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33434" documentId="8_{151B4468-43AB-4E30-9942-C477987364E3}" xr6:coauthVersionLast="47" xr6:coauthVersionMax="47" xr10:uidLastSave="{225EF8D8-38D9-4C45-9973-24A342FB0E18}"/>
  <bookViews>
    <workbookView xWindow="-120" yWindow="-120" windowWidth="24240" windowHeight="13020" tabRatio="867" firstSheet="1" activeTab="1" xr2:uid="{00000000-000D-0000-FFFF-FFFF00000000}"/>
  </bookViews>
  <sheets>
    <sheet name="ROUTING" sheetId="1" state="hidden" r:id="rId1"/>
    <sheet name="HOME" sheetId="49" r:id="rId2"/>
    <sheet name="BAYAN KO" sheetId="60" r:id="rId3"/>
    <sheet name="BENGAL" sheetId="43" r:id="rId4"/>
    <sheet name="BURMA" sheetId="47" r:id="rId5"/>
    <sheet name="CHINA PORT TERMINAL" sheetId="26" state="hidden" r:id="rId6"/>
    <sheet name="HCM" sheetId="54" state="hidden" r:id="rId7"/>
    <sheet name="THAI (SERVICE CLOSURE)" sheetId="6" state="hidden" r:id="rId8"/>
    <sheet name="OUTSIDE FEEDER" sheetId="41" state="hidden" r:id="rId9"/>
    <sheet name="PRD PORTS" sheetId="52" state="hidden" r:id="rId10"/>
    <sheet name="TH IMPORT SERVICE" sheetId="53" state="hidden" r:id="rId11"/>
    <sheet name="KAGUYA" sheetId="51" state="hidden" r:id="rId12"/>
    <sheet name="DOLPHIN" sheetId="48" r:id="rId13"/>
    <sheet name="LANG CO" sheetId="37" r:id="rId14"/>
    <sheet name="ORCHID" sheetId="5" r:id="rId15"/>
    <sheet name=" ORIGAMI" sheetId="7" r:id="rId16"/>
    <sheet name="PERTIWI" sheetId="44" r:id="rId17"/>
    <sheet name="SEAGULL" sheetId="8" r:id="rId18"/>
    <sheet name="NEW JAVA EX 1 &amp; 3" sheetId="4" state="hidden" r:id="rId19"/>
    <sheet name="SEAHORSE" sheetId="32" r:id="rId20"/>
    <sheet name="SHAPLA" sheetId="57" r:id="rId21"/>
    <sheet name="THAI EXPRESS" sheetId="59" r:id="rId22"/>
    <sheet name="GOLDEN HORN" sheetId="45" r:id="rId23"/>
    <sheet name="ALBATROS" sheetId="14" state="hidden" r:id="rId24"/>
    <sheet name="EMERALD" sheetId="20" r:id="rId25"/>
    <sheet name="GRIFFIN" sheetId="38" state="hidden" r:id="rId26"/>
    <sheet name="NEW KIWI" sheetId="56" state="hidden" r:id="rId27"/>
    <sheet name="JADE EAST" sheetId="10" r:id="rId28"/>
    <sheet name="PHOENIX EAST" sheetId="13" state="hidden" r:id="rId29"/>
    <sheet name="IPANEMA" sheetId="21" state="hidden" r:id="rId30"/>
    <sheet name="SENTOSA SHIKA" sheetId="39" state="hidden" r:id="rId31"/>
    <sheet name="NEW MALACCA EX" sheetId="2" state="hidden" r:id="rId32"/>
    <sheet name="MALYNDO" sheetId="3" state="hidden" r:id="rId33"/>
    <sheet name="IN3" sheetId="36" state="hidden" r:id="rId34"/>
    <sheet name="IA3" sheetId="33" state="hidden" r:id="rId35"/>
    <sheet name="DRAGON" sheetId="9" state="hidden" r:id="rId36"/>
    <sheet name="KAMCHATKA" sheetId="42" state="hidden" r:id="rId37"/>
    <sheet name="LION" sheetId="12" state="hidden" r:id="rId38"/>
    <sheet name="SWAN" sheetId="16" state="hidden" r:id="rId39"/>
    <sheet name="SHOGUN" sheetId="17" state="hidden" r:id="rId40"/>
    <sheet name="AMERICA" sheetId="18" state="hidden" r:id="rId41"/>
    <sheet name="EMPIRE" sheetId="19" state="hidden" r:id="rId42"/>
    <sheet name="LION-JAGUAR" sheetId="15" state="hidden" r:id="rId43"/>
    <sheet name="RELAY SERVICE " sheetId="23" state="hidden" r:id="rId44"/>
    <sheet name="JAGUAR" sheetId="24" state="hidden" r:id="rId45"/>
    <sheet name="INGWE" sheetId="25" state="hidden" r:id="rId46"/>
    <sheet name="AFRICA" sheetId="22" state="hidden" r:id="rId47"/>
    <sheet name="AMERICA E" sheetId="40" state="hidden" r:id="rId48"/>
    <sheet name="INTRA-ASIA NETWORK UPGRADE " sheetId="50" state="hidden" r:id="rId49"/>
    <sheet name="MEKONG SVC" sheetId="28" state="hidden" r:id="rId50"/>
    <sheet name="SILK" sheetId="29" state="hidden" r:id="rId51"/>
    <sheet name="AFRICA EX" sheetId="55" state="hidden" r:id="rId52"/>
    <sheet name="TIGER EAST" sheetId="11" r:id="rId53"/>
    <sheet name="SIHANOUKVILLE" sheetId="58" state="hidden" r:id="rId54"/>
  </sheets>
  <definedNames>
    <definedName name="_xlnm._FilterDatabase" localSheetId="15" hidden="1">' ORIGAMI'!$A$5:$I$6</definedName>
    <definedName name="_xlnm._FilterDatabase" localSheetId="5" hidden="1">'CHINA PORT TERMINAL'!$A$1:$AA$126</definedName>
    <definedName name="_xlnm._FilterDatabase" localSheetId="35" hidden="1">DRAGON!#REF!</definedName>
    <definedName name="_xlnm._FilterDatabase" localSheetId="1" hidden="1">HOME!$A$13:$H$90</definedName>
    <definedName name="_xlnm._FilterDatabase" localSheetId="14" hidden="1">ORCHID!#REF!</definedName>
    <definedName name="_xlnm._FilterDatabase" localSheetId="8" hidden="1">'OUTSIDE FEEDER'!$A$1:$AA$126</definedName>
    <definedName name="_xlnm._FilterDatabase" localSheetId="0" hidden="1">ROUTING!$A$1:$G$28</definedName>
    <definedName name="_xlnm.Print_Area" localSheetId="3">BENGAL!$A$1:$L$243</definedName>
    <definedName name="_xlnm.Print_Area" localSheetId="4">BURMA!$A$1:$L$88</definedName>
    <definedName name="_xlnm.Print_Area" localSheetId="12">DOLPHIN!$A$1:$L$138</definedName>
    <definedName name="_xlnm.Print_Area" localSheetId="1">HOME!$A$2:$H$35</definedName>
    <definedName name="_xlnm.Print_Area" localSheetId="32">MALYNDO!$A$1:$N$40</definedName>
    <definedName name="_xlnm.Print_Area" localSheetId="18">'NEW JAVA EX 1 &amp; 3'!$A$1:$M$280</definedName>
    <definedName name="_xlnm.Print_Area" localSheetId="31">'NEW MALACCA EX'!$A$1:$L$117</definedName>
    <definedName name="_xlnm.Print_Area" localSheetId="14">ORCHID!$A$1:$K$6</definedName>
    <definedName name="_xlnm.Print_Area" localSheetId="16">PERTIWI!$A$1:$K$148</definedName>
    <definedName name="_xlnm.Print_Area" localSheetId="20">SHAPLA!$A$1:$L$161</definedName>
    <definedName name="_xlnm.Print_Area" localSheetId="38">SWAN!$A$1:$N$35</definedName>
    <definedName name="Z_03DD319B_D6A9_4830_871F_6D56EEAA4879_.wvu.FilterData" localSheetId="15" hidden="1">' ORIGAMI'!$A$5:$I$6</definedName>
    <definedName name="Z_03DD319B_D6A9_4830_871F_6D56EEAA4879_.wvu.FilterData" localSheetId="5" hidden="1">'CHINA PORT TERMINAL'!$A$1:$AA$126</definedName>
    <definedName name="Z_03DD319B_D6A9_4830_871F_6D56EEAA4879_.wvu.FilterData" localSheetId="14" hidden="1">ORCHID!#REF!</definedName>
    <definedName name="Z_03DD319B_D6A9_4830_871F_6D56EEAA4879_.wvu.FilterData" localSheetId="8" hidden="1">'OUTSIDE FEEDER'!$A$1:$AA$126</definedName>
    <definedName name="Z_03DD319B_D6A9_4830_871F_6D56EEAA4879_.wvu.FilterData" localSheetId="0" hidden="1">ROUTING!$A$1:$G$28</definedName>
    <definedName name="Z_03DD319B_D6A9_4830_871F_6D56EEAA4879_.wvu.PrintArea" localSheetId="3" hidden="1">BENGAL!$A$1:$L$243</definedName>
    <definedName name="Z_03DD319B_D6A9_4830_871F_6D56EEAA4879_.wvu.PrintArea" localSheetId="4" hidden="1">BURMA!$A$1:$L$88</definedName>
    <definedName name="Z_03DD319B_D6A9_4830_871F_6D56EEAA4879_.wvu.PrintArea" localSheetId="12" hidden="1">DOLPHIN!$A$1:$L$138</definedName>
    <definedName name="Z_03DD319B_D6A9_4830_871F_6D56EEAA4879_.wvu.PrintArea" localSheetId="1" hidden="1">HOME!$A$2:$H$35</definedName>
    <definedName name="Z_03DD319B_D6A9_4830_871F_6D56EEAA4879_.wvu.PrintArea" localSheetId="32" hidden="1">MALYNDO!$A$1:$N$40</definedName>
    <definedName name="Z_03DD319B_D6A9_4830_871F_6D56EEAA4879_.wvu.PrintArea" localSheetId="18" hidden="1">'NEW JAVA EX 1 &amp; 3'!$A$1:$M$280</definedName>
    <definedName name="Z_03DD319B_D6A9_4830_871F_6D56EEAA4879_.wvu.PrintArea" localSheetId="31" hidden="1">'NEW MALACCA EX'!$A$1:$L$117</definedName>
    <definedName name="Z_03DD319B_D6A9_4830_871F_6D56EEAA4879_.wvu.PrintArea" localSheetId="14" hidden="1">ORCHID!$A$1:$K$6</definedName>
    <definedName name="Z_03DD319B_D6A9_4830_871F_6D56EEAA4879_.wvu.PrintArea" localSheetId="16" hidden="1">PERTIWI!$A$1:$K$148</definedName>
    <definedName name="Z_03DD319B_D6A9_4830_871F_6D56EEAA4879_.wvu.PrintArea" localSheetId="20" hidden="1">SHAPLA!$A$1:$L$161</definedName>
    <definedName name="Z_03DD319B_D6A9_4830_871F_6D56EEAA4879_.wvu.PrintArea" localSheetId="38" hidden="1">SWAN!$A$1:$N$35</definedName>
    <definedName name="Z_03DD319B_D6A9_4830_871F_6D56EEAA4879_.wvu.Rows" localSheetId="2" hidden="1">'BAYAN KO'!#REF!</definedName>
    <definedName name="Z_03DD319B_D6A9_4830_871F_6D56EEAA4879_.wvu.Rows" localSheetId="22" hidden="1">'GOLDEN HORN'!#REF!,'GOLDEN HORN'!#REF!,'GOLDEN HORN'!#REF!</definedName>
    <definedName name="Z_03DD319B_D6A9_4830_871F_6D56EEAA4879_.wvu.Rows" localSheetId="34" hidden="1">'IA3'!#REF!,'IA3'!#REF!,'IA3'!#REF!</definedName>
    <definedName name="Z_03DD319B_D6A9_4830_871F_6D56EEAA4879_.wvu.Rows" localSheetId="11" hidden="1">KAGUYA!#REF!,KAGUYA!#REF!,KAGUYA!#REF!</definedName>
    <definedName name="Z_03DD319B_D6A9_4830_871F_6D56EEAA4879_.wvu.Rows" localSheetId="36" hidden="1">KAMCHATKA!$6:$7,KAMCHATKA!#REF!,KAMCHATKA!#REF!</definedName>
    <definedName name="Z_03DD319B_D6A9_4830_871F_6D56EEAA4879_.wvu.Rows" localSheetId="13" hidden="1">'LANG CO'!#REF!</definedName>
    <definedName name="Z_03DD319B_D6A9_4830_871F_6D56EEAA4879_.wvu.Rows" localSheetId="26" hidden="1">'NEW KIWI'!#REF!</definedName>
    <definedName name="Z_03DD319B_D6A9_4830_871F_6D56EEAA4879_.wvu.Rows" localSheetId="0" hidden="1">ROUTING!$13:$14</definedName>
    <definedName name="Z_03DD319B_D6A9_4830_871F_6D56EEAA4879_.wvu.Rows" localSheetId="17" hidden="1">SEAGULL!#REF!,SEAGULL!#REF!,SEAGULL!#REF!</definedName>
    <definedName name="Z_03DD319B_D6A9_4830_871F_6D56EEAA4879_.wvu.Rows" localSheetId="19" hidden="1">SEAHORSE!#REF!,SEAHORSE!#REF!,SEAHORSE!#REF!</definedName>
    <definedName name="Z_03DD319B_D6A9_4830_871F_6D56EEAA4879_.wvu.Rows" localSheetId="7" hidden="1">'THAI (SERVICE CLOSURE)'!$100:$110</definedName>
    <definedName name="Z_03DD319B_D6A9_4830_871F_6D56EEAA4879_.wvu.Rows" localSheetId="21" hidden="1">'THAI EXPRESS'!#REF!,'THAI EXPRESS'!#REF!,'THAI EXPRESS'!#REF!</definedName>
    <definedName name="Z_081BDD81_EE06_4095_AD37_7E4189D26072_.wvu.FilterData" localSheetId="40" hidden="1">AMERICA!#REF!</definedName>
    <definedName name="Z_081BDD81_EE06_4095_AD37_7E4189D26072_.wvu.FilterData" localSheetId="41" hidden="1">EMPIRE!#REF!</definedName>
    <definedName name="Z_081BDD81_EE06_4095_AD37_7E4189D26072_.wvu.FilterData" localSheetId="14" hidden="1">ORCHID!#REF!</definedName>
    <definedName name="Z_081BDD81_EE06_4095_AD37_7E4189D26072_.wvu.FilterData" localSheetId="0" hidden="1">ROUTING!$A$1:$G$28</definedName>
    <definedName name="Z_081BDD81_EE06_4095_AD37_7E4189D26072_.wvu.PrintArea" localSheetId="3" hidden="1">BENGAL!$A$1:$L$243</definedName>
    <definedName name="Z_081BDD81_EE06_4095_AD37_7E4189D26072_.wvu.PrintArea" localSheetId="4" hidden="1">BURMA!$A$1:$L$88</definedName>
    <definedName name="Z_081BDD81_EE06_4095_AD37_7E4189D26072_.wvu.PrintArea" localSheetId="12" hidden="1">DOLPHIN!$A$1:$L$138</definedName>
    <definedName name="Z_081BDD81_EE06_4095_AD37_7E4189D26072_.wvu.PrintArea" localSheetId="1" hidden="1">HOME!$A$2:$H$35</definedName>
    <definedName name="Z_081BDD81_EE06_4095_AD37_7E4189D26072_.wvu.PrintArea" localSheetId="32" hidden="1">MALYNDO!$A$1:$N$40</definedName>
    <definedName name="Z_081BDD81_EE06_4095_AD37_7E4189D26072_.wvu.PrintArea" localSheetId="18" hidden="1">'NEW JAVA EX 1 &amp; 3'!$A$1:$M$280</definedName>
    <definedName name="Z_081BDD81_EE06_4095_AD37_7E4189D26072_.wvu.PrintArea" localSheetId="31" hidden="1">'NEW MALACCA EX'!$A$1:$L$117</definedName>
    <definedName name="Z_081BDD81_EE06_4095_AD37_7E4189D26072_.wvu.PrintArea" localSheetId="14" hidden="1">ORCHID!$A$1:$K$6</definedName>
    <definedName name="Z_081BDD81_EE06_4095_AD37_7E4189D26072_.wvu.PrintArea" localSheetId="16" hidden="1">PERTIWI!$A$1:$K$148</definedName>
    <definedName name="Z_081BDD81_EE06_4095_AD37_7E4189D26072_.wvu.PrintArea" localSheetId="20" hidden="1">SHAPLA!$A$1:$L$161</definedName>
    <definedName name="Z_081BDD81_EE06_4095_AD37_7E4189D26072_.wvu.PrintArea" localSheetId="38" hidden="1">SWAN!$A$1:$N$35</definedName>
    <definedName name="Z_081BDD81_EE06_4095_AD37_7E4189D26072_.wvu.Rows" localSheetId="0" hidden="1">ROUTING!$13:$14</definedName>
    <definedName name="Z_1BFD2ADD_60C4_4334_9BDE_E3C6DD17BEED_.wvu.FilterData" localSheetId="15" hidden="1">' ORIGAMI'!$A$5:$I$6</definedName>
    <definedName name="Z_1BFD2ADD_60C4_4334_9BDE_E3C6DD17BEED_.wvu.FilterData" localSheetId="5" hidden="1">'CHINA PORT TERMINAL'!$A$1:$AA$126</definedName>
    <definedName name="Z_1BFD2ADD_60C4_4334_9BDE_E3C6DD17BEED_.wvu.FilterData" localSheetId="14" hidden="1">ORCHID!#REF!</definedName>
    <definedName name="Z_1BFD2ADD_60C4_4334_9BDE_E3C6DD17BEED_.wvu.FilterData" localSheetId="8" hidden="1">'OUTSIDE FEEDER'!$A$1:$AA$126</definedName>
    <definedName name="Z_1BFD2ADD_60C4_4334_9BDE_E3C6DD17BEED_.wvu.FilterData" localSheetId="0" hidden="1">ROUTING!$A$1:$G$28</definedName>
    <definedName name="Z_1BFD2ADD_60C4_4334_9BDE_E3C6DD17BEED_.wvu.PrintArea" localSheetId="3" hidden="1">BENGAL!$A$1:$L$243</definedName>
    <definedName name="Z_1BFD2ADD_60C4_4334_9BDE_E3C6DD17BEED_.wvu.PrintArea" localSheetId="4" hidden="1">BURMA!$A$1:$L$88</definedName>
    <definedName name="Z_1BFD2ADD_60C4_4334_9BDE_E3C6DD17BEED_.wvu.PrintArea" localSheetId="12" hidden="1">DOLPHIN!$A$1:$L$138</definedName>
    <definedName name="Z_1BFD2ADD_60C4_4334_9BDE_E3C6DD17BEED_.wvu.PrintArea" localSheetId="1" hidden="1">HOME!$A$2:$H$35</definedName>
    <definedName name="Z_1BFD2ADD_60C4_4334_9BDE_E3C6DD17BEED_.wvu.PrintArea" localSheetId="32" hidden="1">MALYNDO!$A$1:$N$40</definedName>
    <definedName name="Z_1BFD2ADD_60C4_4334_9BDE_E3C6DD17BEED_.wvu.PrintArea" localSheetId="18" hidden="1">'NEW JAVA EX 1 &amp; 3'!$A$1:$M$280</definedName>
    <definedName name="Z_1BFD2ADD_60C4_4334_9BDE_E3C6DD17BEED_.wvu.PrintArea" localSheetId="31" hidden="1">'NEW MALACCA EX'!$A$1:$L$117</definedName>
    <definedName name="Z_1BFD2ADD_60C4_4334_9BDE_E3C6DD17BEED_.wvu.PrintArea" localSheetId="14" hidden="1">ORCHID!$A$1:$K$6</definedName>
    <definedName name="Z_1BFD2ADD_60C4_4334_9BDE_E3C6DD17BEED_.wvu.PrintArea" localSheetId="16" hidden="1">PERTIWI!$A$1:$K$148</definedName>
    <definedName name="Z_1BFD2ADD_60C4_4334_9BDE_E3C6DD17BEED_.wvu.PrintArea" localSheetId="20" hidden="1">SHAPLA!$A$1:$L$161</definedName>
    <definedName name="Z_1BFD2ADD_60C4_4334_9BDE_E3C6DD17BEED_.wvu.PrintArea" localSheetId="38" hidden="1">SWAN!$A$1:$N$35</definedName>
    <definedName name="Z_1BFD2ADD_60C4_4334_9BDE_E3C6DD17BEED_.wvu.Rows" localSheetId="15" hidden="1">' ORIGAMI'!#REF!</definedName>
    <definedName name="Z_1BFD2ADD_60C4_4334_9BDE_E3C6DD17BEED_.wvu.Rows" localSheetId="2" hidden="1">'BAYAN KO'!#REF!</definedName>
    <definedName name="Z_1BFD2ADD_60C4_4334_9BDE_E3C6DD17BEED_.wvu.Rows" localSheetId="22" hidden="1">'GOLDEN HORN'!#REF!,'GOLDEN HORN'!#REF!,'GOLDEN HORN'!#REF!</definedName>
    <definedName name="Z_1BFD2ADD_60C4_4334_9BDE_E3C6DD17BEED_.wvu.Rows" localSheetId="34" hidden="1">'IA3'!#REF!,'IA3'!#REF!,'IA3'!#REF!</definedName>
    <definedName name="Z_1BFD2ADD_60C4_4334_9BDE_E3C6DD17BEED_.wvu.Rows" localSheetId="11" hidden="1">KAGUYA!#REF!,KAGUYA!#REF!,KAGUYA!#REF!</definedName>
    <definedName name="Z_1BFD2ADD_60C4_4334_9BDE_E3C6DD17BEED_.wvu.Rows" localSheetId="36" hidden="1">KAMCHATKA!$6:$7,KAMCHATKA!#REF!,KAMCHATKA!#REF!</definedName>
    <definedName name="Z_1BFD2ADD_60C4_4334_9BDE_E3C6DD17BEED_.wvu.Rows" localSheetId="13" hidden="1">'LANG CO'!#REF!</definedName>
    <definedName name="Z_1BFD2ADD_60C4_4334_9BDE_E3C6DD17BEED_.wvu.Rows" localSheetId="18" hidden="1">'NEW JAVA EX 1 &amp; 3'!#REF!,'NEW JAVA EX 1 &amp; 3'!#REF!</definedName>
    <definedName name="Z_1BFD2ADD_60C4_4334_9BDE_E3C6DD17BEED_.wvu.Rows" localSheetId="26" hidden="1">'NEW KIWI'!#REF!</definedName>
    <definedName name="Z_1BFD2ADD_60C4_4334_9BDE_E3C6DD17BEED_.wvu.Rows" localSheetId="14" hidden="1">ORCHID!#REF!</definedName>
    <definedName name="Z_1BFD2ADD_60C4_4334_9BDE_E3C6DD17BEED_.wvu.Rows" localSheetId="0" hidden="1">ROUTING!$13:$14</definedName>
    <definedName name="Z_1BFD2ADD_60C4_4334_9BDE_E3C6DD17BEED_.wvu.Rows" localSheetId="17" hidden="1">SEAGULL!#REF!,SEAGULL!#REF!,SEAGULL!$334:$334</definedName>
    <definedName name="Z_1BFD2ADD_60C4_4334_9BDE_E3C6DD17BEED_.wvu.Rows" localSheetId="19" hidden="1">SEAHORSE!#REF!,SEAHORSE!#REF!,SEAHORSE!#REF!</definedName>
    <definedName name="Z_1BFD2ADD_60C4_4334_9BDE_E3C6DD17BEED_.wvu.Rows" localSheetId="7" hidden="1">'THAI (SERVICE CLOSURE)'!$100:$110</definedName>
    <definedName name="Z_1BFD2ADD_60C4_4334_9BDE_E3C6DD17BEED_.wvu.Rows" localSheetId="21" hidden="1">'THAI EXPRESS'!#REF!,'THAI EXPRESS'!#REF!,'THAI EXPRESS'!$86:$86</definedName>
    <definedName name="Z_1ECD3B71_3848_4973_92B4_4B4B149BC657_.wvu.FilterData" localSheetId="5" hidden="1">'CHINA PORT TERMINAL'!$A$1:$AA$126</definedName>
    <definedName name="Z_1ECD3B71_3848_4973_92B4_4B4B149BC657_.wvu.FilterData" localSheetId="14" hidden="1">ORCHID!#REF!</definedName>
    <definedName name="Z_1ECD3B71_3848_4973_92B4_4B4B149BC657_.wvu.FilterData" localSheetId="8" hidden="1">'OUTSIDE FEEDER'!$A$1:$AA$126</definedName>
    <definedName name="Z_1ECD3B71_3848_4973_92B4_4B4B149BC657_.wvu.FilterData" localSheetId="0" hidden="1">ROUTING!$A$1:$G$28</definedName>
    <definedName name="Z_1ECD3B71_3848_4973_92B4_4B4B149BC657_.wvu.PrintArea" localSheetId="3" hidden="1">BENGAL!$A$1:$L$243</definedName>
    <definedName name="Z_1ECD3B71_3848_4973_92B4_4B4B149BC657_.wvu.PrintArea" localSheetId="4" hidden="1">BURMA!$A$1:$L$88</definedName>
    <definedName name="Z_1ECD3B71_3848_4973_92B4_4B4B149BC657_.wvu.PrintArea" localSheetId="12" hidden="1">DOLPHIN!$A$1:$L$138</definedName>
    <definedName name="Z_1ECD3B71_3848_4973_92B4_4B4B149BC657_.wvu.PrintArea" localSheetId="1" hidden="1">HOME!$A$2:$H$35</definedName>
    <definedName name="Z_1ECD3B71_3848_4973_92B4_4B4B149BC657_.wvu.PrintArea" localSheetId="32" hidden="1">MALYNDO!$A$1:$N$40</definedName>
    <definedName name="Z_1ECD3B71_3848_4973_92B4_4B4B149BC657_.wvu.PrintArea" localSheetId="18" hidden="1">'NEW JAVA EX 1 &amp; 3'!$A$1:$M$280</definedName>
    <definedName name="Z_1ECD3B71_3848_4973_92B4_4B4B149BC657_.wvu.PrintArea" localSheetId="31" hidden="1">'NEW MALACCA EX'!$A$1:$L$117</definedName>
    <definedName name="Z_1ECD3B71_3848_4973_92B4_4B4B149BC657_.wvu.PrintArea" localSheetId="14" hidden="1">ORCHID!$A$1:$K$6</definedName>
    <definedName name="Z_1ECD3B71_3848_4973_92B4_4B4B149BC657_.wvu.PrintArea" localSheetId="16" hidden="1">PERTIWI!$A$1:$K$148</definedName>
    <definedName name="Z_1ECD3B71_3848_4973_92B4_4B4B149BC657_.wvu.PrintArea" localSheetId="20" hidden="1">SHAPLA!$A$1:$L$161</definedName>
    <definedName name="Z_1ECD3B71_3848_4973_92B4_4B4B149BC657_.wvu.PrintArea" localSheetId="38" hidden="1">SWAN!$A$1:$N$35</definedName>
    <definedName name="Z_1ECD3B71_3848_4973_92B4_4B4B149BC657_.wvu.Rows" localSheetId="2" hidden="1">'BAYAN KO'!#REF!</definedName>
    <definedName name="Z_1ECD3B71_3848_4973_92B4_4B4B149BC657_.wvu.Rows" localSheetId="27" hidden="1">'JADE EAST'!#REF!</definedName>
    <definedName name="Z_1ECD3B71_3848_4973_92B4_4B4B149BC657_.wvu.Rows" localSheetId="13" hidden="1">'LANG CO'!#REF!</definedName>
    <definedName name="Z_1ECD3B71_3848_4973_92B4_4B4B149BC657_.wvu.Rows" localSheetId="37" hidden="1">LION!#REF!</definedName>
    <definedName name="Z_1ECD3B71_3848_4973_92B4_4B4B149BC657_.wvu.Rows" localSheetId="42" hidden="1">'LION-JAGUAR'!#REF!</definedName>
    <definedName name="Z_1ECD3B71_3848_4973_92B4_4B4B149BC657_.wvu.Rows" localSheetId="18" hidden="1">'NEW JAVA EX 1 &amp; 3'!#REF!</definedName>
    <definedName name="Z_1ECD3B71_3848_4973_92B4_4B4B149BC657_.wvu.Rows" localSheetId="26" hidden="1">'NEW KIWI'!#REF!</definedName>
    <definedName name="Z_1ECD3B71_3848_4973_92B4_4B4B149BC657_.wvu.Rows" localSheetId="0" hidden="1">ROUTING!$13:$14</definedName>
    <definedName name="Z_1ECD3B71_3848_4973_92B4_4B4B149BC657_.wvu.Rows" localSheetId="7" hidden="1">'THAI (SERVICE CLOSURE)'!$100:$110</definedName>
    <definedName name="Z_22B9931B_8CC1_495D_8ABF_4367F34C0DA0_.wvu.FilterData" localSheetId="40" hidden="1">AMERICA!#REF!</definedName>
    <definedName name="Z_22B9931B_8CC1_495D_8ABF_4367F34C0DA0_.wvu.FilterData" localSheetId="41" hidden="1">EMPIRE!#REF!</definedName>
    <definedName name="Z_22B9931B_8CC1_495D_8ABF_4367F34C0DA0_.wvu.FilterData" localSheetId="14" hidden="1">ORCHID!#REF!</definedName>
    <definedName name="Z_2EFCC4AA_DFFF_400E_B34F_BF7B9FA2A1FF_.wvu.FilterData" localSheetId="5" hidden="1">'CHINA PORT TERMINAL'!$A$1:$I$126</definedName>
    <definedName name="Z_2EFCC4AA_DFFF_400E_B34F_BF7B9FA2A1FF_.wvu.FilterData" localSheetId="14" hidden="1">ORCHID!#REF!</definedName>
    <definedName name="Z_2EFCC4AA_DFFF_400E_B34F_BF7B9FA2A1FF_.wvu.FilterData" localSheetId="8" hidden="1">'OUTSIDE FEEDER'!$A$1:$I$126</definedName>
    <definedName name="Z_2EFCC4AA_DFFF_400E_B34F_BF7B9FA2A1FF_.wvu.FilterData" localSheetId="0" hidden="1">ROUTING!$A$1:$G$28</definedName>
    <definedName name="Z_2EFCC4AA_DFFF_400E_B34F_BF7B9FA2A1FF_.wvu.PrintArea" localSheetId="3" hidden="1">BENGAL!$A$1:$L$243</definedName>
    <definedName name="Z_2EFCC4AA_DFFF_400E_B34F_BF7B9FA2A1FF_.wvu.PrintArea" localSheetId="4" hidden="1">BURMA!$A$1:$L$88</definedName>
    <definedName name="Z_2EFCC4AA_DFFF_400E_B34F_BF7B9FA2A1FF_.wvu.PrintArea" localSheetId="12" hidden="1">DOLPHIN!$A$1:$L$138</definedName>
    <definedName name="Z_2EFCC4AA_DFFF_400E_B34F_BF7B9FA2A1FF_.wvu.PrintArea" localSheetId="1" hidden="1">HOME!$A$2:$H$35</definedName>
    <definedName name="Z_2EFCC4AA_DFFF_400E_B34F_BF7B9FA2A1FF_.wvu.PrintArea" localSheetId="32" hidden="1">MALYNDO!$A$1:$N$40</definedName>
    <definedName name="Z_2EFCC4AA_DFFF_400E_B34F_BF7B9FA2A1FF_.wvu.PrintArea" localSheetId="18" hidden="1">'NEW JAVA EX 1 &amp; 3'!$A$1:$M$280</definedName>
    <definedName name="Z_2EFCC4AA_DFFF_400E_B34F_BF7B9FA2A1FF_.wvu.PrintArea" localSheetId="31" hidden="1">'NEW MALACCA EX'!$A$1:$L$117</definedName>
    <definedName name="Z_2EFCC4AA_DFFF_400E_B34F_BF7B9FA2A1FF_.wvu.PrintArea" localSheetId="14" hidden="1">ORCHID!$A$1:$K$6</definedName>
    <definedName name="Z_2EFCC4AA_DFFF_400E_B34F_BF7B9FA2A1FF_.wvu.PrintArea" localSheetId="16" hidden="1">PERTIWI!$A$1:$K$148</definedName>
    <definedName name="Z_2EFCC4AA_DFFF_400E_B34F_BF7B9FA2A1FF_.wvu.PrintArea" localSheetId="20" hidden="1">SHAPLA!$A$1:$L$161</definedName>
    <definedName name="Z_2EFCC4AA_DFFF_400E_B34F_BF7B9FA2A1FF_.wvu.PrintArea" localSheetId="38" hidden="1">SWAN!$A$1:$N$35</definedName>
    <definedName name="Z_2EFCC4AA_DFFF_400E_B34F_BF7B9FA2A1FF_.wvu.Rows" localSheetId="40" hidden="1">AMERICA!#REF!</definedName>
    <definedName name="Z_2EFCC4AA_DFFF_400E_B34F_BF7B9FA2A1FF_.wvu.Rows" localSheetId="0" hidden="1">ROUTING!$13:$14</definedName>
    <definedName name="Z_32E39B74_69D7_45CD_A7D0_50BEA0378E58_.wvu.FilterData" localSheetId="35" hidden="1">DRAGON!#REF!</definedName>
    <definedName name="Z_32E39B74_69D7_45CD_A7D0_50BEA0378E58_.wvu.FilterData" localSheetId="14" hidden="1">ORCHID!#REF!</definedName>
    <definedName name="Z_32E39B74_69D7_45CD_A7D0_50BEA0378E58_.wvu.FilterData" localSheetId="0" hidden="1">ROUTING!$A$1:$G$28</definedName>
    <definedName name="Z_32E39B74_69D7_45CD_A7D0_50BEA0378E58_.wvu.PrintArea" localSheetId="3" hidden="1">BENGAL!$A$1:$L$243</definedName>
    <definedName name="Z_32E39B74_69D7_45CD_A7D0_50BEA0378E58_.wvu.PrintArea" localSheetId="4" hidden="1">BURMA!$A$1:$L$88</definedName>
    <definedName name="Z_32E39B74_69D7_45CD_A7D0_50BEA0378E58_.wvu.PrintArea" localSheetId="12" hidden="1">DOLPHIN!$A$1:$L$138</definedName>
    <definedName name="Z_32E39B74_69D7_45CD_A7D0_50BEA0378E58_.wvu.PrintArea" localSheetId="1" hidden="1">HOME!$A$2:$H$35</definedName>
    <definedName name="Z_32E39B74_69D7_45CD_A7D0_50BEA0378E58_.wvu.PrintArea" localSheetId="32" hidden="1">MALYNDO!$A$1:$N$40</definedName>
    <definedName name="Z_32E39B74_69D7_45CD_A7D0_50BEA0378E58_.wvu.PrintArea" localSheetId="18" hidden="1">'NEW JAVA EX 1 &amp; 3'!$A$1:$M$281</definedName>
    <definedName name="Z_32E39B74_69D7_45CD_A7D0_50BEA0378E58_.wvu.PrintArea" localSheetId="31" hidden="1">'NEW MALACCA EX'!$A$1:$L$117</definedName>
    <definedName name="Z_32E39B74_69D7_45CD_A7D0_50BEA0378E58_.wvu.PrintArea" localSheetId="14" hidden="1">ORCHID!$A$1:$K$6</definedName>
    <definedName name="Z_32E39B74_69D7_45CD_A7D0_50BEA0378E58_.wvu.PrintArea" localSheetId="16" hidden="1">PERTIWI!$A$1:$K$148</definedName>
    <definedName name="Z_32E39B74_69D7_45CD_A7D0_50BEA0378E58_.wvu.PrintArea" localSheetId="20" hidden="1">SHAPLA!$A$1:$L$161</definedName>
    <definedName name="Z_32E39B74_69D7_45CD_A7D0_50BEA0378E58_.wvu.PrintArea" localSheetId="38" hidden="1">SWAN!$A$1:$N$35</definedName>
    <definedName name="Z_32E39B74_69D7_45CD_A7D0_50BEA0378E58_.wvu.Rows" localSheetId="0" hidden="1">ROUTING!$12:$14,ROUTING!$17:$17,ROUTING!$21:$21,ROUTING!$27:$27</definedName>
    <definedName name="Z_3485952D_0C31_4884_9EDF_552F3D1B124B_.wvu.FilterData" localSheetId="5" hidden="1">'CHINA PORT TERMINAL'!$A$1:$I$126</definedName>
    <definedName name="Z_3485952D_0C31_4884_9EDF_552F3D1B124B_.wvu.FilterData" localSheetId="14" hidden="1">ORCHID!#REF!</definedName>
    <definedName name="Z_3485952D_0C31_4884_9EDF_552F3D1B124B_.wvu.FilterData" localSheetId="8" hidden="1">'OUTSIDE FEEDER'!$A$1:$I$126</definedName>
    <definedName name="Z_3485952D_0C31_4884_9EDF_552F3D1B124B_.wvu.FilterData" localSheetId="0" hidden="1">ROUTING!$A$1:$G$28</definedName>
    <definedName name="Z_3485952D_0C31_4884_9EDF_552F3D1B124B_.wvu.PrintArea" localSheetId="3" hidden="1">BENGAL!$A$1:$L$243</definedName>
    <definedName name="Z_3485952D_0C31_4884_9EDF_552F3D1B124B_.wvu.PrintArea" localSheetId="4" hidden="1">BURMA!$A$1:$L$88</definedName>
    <definedName name="Z_3485952D_0C31_4884_9EDF_552F3D1B124B_.wvu.PrintArea" localSheetId="12" hidden="1">DOLPHIN!$A$1:$L$138</definedName>
    <definedName name="Z_3485952D_0C31_4884_9EDF_552F3D1B124B_.wvu.PrintArea" localSheetId="1" hidden="1">HOME!$A$2:$H$35</definedName>
    <definedName name="Z_3485952D_0C31_4884_9EDF_552F3D1B124B_.wvu.PrintArea" localSheetId="32" hidden="1">MALYNDO!$A$1:$N$40</definedName>
    <definedName name="Z_3485952D_0C31_4884_9EDF_552F3D1B124B_.wvu.PrintArea" localSheetId="18" hidden="1">'NEW JAVA EX 1 &amp; 3'!$A$1:$M$280</definedName>
    <definedName name="Z_3485952D_0C31_4884_9EDF_552F3D1B124B_.wvu.PrintArea" localSheetId="31" hidden="1">'NEW MALACCA EX'!$A$1:$L$117</definedName>
    <definedName name="Z_3485952D_0C31_4884_9EDF_552F3D1B124B_.wvu.PrintArea" localSheetId="14" hidden="1">ORCHID!$A$1:$K$6</definedName>
    <definedName name="Z_3485952D_0C31_4884_9EDF_552F3D1B124B_.wvu.PrintArea" localSheetId="16" hidden="1">PERTIWI!$A$1:$K$148</definedName>
    <definedName name="Z_3485952D_0C31_4884_9EDF_552F3D1B124B_.wvu.PrintArea" localSheetId="20" hidden="1">SHAPLA!$A$1:$L$161</definedName>
    <definedName name="Z_3485952D_0C31_4884_9EDF_552F3D1B124B_.wvu.PrintArea" localSheetId="38" hidden="1">SWAN!$A$1:$N$35</definedName>
    <definedName name="Z_3485952D_0C31_4884_9EDF_552F3D1B124B_.wvu.Rows" localSheetId="0" hidden="1">ROUTING!$13:$14</definedName>
    <definedName name="Z_353A8EAC_2D07_4AFC_B91B_ACF6B1ABF55E_.wvu.FilterData" localSheetId="40" hidden="1">AMERICA!#REF!</definedName>
    <definedName name="Z_353A8EAC_2D07_4AFC_B91B_ACF6B1ABF55E_.wvu.FilterData" localSheetId="35" hidden="1">DRAGON!#REF!</definedName>
    <definedName name="Z_353A8EAC_2D07_4AFC_B91B_ACF6B1ABF55E_.wvu.FilterData" localSheetId="41" hidden="1">EMPIRE!#REF!</definedName>
    <definedName name="Z_353A8EAC_2D07_4AFC_B91B_ACF6B1ABF55E_.wvu.FilterData" localSheetId="14" hidden="1">ORCHID!#REF!</definedName>
    <definedName name="Z_353A8EAC_2D07_4AFC_B91B_ACF6B1ABF55E_.wvu.FilterData" localSheetId="0" hidden="1">ROUTING!$A$1:$G$28</definedName>
    <definedName name="Z_353A8EAC_2D07_4AFC_B91B_ACF6B1ABF55E_.wvu.PrintArea" localSheetId="3" hidden="1">BENGAL!$A$1:$L$243</definedName>
    <definedName name="Z_353A8EAC_2D07_4AFC_B91B_ACF6B1ABF55E_.wvu.PrintArea" localSheetId="4" hidden="1">BURMA!$A$1:$L$88</definedName>
    <definedName name="Z_353A8EAC_2D07_4AFC_B91B_ACF6B1ABF55E_.wvu.PrintArea" localSheetId="12" hidden="1">DOLPHIN!$A$1:$L$138</definedName>
    <definedName name="Z_353A8EAC_2D07_4AFC_B91B_ACF6B1ABF55E_.wvu.PrintArea" localSheetId="1" hidden="1">HOME!$A$2:$H$35</definedName>
    <definedName name="Z_353A8EAC_2D07_4AFC_B91B_ACF6B1ABF55E_.wvu.PrintArea" localSheetId="32" hidden="1">MALYNDO!$A$1:$N$40</definedName>
    <definedName name="Z_353A8EAC_2D07_4AFC_B91B_ACF6B1ABF55E_.wvu.PrintArea" localSheetId="18" hidden="1">'NEW JAVA EX 1 &amp; 3'!$A$1:$M$281</definedName>
    <definedName name="Z_353A8EAC_2D07_4AFC_B91B_ACF6B1ABF55E_.wvu.PrintArea" localSheetId="31" hidden="1">'NEW MALACCA EX'!$A$1:$L$117</definedName>
    <definedName name="Z_353A8EAC_2D07_4AFC_B91B_ACF6B1ABF55E_.wvu.PrintArea" localSheetId="14" hidden="1">ORCHID!$A$1:$K$6</definedName>
    <definedName name="Z_353A8EAC_2D07_4AFC_B91B_ACF6B1ABF55E_.wvu.PrintArea" localSheetId="16" hidden="1">PERTIWI!$A$1:$K$148</definedName>
    <definedName name="Z_353A8EAC_2D07_4AFC_B91B_ACF6B1ABF55E_.wvu.PrintArea" localSheetId="20" hidden="1">SHAPLA!$A$1:$L$161</definedName>
    <definedName name="Z_353A8EAC_2D07_4AFC_B91B_ACF6B1ABF55E_.wvu.PrintArea" localSheetId="38" hidden="1">SWAN!$A$1:$N$35</definedName>
    <definedName name="Z_353A8EAC_2D07_4AFC_B91B_ACF6B1ABF55E_.wvu.Rows" localSheetId="0" hidden="1">ROUTING!$13:$14</definedName>
    <definedName name="Z_3FEF6608_25EF_43D8_8468_19FFFC3BCE74_.wvu.FilterData" localSheetId="5" hidden="1">'CHINA PORT TERMINAL'!$A$1:$I$126</definedName>
    <definedName name="Z_3FEF6608_25EF_43D8_8468_19FFFC3BCE74_.wvu.FilterData" localSheetId="14" hidden="1">ORCHID!#REF!</definedName>
    <definedName name="Z_3FEF6608_25EF_43D8_8468_19FFFC3BCE74_.wvu.FilterData" localSheetId="8" hidden="1">'OUTSIDE FEEDER'!$A$1:$I$126</definedName>
    <definedName name="Z_3FEF6608_25EF_43D8_8468_19FFFC3BCE74_.wvu.FilterData" localSheetId="0" hidden="1">ROUTING!$A$1:$G$28</definedName>
    <definedName name="Z_3FEF6608_25EF_43D8_8468_19FFFC3BCE74_.wvu.PrintArea" localSheetId="3" hidden="1">BENGAL!$A$1:$L$243</definedName>
    <definedName name="Z_3FEF6608_25EF_43D8_8468_19FFFC3BCE74_.wvu.PrintArea" localSheetId="4" hidden="1">BURMA!$A$1:$L$88</definedName>
    <definedName name="Z_3FEF6608_25EF_43D8_8468_19FFFC3BCE74_.wvu.PrintArea" localSheetId="12" hidden="1">DOLPHIN!$A$1:$L$138</definedName>
    <definedName name="Z_3FEF6608_25EF_43D8_8468_19FFFC3BCE74_.wvu.PrintArea" localSheetId="1" hidden="1">HOME!$A$2:$H$35</definedName>
    <definedName name="Z_3FEF6608_25EF_43D8_8468_19FFFC3BCE74_.wvu.PrintArea" localSheetId="32" hidden="1">MALYNDO!$A$1:$N$40</definedName>
    <definedName name="Z_3FEF6608_25EF_43D8_8468_19FFFC3BCE74_.wvu.PrintArea" localSheetId="18" hidden="1">'NEW JAVA EX 1 &amp; 3'!$A$1:$M$280</definedName>
    <definedName name="Z_3FEF6608_25EF_43D8_8468_19FFFC3BCE74_.wvu.PrintArea" localSheetId="31" hidden="1">'NEW MALACCA EX'!$A$1:$L$117</definedName>
    <definedName name="Z_3FEF6608_25EF_43D8_8468_19FFFC3BCE74_.wvu.PrintArea" localSheetId="14" hidden="1">ORCHID!$A$1:$K$6</definedName>
    <definedName name="Z_3FEF6608_25EF_43D8_8468_19FFFC3BCE74_.wvu.PrintArea" localSheetId="16" hidden="1">PERTIWI!$A$1:$K$148</definedName>
    <definedName name="Z_3FEF6608_25EF_43D8_8468_19FFFC3BCE74_.wvu.PrintArea" localSheetId="20" hidden="1">SHAPLA!$A$1:$L$161</definedName>
    <definedName name="Z_3FEF6608_25EF_43D8_8468_19FFFC3BCE74_.wvu.PrintArea" localSheetId="38" hidden="1">SWAN!$A$1:$N$35</definedName>
    <definedName name="Z_3FEF6608_25EF_43D8_8468_19FFFC3BCE74_.wvu.Rows" localSheetId="0" hidden="1">ROUTING!$13:$14</definedName>
    <definedName name="Z_613E785B_CD51_494D_B041_E8D30BF6F1EC_.wvu.FilterData" localSheetId="15" hidden="1">' ORIGAMI'!$A$5:$I$6</definedName>
    <definedName name="Z_613E785B_CD51_494D_B041_E8D30BF6F1EC_.wvu.FilterData" localSheetId="5" hidden="1">'CHINA PORT TERMINAL'!$A$1:$AA$126</definedName>
    <definedName name="Z_613E785B_CD51_494D_B041_E8D30BF6F1EC_.wvu.FilterData" localSheetId="14" hidden="1">ORCHID!#REF!</definedName>
    <definedName name="Z_613E785B_CD51_494D_B041_E8D30BF6F1EC_.wvu.FilterData" localSheetId="8" hidden="1">'OUTSIDE FEEDER'!$A$1:$AA$126</definedName>
    <definedName name="Z_613E785B_CD51_494D_B041_E8D30BF6F1EC_.wvu.FilterData" localSheetId="0" hidden="1">ROUTING!$A$1:$G$28</definedName>
    <definedName name="Z_613E785B_CD51_494D_B041_E8D30BF6F1EC_.wvu.PrintArea" localSheetId="3" hidden="1">BENGAL!$A$1:$L$243</definedName>
    <definedName name="Z_613E785B_CD51_494D_B041_E8D30BF6F1EC_.wvu.PrintArea" localSheetId="4" hidden="1">BURMA!$A$1:$L$88</definedName>
    <definedName name="Z_613E785B_CD51_494D_B041_E8D30BF6F1EC_.wvu.PrintArea" localSheetId="12" hidden="1">DOLPHIN!$A$1:$L$138</definedName>
    <definedName name="Z_613E785B_CD51_494D_B041_E8D30BF6F1EC_.wvu.PrintArea" localSheetId="1" hidden="1">HOME!$A$2:$H$35</definedName>
    <definedName name="Z_613E785B_CD51_494D_B041_E8D30BF6F1EC_.wvu.PrintArea" localSheetId="32" hidden="1">MALYNDO!$A$1:$N$40</definedName>
    <definedName name="Z_613E785B_CD51_494D_B041_E8D30BF6F1EC_.wvu.PrintArea" localSheetId="18" hidden="1">'NEW JAVA EX 1 &amp; 3'!$A$1:$M$280</definedName>
    <definedName name="Z_613E785B_CD51_494D_B041_E8D30BF6F1EC_.wvu.PrintArea" localSheetId="31" hidden="1">'NEW MALACCA EX'!$A$1:$L$117</definedName>
    <definedName name="Z_613E785B_CD51_494D_B041_E8D30BF6F1EC_.wvu.PrintArea" localSheetId="14" hidden="1">ORCHID!$A$1:$K$6</definedName>
    <definedName name="Z_613E785B_CD51_494D_B041_E8D30BF6F1EC_.wvu.PrintArea" localSheetId="16" hidden="1">PERTIWI!$A$1:$K$148</definedName>
    <definedName name="Z_613E785B_CD51_494D_B041_E8D30BF6F1EC_.wvu.PrintArea" localSheetId="20" hidden="1">SHAPLA!$A$1:$L$161</definedName>
    <definedName name="Z_613E785B_CD51_494D_B041_E8D30BF6F1EC_.wvu.PrintArea" localSheetId="38" hidden="1">SWAN!$A$1:$N$35</definedName>
    <definedName name="Z_613E785B_CD51_494D_B041_E8D30BF6F1EC_.wvu.Rows" localSheetId="15" hidden="1">' ORIGAMI'!#REF!</definedName>
    <definedName name="Z_613E785B_CD51_494D_B041_E8D30BF6F1EC_.wvu.Rows" localSheetId="2" hidden="1">'BAYAN KO'!#REF!</definedName>
    <definedName name="Z_613E785B_CD51_494D_B041_E8D30BF6F1EC_.wvu.Rows" localSheetId="22" hidden="1">'GOLDEN HORN'!#REF!,'GOLDEN HORN'!#REF!,'GOLDEN HORN'!#REF!</definedName>
    <definedName name="Z_613E785B_CD51_494D_B041_E8D30BF6F1EC_.wvu.Rows" localSheetId="34" hidden="1">'IA3'!#REF!,'IA3'!#REF!,'IA3'!#REF!</definedName>
    <definedName name="Z_613E785B_CD51_494D_B041_E8D30BF6F1EC_.wvu.Rows" localSheetId="11" hidden="1">KAGUYA!#REF!,KAGUYA!#REF!,KAGUYA!#REF!</definedName>
    <definedName name="Z_613E785B_CD51_494D_B041_E8D30BF6F1EC_.wvu.Rows" localSheetId="36" hidden="1">KAMCHATKA!$6:$7,KAMCHATKA!#REF!,KAMCHATKA!#REF!</definedName>
    <definedName name="Z_613E785B_CD51_494D_B041_E8D30BF6F1EC_.wvu.Rows" localSheetId="13" hidden="1">'LANG CO'!#REF!</definedName>
    <definedName name="Z_613E785B_CD51_494D_B041_E8D30BF6F1EC_.wvu.Rows" localSheetId="26" hidden="1">'NEW KIWI'!#REF!</definedName>
    <definedName name="Z_613E785B_CD51_494D_B041_E8D30BF6F1EC_.wvu.Rows" localSheetId="0" hidden="1">ROUTING!$13:$14</definedName>
    <definedName name="Z_613E785B_CD51_494D_B041_E8D30BF6F1EC_.wvu.Rows" localSheetId="17" hidden="1">SEAGULL!#REF!,SEAGULL!#REF!,SEAGULL!$334:$334</definedName>
    <definedName name="Z_613E785B_CD51_494D_B041_E8D30BF6F1EC_.wvu.Rows" localSheetId="19" hidden="1">SEAHORSE!#REF!,SEAHORSE!#REF!,SEAHORSE!#REF!</definedName>
    <definedName name="Z_613E785B_CD51_494D_B041_E8D30BF6F1EC_.wvu.Rows" localSheetId="7" hidden="1">'THAI (SERVICE CLOSURE)'!$100:$110</definedName>
    <definedName name="Z_613E785B_CD51_494D_B041_E8D30BF6F1EC_.wvu.Rows" localSheetId="21" hidden="1">'THAI EXPRESS'!#REF!,'THAI EXPRESS'!#REF!,'THAI EXPRESS'!$86:$86</definedName>
    <definedName name="Z_6B324A58_5A89_471C_AD21_0822EB95E67E_.wvu.FilterData" localSheetId="15" hidden="1">' ORIGAMI'!$A$5:$I$6</definedName>
    <definedName name="Z_6B324A58_5A89_471C_AD21_0822EB95E67E_.wvu.FilterData" localSheetId="5" hidden="1">'CHINA PORT TERMINAL'!$A$1:$AA$126</definedName>
    <definedName name="Z_6B324A58_5A89_471C_AD21_0822EB95E67E_.wvu.FilterData" localSheetId="14" hidden="1">ORCHID!#REF!</definedName>
    <definedName name="Z_6B324A58_5A89_471C_AD21_0822EB95E67E_.wvu.FilterData" localSheetId="8" hidden="1">'OUTSIDE FEEDER'!$A$1:$AA$126</definedName>
    <definedName name="Z_6B324A58_5A89_471C_AD21_0822EB95E67E_.wvu.FilterData" localSheetId="0" hidden="1">ROUTING!$A$1:$G$28</definedName>
    <definedName name="Z_6B324A58_5A89_471C_AD21_0822EB95E67E_.wvu.PrintArea" localSheetId="3" hidden="1">BENGAL!$A$1:$L$243</definedName>
    <definedName name="Z_6B324A58_5A89_471C_AD21_0822EB95E67E_.wvu.PrintArea" localSheetId="4" hidden="1">BURMA!$A$1:$L$88</definedName>
    <definedName name="Z_6B324A58_5A89_471C_AD21_0822EB95E67E_.wvu.PrintArea" localSheetId="12" hidden="1">DOLPHIN!$A$1:$L$138</definedName>
    <definedName name="Z_6B324A58_5A89_471C_AD21_0822EB95E67E_.wvu.PrintArea" localSheetId="1" hidden="1">HOME!$A$2:$H$35</definedName>
    <definedName name="Z_6B324A58_5A89_471C_AD21_0822EB95E67E_.wvu.PrintArea" localSheetId="32" hidden="1">MALYNDO!$A$1:$N$40</definedName>
    <definedName name="Z_6B324A58_5A89_471C_AD21_0822EB95E67E_.wvu.PrintArea" localSheetId="18" hidden="1">'NEW JAVA EX 1 &amp; 3'!$A$1:$M$280</definedName>
    <definedName name="Z_6B324A58_5A89_471C_AD21_0822EB95E67E_.wvu.PrintArea" localSheetId="31" hidden="1">'NEW MALACCA EX'!$A$1:$L$117</definedName>
    <definedName name="Z_6B324A58_5A89_471C_AD21_0822EB95E67E_.wvu.PrintArea" localSheetId="14" hidden="1">ORCHID!$A$1:$K$6</definedName>
    <definedName name="Z_6B324A58_5A89_471C_AD21_0822EB95E67E_.wvu.PrintArea" localSheetId="16" hidden="1">PERTIWI!$A$1:$K$148</definedName>
    <definedName name="Z_6B324A58_5A89_471C_AD21_0822EB95E67E_.wvu.PrintArea" localSheetId="20" hidden="1">SHAPLA!$A$1:$L$161</definedName>
    <definedName name="Z_6B324A58_5A89_471C_AD21_0822EB95E67E_.wvu.PrintArea" localSheetId="38" hidden="1">SWAN!$A$1:$N$35</definedName>
    <definedName name="Z_6B324A58_5A89_471C_AD21_0822EB95E67E_.wvu.Rows" localSheetId="15" hidden="1">' ORIGAMI'!#REF!</definedName>
    <definedName name="Z_6B324A58_5A89_471C_AD21_0822EB95E67E_.wvu.Rows" localSheetId="2" hidden="1">'BAYAN KO'!#REF!</definedName>
    <definedName name="Z_6B324A58_5A89_471C_AD21_0822EB95E67E_.wvu.Rows" localSheetId="22" hidden="1">'GOLDEN HORN'!#REF!,'GOLDEN HORN'!#REF!,'GOLDEN HORN'!#REF!</definedName>
    <definedName name="Z_6B324A58_5A89_471C_AD21_0822EB95E67E_.wvu.Rows" localSheetId="34" hidden="1">'IA3'!#REF!,'IA3'!#REF!,'IA3'!#REF!</definedName>
    <definedName name="Z_6B324A58_5A89_471C_AD21_0822EB95E67E_.wvu.Rows" localSheetId="11" hidden="1">KAGUYA!#REF!,KAGUYA!#REF!,KAGUYA!#REF!</definedName>
    <definedName name="Z_6B324A58_5A89_471C_AD21_0822EB95E67E_.wvu.Rows" localSheetId="36" hidden="1">KAMCHATKA!$6:$7,KAMCHATKA!#REF!,KAMCHATKA!#REF!</definedName>
    <definedName name="Z_6B324A58_5A89_471C_AD21_0822EB95E67E_.wvu.Rows" localSheetId="13" hidden="1">'LANG CO'!#REF!</definedName>
    <definedName name="Z_6B324A58_5A89_471C_AD21_0822EB95E67E_.wvu.Rows" localSheetId="26" hidden="1">'NEW KIWI'!#REF!</definedName>
    <definedName name="Z_6B324A58_5A89_471C_AD21_0822EB95E67E_.wvu.Rows" localSheetId="0" hidden="1">ROUTING!$13:$14</definedName>
    <definedName name="Z_6B324A58_5A89_471C_AD21_0822EB95E67E_.wvu.Rows" localSheetId="17" hidden="1">SEAGULL!#REF!,SEAGULL!#REF!,SEAGULL!$334:$334</definedName>
    <definedName name="Z_6B324A58_5A89_471C_AD21_0822EB95E67E_.wvu.Rows" localSheetId="19" hidden="1">SEAHORSE!#REF!,SEAHORSE!#REF!,SEAHORSE!#REF!</definedName>
    <definedName name="Z_6B324A58_5A89_471C_AD21_0822EB95E67E_.wvu.Rows" localSheetId="7" hidden="1">'THAI (SERVICE CLOSURE)'!$100:$110</definedName>
    <definedName name="Z_6B324A58_5A89_471C_AD21_0822EB95E67E_.wvu.Rows" localSheetId="21" hidden="1">'THAI EXPRESS'!#REF!,'THAI EXPRESS'!#REF!,'THAI EXPRESS'!$86:$86</definedName>
    <definedName name="Z_7588C8EC_5A58_414F_868E_5FE10A8120BA_.wvu.FilterData" localSheetId="14" hidden="1">ORCHID!#REF!</definedName>
    <definedName name="Z_7D3CEC1C_CCEC_4C4E_963E_DDD8383A68C1_.wvu.FilterData" localSheetId="15" hidden="1">' ORIGAMI'!$A$5:$I$6</definedName>
    <definedName name="Z_7D3CEC1C_CCEC_4C4E_963E_DDD8383A68C1_.wvu.FilterData" localSheetId="5" hidden="1">'CHINA PORT TERMINAL'!$A$1:$AA$126</definedName>
    <definedName name="Z_7D3CEC1C_CCEC_4C4E_963E_DDD8383A68C1_.wvu.FilterData" localSheetId="14" hidden="1">ORCHID!#REF!</definedName>
    <definedName name="Z_7D3CEC1C_CCEC_4C4E_963E_DDD8383A68C1_.wvu.FilterData" localSheetId="8" hidden="1">'OUTSIDE FEEDER'!$A$1:$AA$126</definedName>
    <definedName name="Z_7D3CEC1C_CCEC_4C4E_963E_DDD8383A68C1_.wvu.FilterData" localSheetId="0" hidden="1">ROUTING!$A$1:$G$28</definedName>
    <definedName name="Z_7D3CEC1C_CCEC_4C4E_963E_DDD8383A68C1_.wvu.PrintArea" localSheetId="3" hidden="1">BENGAL!$A$1:$L$243</definedName>
    <definedName name="Z_7D3CEC1C_CCEC_4C4E_963E_DDD8383A68C1_.wvu.PrintArea" localSheetId="4" hidden="1">BURMA!$A$1:$L$88</definedName>
    <definedName name="Z_7D3CEC1C_CCEC_4C4E_963E_DDD8383A68C1_.wvu.PrintArea" localSheetId="12" hidden="1">DOLPHIN!$A$1:$L$138</definedName>
    <definedName name="Z_7D3CEC1C_CCEC_4C4E_963E_DDD8383A68C1_.wvu.PrintArea" localSheetId="1" hidden="1">HOME!$A$2:$H$35</definedName>
    <definedName name="Z_7D3CEC1C_CCEC_4C4E_963E_DDD8383A68C1_.wvu.PrintArea" localSheetId="32" hidden="1">MALYNDO!$A$1:$N$40</definedName>
    <definedName name="Z_7D3CEC1C_CCEC_4C4E_963E_DDD8383A68C1_.wvu.PrintArea" localSheetId="18" hidden="1">'NEW JAVA EX 1 &amp; 3'!$A$1:$M$280</definedName>
    <definedName name="Z_7D3CEC1C_CCEC_4C4E_963E_DDD8383A68C1_.wvu.PrintArea" localSheetId="31" hidden="1">'NEW MALACCA EX'!$A$1:$L$117</definedName>
    <definedName name="Z_7D3CEC1C_CCEC_4C4E_963E_DDD8383A68C1_.wvu.PrintArea" localSheetId="14" hidden="1">ORCHID!$A$1:$K$6</definedName>
    <definedName name="Z_7D3CEC1C_CCEC_4C4E_963E_DDD8383A68C1_.wvu.PrintArea" localSheetId="16" hidden="1">PERTIWI!$A$1:$K$148</definedName>
    <definedName name="Z_7D3CEC1C_CCEC_4C4E_963E_DDD8383A68C1_.wvu.PrintArea" localSheetId="20" hidden="1">SHAPLA!$A$1:$L$161</definedName>
    <definedName name="Z_7D3CEC1C_CCEC_4C4E_963E_DDD8383A68C1_.wvu.PrintArea" localSheetId="38" hidden="1">SWAN!$A$1:$N$35</definedName>
    <definedName name="Z_7D3CEC1C_CCEC_4C4E_963E_DDD8383A68C1_.wvu.Rows" localSheetId="15" hidden="1">' ORIGAMI'!#REF!</definedName>
    <definedName name="Z_7D3CEC1C_CCEC_4C4E_963E_DDD8383A68C1_.wvu.Rows" localSheetId="2" hidden="1">'BAYAN KO'!#REF!,'BAYAN KO'!#REF!</definedName>
    <definedName name="Z_7D3CEC1C_CCEC_4C4E_963E_DDD8383A68C1_.wvu.Rows" localSheetId="3" hidden="1">BENGAL!#REF!</definedName>
    <definedName name="Z_7D3CEC1C_CCEC_4C4E_963E_DDD8383A68C1_.wvu.Rows" localSheetId="4" hidden="1">BURMA!#REF!</definedName>
    <definedName name="Z_7D3CEC1C_CCEC_4C4E_963E_DDD8383A68C1_.wvu.Rows" localSheetId="12" hidden="1">DOLPHIN!#REF!</definedName>
    <definedName name="Z_7D3CEC1C_CCEC_4C4E_963E_DDD8383A68C1_.wvu.Rows" localSheetId="22" hidden="1">'GOLDEN HORN'!#REF!,'GOLDEN HORN'!#REF!,'GOLDEN HORN'!#REF!</definedName>
    <definedName name="Z_7D3CEC1C_CCEC_4C4E_963E_DDD8383A68C1_.wvu.Rows" localSheetId="1" hidden="1">HOME!#REF!</definedName>
    <definedName name="Z_7D3CEC1C_CCEC_4C4E_963E_DDD8383A68C1_.wvu.Rows" localSheetId="34" hidden="1">'IA3'!#REF!,'IA3'!#REF!,'IA3'!#REF!</definedName>
    <definedName name="Z_7D3CEC1C_CCEC_4C4E_963E_DDD8383A68C1_.wvu.Rows" localSheetId="11" hidden="1">KAGUYA!#REF!,KAGUYA!#REF!,KAGUYA!#REF!</definedName>
    <definedName name="Z_7D3CEC1C_CCEC_4C4E_963E_DDD8383A68C1_.wvu.Rows" localSheetId="36" hidden="1">KAMCHATKA!$6:$7,KAMCHATKA!#REF!,KAMCHATKA!#REF!</definedName>
    <definedName name="Z_7D3CEC1C_CCEC_4C4E_963E_DDD8383A68C1_.wvu.Rows" localSheetId="13" hidden="1">'LANG CO'!#REF!,'LANG CO'!#REF!</definedName>
    <definedName name="Z_7D3CEC1C_CCEC_4C4E_963E_DDD8383A68C1_.wvu.Rows" localSheetId="26" hidden="1">'NEW KIWI'!#REF!,'NEW KIWI'!#REF!</definedName>
    <definedName name="Z_7D3CEC1C_CCEC_4C4E_963E_DDD8383A68C1_.wvu.Rows" localSheetId="31" hidden="1">'NEW MALACCA EX'!#REF!</definedName>
    <definedName name="Z_7D3CEC1C_CCEC_4C4E_963E_DDD8383A68C1_.wvu.Rows" localSheetId="14" hidden="1">ORCHID!#REF!,ORCHID!#REF!</definedName>
    <definedName name="Z_7D3CEC1C_CCEC_4C4E_963E_DDD8383A68C1_.wvu.Rows" localSheetId="16" hidden="1">PERTIWI!#REF!</definedName>
    <definedName name="Z_7D3CEC1C_CCEC_4C4E_963E_DDD8383A68C1_.wvu.Rows" localSheetId="0" hidden="1">ROUTING!$13:$14</definedName>
    <definedName name="Z_7D3CEC1C_CCEC_4C4E_963E_DDD8383A68C1_.wvu.Rows" localSheetId="17" hidden="1">SEAGULL!#REF!,SEAGULL!#REF!,SEAGULL!#REF!</definedName>
    <definedName name="Z_7D3CEC1C_CCEC_4C4E_963E_DDD8383A68C1_.wvu.Rows" localSheetId="19" hidden="1">SEAHORSE!#REF!,SEAHORSE!#REF!,SEAHORSE!#REF!</definedName>
    <definedName name="Z_7D3CEC1C_CCEC_4C4E_963E_DDD8383A68C1_.wvu.Rows" localSheetId="20" hidden="1">SHAPLA!#REF!</definedName>
    <definedName name="Z_7D3CEC1C_CCEC_4C4E_963E_DDD8383A68C1_.wvu.Rows" localSheetId="7" hidden="1">'THAI (SERVICE CLOSURE)'!#REF!,'THAI (SERVICE CLOSURE)'!$100:$110</definedName>
    <definedName name="Z_7D3CEC1C_CCEC_4C4E_963E_DDD8383A68C1_.wvu.Rows" localSheetId="21" hidden="1">'THAI EXPRESS'!#REF!,'THAI EXPRESS'!#REF!,'THAI EXPRESS'!#REF!</definedName>
    <definedName name="Z_7D42D457_F09B_4E83_8433_58BDF10DB4E4_.wvu.FilterData" localSheetId="5" hidden="1">'CHINA PORT TERMINAL'!$A$1:$I$126</definedName>
    <definedName name="Z_7D42D457_F09B_4E83_8433_58BDF10DB4E4_.wvu.FilterData" localSheetId="8" hidden="1">'OUTSIDE FEEDER'!$A$1:$I$126</definedName>
    <definedName name="Z_839A08D2_0CFF_49AB_A28F_C1676CAFE321_.wvu.FilterData" localSheetId="14" hidden="1">ORCHID!#REF!</definedName>
    <definedName name="Z_8773B614_CBE7_474E_B57F_0A27A3791CF3_.wvu.FilterData" localSheetId="5" hidden="1">'CHINA PORT TERMINAL'!$A$1:$AA$126</definedName>
    <definedName name="Z_8773B614_CBE7_474E_B57F_0A27A3791CF3_.wvu.FilterData" localSheetId="14" hidden="1">ORCHID!#REF!</definedName>
    <definedName name="Z_8773B614_CBE7_474E_B57F_0A27A3791CF3_.wvu.FilterData" localSheetId="8" hidden="1">'OUTSIDE FEEDER'!$A$1:$AA$126</definedName>
    <definedName name="Z_8773B614_CBE7_474E_B57F_0A27A3791CF3_.wvu.FilterData" localSheetId="0" hidden="1">ROUTING!$A$1:$G$28</definedName>
    <definedName name="Z_8773B614_CBE7_474E_B57F_0A27A3791CF3_.wvu.PrintArea" localSheetId="3" hidden="1">BENGAL!$A$1:$L$243</definedName>
    <definedName name="Z_8773B614_CBE7_474E_B57F_0A27A3791CF3_.wvu.PrintArea" localSheetId="4" hidden="1">BURMA!$A$1:$L$88</definedName>
    <definedName name="Z_8773B614_CBE7_474E_B57F_0A27A3791CF3_.wvu.PrintArea" localSheetId="12" hidden="1">DOLPHIN!$A$1:$L$138</definedName>
    <definedName name="Z_8773B614_CBE7_474E_B57F_0A27A3791CF3_.wvu.PrintArea" localSheetId="1" hidden="1">HOME!$A$2:$H$35</definedName>
    <definedName name="Z_8773B614_CBE7_474E_B57F_0A27A3791CF3_.wvu.PrintArea" localSheetId="32" hidden="1">MALYNDO!$A$1:$N$40</definedName>
    <definedName name="Z_8773B614_CBE7_474E_B57F_0A27A3791CF3_.wvu.PrintArea" localSheetId="18" hidden="1">'NEW JAVA EX 1 &amp; 3'!$A$1:$M$280</definedName>
    <definedName name="Z_8773B614_CBE7_474E_B57F_0A27A3791CF3_.wvu.PrintArea" localSheetId="31" hidden="1">'NEW MALACCA EX'!$A$1:$L$117</definedName>
    <definedName name="Z_8773B614_CBE7_474E_B57F_0A27A3791CF3_.wvu.PrintArea" localSheetId="14" hidden="1">ORCHID!$A$1:$K$6</definedName>
    <definedName name="Z_8773B614_CBE7_474E_B57F_0A27A3791CF3_.wvu.PrintArea" localSheetId="16" hidden="1">PERTIWI!$A$1:$K$148</definedName>
    <definedName name="Z_8773B614_CBE7_474E_B57F_0A27A3791CF3_.wvu.PrintArea" localSheetId="20" hidden="1">SHAPLA!$A$1:$L$161</definedName>
    <definedName name="Z_8773B614_CBE7_474E_B57F_0A27A3791CF3_.wvu.PrintArea" localSheetId="38" hidden="1">SWAN!$A$1:$N$35</definedName>
    <definedName name="Z_8773B614_CBE7_474E_B57F_0A27A3791CF3_.wvu.Rows" localSheetId="0" hidden="1">ROUTING!$13:$14</definedName>
    <definedName name="Z_9278F756_A3B4_47A1_8EDD_64A01BF7A423_.wvu.FilterData" localSheetId="40" hidden="1">AMERICA!#REF!</definedName>
    <definedName name="Z_9278F756_A3B4_47A1_8EDD_64A01BF7A423_.wvu.FilterData" localSheetId="35" hidden="1">DRAGON!#REF!</definedName>
    <definedName name="Z_9278F756_A3B4_47A1_8EDD_64A01BF7A423_.wvu.FilterData" localSheetId="41" hidden="1">EMPIRE!#REF!</definedName>
    <definedName name="Z_9278F756_A3B4_47A1_8EDD_64A01BF7A423_.wvu.FilterData" localSheetId="14" hidden="1">ORCHID!#REF!</definedName>
    <definedName name="Z_9278F756_A3B4_47A1_8EDD_64A01BF7A423_.wvu.FilterData" localSheetId="0" hidden="1">ROUTING!$A$1:$G$28</definedName>
    <definedName name="Z_9278F756_A3B4_47A1_8EDD_64A01BF7A423_.wvu.PrintArea" localSheetId="3" hidden="1">BENGAL!$A$1:$L$243</definedName>
    <definedName name="Z_9278F756_A3B4_47A1_8EDD_64A01BF7A423_.wvu.PrintArea" localSheetId="4" hidden="1">BURMA!$A$1:$L$88</definedName>
    <definedName name="Z_9278F756_A3B4_47A1_8EDD_64A01BF7A423_.wvu.PrintArea" localSheetId="12" hidden="1">DOLPHIN!$A$1:$L$138</definedName>
    <definedName name="Z_9278F756_A3B4_47A1_8EDD_64A01BF7A423_.wvu.PrintArea" localSheetId="1" hidden="1">HOME!$A$2:$H$35</definedName>
    <definedName name="Z_9278F756_A3B4_47A1_8EDD_64A01BF7A423_.wvu.PrintArea" localSheetId="32" hidden="1">MALYNDO!$A$1:$N$40</definedName>
    <definedName name="Z_9278F756_A3B4_47A1_8EDD_64A01BF7A423_.wvu.PrintArea" localSheetId="18" hidden="1">'NEW JAVA EX 1 &amp; 3'!$A$1:$M$281</definedName>
    <definedName name="Z_9278F756_A3B4_47A1_8EDD_64A01BF7A423_.wvu.PrintArea" localSheetId="31" hidden="1">'NEW MALACCA EX'!$A$1:$L$117</definedName>
    <definedName name="Z_9278F756_A3B4_47A1_8EDD_64A01BF7A423_.wvu.PrintArea" localSheetId="14" hidden="1">ORCHID!$A$1:$K$6</definedName>
    <definedName name="Z_9278F756_A3B4_47A1_8EDD_64A01BF7A423_.wvu.PrintArea" localSheetId="16" hidden="1">PERTIWI!$A$1:$K$148</definedName>
    <definedName name="Z_9278F756_A3B4_47A1_8EDD_64A01BF7A423_.wvu.PrintArea" localSheetId="20" hidden="1">SHAPLA!$A$1:$L$161</definedName>
    <definedName name="Z_9278F756_A3B4_47A1_8EDD_64A01BF7A423_.wvu.PrintArea" localSheetId="38" hidden="1">SWAN!$A$1:$N$35</definedName>
    <definedName name="Z_9278F756_A3B4_47A1_8EDD_64A01BF7A423_.wvu.Rows" localSheetId="3" hidden="1">BENGAL!#REF!</definedName>
    <definedName name="Z_9278F756_A3B4_47A1_8EDD_64A01BF7A423_.wvu.Rows" localSheetId="4" hidden="1">BURMA!#REF!</definedName>
    <definedName name="Z_9278F756_A3B4_47A1_8EDD_64A01BF7A423_.wvu.Rows" localSheetId="12" hidden="1">DOLPHIN!#REF!</definedName>
    <definedName name="Z_9278F756_A3B4_47A1_8EDD_64A01BF7A423_.wvu.Rows" localSheetId="1" hidden="1">HOME!#REF!</definedName>
    <definedName name="Z_9278F756_A3B4_47A1_8EDD_64A01BF7A423_.wvu.Rows" localSheetId="18" hidden="1">'NEW JAVA EX 1 &amp; 3'!#REF!</definedName>
    <definedName name="Z_9278F756_A3B4_47A1_8EDD_64A01BF7A423_.wvu.Rows" localSheetId="31" hidden="1">'NEW MALACCA EX'!#REF!</definedName>
    <definedName name="Z_9278F756_A3B4_47A1_8EDD_64A01BF7A423_.wvu.Rows" localSheetId="16" hidden="1">PERTIWI!#REF!</definedName>
    <definedName name="Z_9278F756_A3B4_47A1_8EDD_64A01BF7A423_.wvu.Rows" localSheetId="0" hidden="1">ROUTING!$11:$14,ROUTING!$17:$17,ROUTING!$21:$21,ROUTING!$27:$27</definedName>
    <definedName name="Z_9278F756_A3B4_47A1_8EDD_64A01BF7A423_.wvu.Rows" localSheetId="20" hidden="1">SHAPLA!#REF!</definedName>
    <definedName name="Z_9E7EEAA3_A5FB_49FD_8C3A_1AF14EAE95FB_.wvu.FilterData" localSheetId="14" hidden="1">ORCHID!#REF!</definedName>
    <definedName name="Z_9E7EEAA3_A5FB_49FD_8C3A_1AF14EAE95FB_.wvu.FilterData" localSheetId="0" hidden="1">ROUTING!$A$1:$G$28</definedName>
    <definedName name="Z_9E7EEAA3_A5FB_49FD_8C3A_1AF14EAE95FB_.wvu.PrintArea" localSheetId="3" hidden="1">BENGAL!$A$1:$L$243</definedName>
    <definedName name="Z_9E7EEAA3_A5FB_49FD_8C3A_1AF14EAE95FB_.wvu.PrintArea" localSheetId="4" hidden="1">BURMA!$A$1:$L$88</definedName>
    <definedName name="Z_9E7EEAA3_A5FB_49FD_8C3A_1AF14EAE95FB_.wvu.PrintArea" localSheetId="12" hidden="1">DOLPHIN!$A$1:$L$138</definedName>
    <definedName name="Z_9E7EEAA3_A5FB_49FD_8C3A_1AF14EAE95FB_.wvu.PrintArea" localSheetId="1" hidden="1">HOME!$A$2:$H$35</definedName>
    <definedName name="Z_9E7EEAA3_A5FB_49FD_8C3A_1AF14EAE95FB_.wvu.PrintArea" localSheetId="32" hidden="1">MALYNDO!$A$1:$N$40</definedName>
    <definedName name="Z_9E7EEAA3_A5FB_49FD_8C3A_1AF14EAE95FB_.wvu.PrintArea" localSheetId="18" hidden="1">'NEW JAVA EX 1 &amp; 3'!$A$1:$M$280</definedName>
    <definedName name="Z_9E7EEAA3_A5FB_49FD_8C3A_1AF14EAE95FB_.wvu.PrintArea" localSheetId="31" hidden="1">'NEW MALACCA EX'!$A$1:$L$117</definedName>
    <definedName name="Z_9E7EEAA3_A5FB_49FD_8C3A_1AF14EAE95FB_.wvu.PrintArea" localSheetId="14" hidden="1">ORCHID!$A$1:$K$6</definedName>
    <definedName name="Z_9E7EEAA3_A5FB_49FD_8C3A_1AF14EAE95FB_.wvu.PrintArea" localSheetId="16" hidden="1">PERTIWI!$A$1:$K$148</definedName>
    <definedName name="Z_9E7EEAA3_A5FB_49FD_8C3A_1AF14EAE95FB_.wvu.PrintArea" localSheetId="20" hidden="1">SHAPLA!$A$1:$L$161</definedName>
    <definedName name="Z_9E7EEAA3_A5FB_49FD_8C3A_1AF14EAE95FB_.wvu.PrintArea" localSheetId="38" hidden="1">SWAN!$A$1:$N$35</definedName>
    <definedName name="Z_9E7EEAA3_A5FB_49FD_8C3A_1AF14EAE95FB_.wvu.Rows" localSheetId="0" hidden="1">ROUTING!$13:$14</definedName>
    <definedName name="Z_A756B6A5_F67A_491F_BA24_E780838F7671_.wvu.FilterData" localSheetId="14" hidden="1">ORCHID!#REF!</definedName>
    <definedName name="Z_B64A8DAC_18E6_4119_B564_FC1D9B97CCC4_.wvu.FilterData" localSheetId="35" hidden="1">DRAGON!#REF!</definedName>
    <definedName name="Z_BA712AC7_4015_4F77_9461_7852ED983D52_.wvu.FilterData" localSheetId="14" hidden="1">ORCHID!#REF!</definedName>
    <definedName name="Z_BA712AC7_4015_4F77_9461_7852ED983D52_.wvu.FilterData" localSheetId="0" hidden="1">ROUTING!$A$1:$G$28</definedName>
    <definedName name="Z_BA712AC7_4015_4F77_9461_7852ED983D52_.wvu.PrintArea" localSheetId="3" hidden="1">BENGAL!$A$1:$L$243</definedName>
    <definedName name="Z_BA712AC7_4015_4F77_9461_7852ED983D52_.wvu.PrintArea" localSheetId="4" hidden="1">BURMA!$A$1:$L$88</definedName>
    <definedName name="Z_BA712AC7_4015_4F77_9461_7852ED983D52_.wvu.PrintArea" localSheetId="12" hidden="1">DOLPHIN!$A$1:$L$138</definedName>
    <definedName name="Z_BA712AC7_4015_4F77_9461_7852ED983D52_.wvu.PrintArea" localSheetId="1" hidden="1">HOME!$A$2:$H$35</definedName>
    <definedName name="Z_BA712AC7_4015_4F77_9461_7852ED983D52_.wvu.PrintArea" localSheetId="32" hidden="1">MALYNDO!$A$1:$N$40</definedName>
    <definedName name="Z_BA712AC7_4015_4F77_9461_7852ED983D52_.wvu.PrintArea" localSheetId="18" hidden="1">'NEW JAVA EX 1 &amp; 3'!$A$1:$M$280</definedName>
    <definedName name="Z_BA712AC7_4015_4F77_9461_7852ED983D52_.wvu.PrintArea" localSheetId="31" hidden="1">'NEW MALACCA EX'!$A$1:$L$117</definedName>
    <definedName name="Z_BA712AC7_4015_4F77_9461_7852ED983D52_.wvu.PrintArea" localSheetId="14" hidden="1">ORCHID!$A$1:$K$6</definedName>
    <definedName name="Z_BA712AC7_4015_4F77_9461_7852ED983D52_.wvu.PrintArea" localSheetId="16" hidden="1">PERTIWI!$A$1:$K$148</definedName>
    <definedName name="Z_BA712AC7_4015_4F77_9461_7852ED983D52_.wvu.PrintArea" localSheetId="20" hidden="1">SHAPLA!$A$1:$L$161</definedName>
    <definedName name="Z_BA712AC7_4015_4F77_9461_7852ED983D52_.wvu.PrintArea" localSheetId="38" hidden="1">SWAN!$A$1:$N$35</definedName>
    <definedName name="Z_BA712AC7_4015_4F77_9461_7852ED983D52_.wvu.Rows" localSheetId="0" hidden="1">ROUTING!$13:$14</definedName>
    <definedName name="Z_C595B031_2A1D_46CA_96CB_68BE50D3BAD2_.wvu.FilterData" localSheetId="14" hidden="1">ORCHID!#REF!</definedName>
    <definedName name="Z_D46427A8_8473_44FE_9FEB_A9B75A303274_.wvu.FilterData" localSheetId="14" hidden="1">ORCHID!#REF!</definedName>
    <definedName name="Z_DB5AB646_8383_45E6_A1FA_087ABC2E7D8A_.wvu.FilterData" localSheetId="5" hidden="1">'CHINA PORT TERMINAL'!$A$1:$AA$126</definedName>
    <definedName name="Z_DB5AB646_8383_45E6_A1FA_087ABC2E7D8A_.wvu.FilterData" localSheetId="8" hidden="1">'OUTSIDE FEEDER'!$A$1:$AA$126</definedName>
    <definedName name="Z_DE062870_DD16_4424_81C8_DE4B9F84915B_.wvu.FilterData" localSheetId="14" hidden="1">ORCHID!#REF!</definedName>
    <definedName name="Z_E1E797F8_34E6_47F1_BE5C_875D33263E0D_.wvu.FilterData" localSheetId="14" hidden="1">ORCHID!#REF!</definedName>
    <definedName name="Z_EAC17A20_8948_4F22_88C0_A79B3C856559_.wvu.FilterData" localSheetId="35" hidden="1">DRAGON!#REF!</definedName>
  </definedNames>
  <calcPr calcId="191028"/>
  <customWorkbookViews>
    <customWorkbookView name="SS LIN SGSGP SALES - Personal View" guid="{1ECD3B71-3848-4973-92B4-4B4B149BC657}" mergeInterval="0" personalView="1" maximized="1" xWindow="-8" yWindow="-8" windowWidth="1936" windowHeight="1056" tabRatio="939" activeSheetId="14"/>
    <customWorkbookView name="Linh NG - Personal View" guid="{BA712AC7-4015-4F77-9461-7852ED983D52}" mergeInterval="0" personalView="1" maximized="1" xWindow="-8" yWindow="-8" windowWidth="1296" windowHeight="978" tabRatio="911" activeSheetId="14"/>
    <customWorkbookView name="L NGUYENHOANG SGSGP CS - Personal View" guid="{081BDD81-EE06-4095-AD37-7E4189D26072}" mergeInterval="0" personalView="1" maximized="1" windowWidth="1276" windowHeight="775" tabRatio="911" activeSheetId="4"/>
    <customWorkbookView name="JH NG SGSGP MGT - Personal View" guid="{9E7EEAA3-A5FB-49FD-8C3A-1AF14EAE95FB}" mergeInterval="0" personalView="1" maximized="1" xWindow="-9" yWindow="-9" windowWidth="1938" windowHeight="1050" tabRatio="911" activeSheetId="23"/>
    <customWorkbookView name="SH ONG SGSGP MGT - Personal View" guid="{2EFCC4AA-DFFF-400E-B34F-BF7B9FA2A1FF}" mergeInterval="0" personalView="1" maximized="1" xWindow="-9" yWindow="-9" windowWidth="1938" windowHeight="1050" tabRatio="911" activeSheetId="23"/>
    <customWorkbookView name="L NGUYENHOANG SGSGP SALES - Personal View" guid="{3485952D-0C31-4884-9EDF-552F3D1B124B}" mergeInterval="0" personalView="1" maximized="1" xWindow="-8" yWindow="-8" windowWidth="1936" windowHeight="1056" tabRatio="911" activeSheetId="11"/>
    <customWorkbookView name="K LIU SGSGP MGT - Personal View" guid="{3FEF6608-25EF-43D8-8468-19FFFC3BCE74}" mergeInterval="0" personalView="1" maximized="1" xWindow="-9" yWindow="-9" windowWidth="1938" windowHeight="1048" tabRatio="939" activeSheetId="12"/>
    <customWorkbookView name="SY LIEW SGSGP CS - Personal View" guid="{8773B614-CBE7-474E-B57F-0A27A3791CF3}" mergeInterval="0" personalView="1" maximized="1" xWindow="-8" yWindow="-8" windowWidth="1936" windowHeight="1015" tabRatio="911" activeSheetId="8"/>
    <customWorkbookView name="R CHIA SGSGP CS - Personal View" guid="{1BFD2ADD-60C4-4334-9BDE-E3C6DD17BEED}" mergeInterval="0" personalView="1" maximized="1" xWindow="-8" yWindow="-8" windowWidth="1936" windowHeight="1056" tabRatio="939" activeSheetId="8"/>
    <customWorkbookView name="meich - Personal View" guid="{7D3CEC1C-CCEC-4C4E-963E-DDD8383A68C1}" mergeInterval="0" personalView="1" maximized="1" xWindow="-8" yWindow="-8" windowWidth="1382" windowHeight="744" tabRatio="939" activeSheetId="20"/>
    <customWorkbookView name="S TAN SGSGP CS - Personal View" guid="{03DD319B-D6A9-4830-871F-6D56EEAA4879}" mergeInterval="0" personalView="1" maximized="1" xWindow="-8" yWindow="-8" windowWidth="1936" windowHeight="1056" tabRatio="945" activeSheetId="8"/>
    <customWorkbookView name="CS LIM SGSGP CS - Personal View" guid="{6B324A58-5A89-471C-AD21-0822EB95E67E}" mergeInterval="0" personalView="1" maximized="1" xWindow="-8" yWindow="-8" windowWidth="1936" windowHeight="1056" tabRatio="939" activeSheetId="13"/>
    <customWorkbookView name="S KOH SGSGP CS - Personal View" guid="{613E785B-CD51-494D-B041-E8D30BF6F1EC}" mergeInterval="0" personalView="1" maximized="1" xWindow="-8" yWindow="-8" windowWidth="1382" windowHeight="744" tabRatio="939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59" l="1"/>
  <c r="E60" i="59"/>
  <c r="E59" i="59"/>
  <c r="E58" i="59"/>
  <c r="H211" i="8"/>
  <c r="H212" i="8" s="1"/>
  <c r="H213" i="8" s="1"/>
  <c r="H214" i="8" s="1"/>
  <c r="H205" i="8"/>
  <c r="H206" i="8" s="1"/>
  <c r="H207" i="8" s="1"/>
  <c r="H208" i="8" s="1"/>
  <c r="H209" i="8" s="1"/>
  <c r="H210" i="8" s="1"/>
  <c r="E214" i="8"/>
  <c r="F214" i="8" s="1"/>
  <c r="E213" i="8"/>
  <c r="F213" i="8" s="1"/>
  <c r="E212" i="8"/>
  <c r="F212" i="8" s="1"/>
  <c r="E211" i="8"/>
  <c r="F211" i="8" s="1"/>
  <c r="E103" i="8"/>
  <c r="E102" i="8"/>
  <c r="E101" i="8"/>
  <c r="E100" i="8"/>
  <c r="J132" i="44"/>
  <c r="I132" i="44"/>
  <c r="H132" i="44"/>
  <c r="G132" i="44"/>
  <c r="F132" i="44"/>
  <c r="E132" i="44"/>
  <c r="J131" i="44"/>
  <c r="I131" i="44"/>
  <c r="H131" i="44"/>
  <c r="G131" i="44"/>
  <c r="F131" i="44"/>
  <c r="E131" i="44"/>
  <c r="J130" i="44"/>
  <c r="I130" i="44"/>
  <c r="H130" i="44"/>
  <c r="G130" i="44"/>
  <c r="F130" i="44"/>
  <c r="E130" i="44"/>
  <c r="J129" i="44"/>
  <c r="I129" i="44"/>
  <c r="H129" i="44"/>
  <c r="G129" i="44"/>
  <c r="F129" i="44"/>
  <c r="E129" i="44"/>
  <c r="G88" i="44"/>
  <c r="F88" i="44"/>
  <c r="E88" i="44"/>
  <c r="E84" i="44"/>
  <c r="E85" i="44"/>
  <c r="E86" i="44"/>
  <c r="G87" i="44"/>
  <c r="F87" i="44"/>
  <c r="E87" i="44"/>
  <c r="G86" i="44"/>
  <c r="F86" i="44"/>
  <c r="G85" i="44"/>
  <c r="F85" i="44"/>
  <c r="G84" i="44"/>
  <c r="F84" i="44"/>
  <c r="L205" i="5"/>
  <c r="K205" i="5"/>
  <c r="J205" i="5"/>
  <c r="I205" i="5"/>
  <c r="H205" i="5"/>
  <c r="G205" i="5"/>
  <c r="F205" i="5"/>
  <c r="E205" i="5"/>
  <c r="L204" i="5"/>
  <c r="K204" i="5"/>
  <c r="J204" i="5"/>
  <c r="I204" i="5"/>
  <c r="H204" i="5"/>
  <c r="G204" i="5"/>
  <c r="F204" i="5"/>
  <c r="E204" i="5"/>
  <c r="L203" i="5"/>
  <c r="K203" i="5"/>
  <c r="J203" i="5"/>
  <c r="I203" i="5"/>
  <c r="H203" i="5"/>
  <c r="G203" i="5"/>
  <c r="F203" i="5"/>
  <c r="E203" i="5"/>
  <c r="L202" i="5"/>
  <c r="K202" i="5"/>
  <c r="J202" i="5"/>
  <c r="I202" i="5"/>
  <c r="H202" i="5"/>
  <c r="G202" i="5"/>
  <c r="F202" i="5"/>
  <c r="E202" i="5"/>
  <c r="F101" i="5"/>
  <c r="E101" i="5"/>
  <c r="F100" i="5"/>
  <c r="E100" i="5"/>
  <c r="F99" i="5"/>
  <c r="E99" i="5"/>
  <c r="F165" i="47"/>
  <c r="E165" i="47"/>
  <c r="F164" i="47"/>
  <c r="E164" i="47"/>
  <c r="F163" i="47"/>
  <c r="E163" i="47"/>
  <c r="F162" i="47"/>
  <c r="E162" i="47"/>
  <c r="F83" i="47"/>
  <c r="E83" i="47"/>
  <c r="F82" i="47"/>
  <c r="E82" i="47"/>
  <c r="F81" i="47"/>
  <c r="E81" i="47"/>
  <c r="E122" i="60"/>
  <c r="F122" i="60" s="1"/>
  <c r="G122" i="60" s="1"/>
  <c r="H122" i="60" s="1"/>
  <c r="I122" i="60" s="1"/>
  <c r="J122" i="60" s="1"/>
  <c r="K122" i="60" s="1"/>
  <c r="L122" i="60" s="1"/>
  <c r="E121" i="60"/>
  <c r="F121" i="60" s="1"/>
  <c r="G121" i="60" s="1"/>
  <c r="H121" i="60" s="1"/>
  <c r="I121" i="60" s="1"/>
  <c r="J121" i="60" s="1"/>
  <c r="K121" i="60" s="1"/>
  <c r="L121" i="60" s="1"/>
  <c r="E120" i="60"/>
  <c r="F120" i="60" s="1"/>
  <c r="G120" i="60" s="1"/>
  <c r="H120" i="60" s="1"/>
  <c r="I120" i="60" s="1"/>
  <c r="J120" i="60" s="1"/>
  <c r="K120" i="60" s="1"/>
  <c r="L120" i="60" s="1"/>
  <c r="E119" i="60"/>
  <c r="F119" i="60" s="1"/>
  <c r="G119" i="60" s="1"/>
  <c r="H119" i="60" s="1"/>
  <c r="I119" i="60" s="1"/>
  <c r="J119" i="60" s="1"/>
  <c r="K119" i="60" s="1"/>
  <c r="L119" i="60" s="1"/>
  <c r="F68" i="60"/>
  <c r="E68" i="60"/>
  <c r="F67" i="60"/>
  <c r="E67" i="60"/>
  <c r="F66" i="60"/>
  <c r="E66" i="60"/>
  <c r="F65" i="60"/>
  <c r="E65" i="60"/>
  <c r="I211" i="8" l="1"/>
  <c r="I212" i="8" l="1"/>
  <c r="I214" i="8"/>
  <c r="I213" i="8"/>
  <c r="E118" i="48" l="1"/>
  <c r="G118" i="48"/>
  <c r="H118" i="48"/>
  <c r="I118" i="48"/>
  <c r="E119" i="48"/>
  <c r="G119" i="48"/>
  <c r="H119" i="48"/>
  <c r="I119" i="48"/>
  <c r="E120" i="48"/>
  <c r="G120" i="48"/>
  <c r="H120" i="48"/>
  <c r="I120" i="48"/>
  <c r="E121" i="48"/>
  <c r="G121" i="48"/>
  <c r="H121" i="48"/>
  <c r="I121" i="48"/>
  <c r="E117" i="48"/>
  <c r="G117" i="48"/>
  <c r="H117" i="48"/>
  <c r="I117" i="48"/>
  <c r="E61" i="48"/>
  <c r="F61" i="48"/>
  <c r="E62" i="48"/>
  <c r="F62" i="48"/>
  <c r="E63" i="48"/>
  <c r="F63" i="48"/>
  <c r="E64" i="48"/>
  <c r="F64" i="48"/>
  <c r="E124" i="32"/>
  <c r="F124" i="32"/>
  <c r="G124" i="32"/>
  <c r="H124" i="32"/>
  <c r="I124" i="32"/>
  <c r="E125" i="32"/>
  <c r="F125" i="32"/>
  <c r="G125" i="32"/>
  <c r="H125" i="32"/>
  <c r="E126" i="32"/>
  <c r="F126" i="32"/>
  <c r="G126" i="32"/>
  <c r="H126" i="32"/>
  <c r="I126" i="32"/>
  <c r="F127" i="32"/>
  <c r="G127" i="32"/>
  <c r="H127" i="32"/>
  <c r="I127" i="32" s="1"/>
  <c r="E128" i="32"/>
  <c r="F128" i="32"/>
  <c r="G128" i="32"/>
  <c r="H128" i="32"/>
  <c r="E82" i="32"/>
  <c r="F82" i="32"/>
  <c r="E83" i="32"/>
  <c r="F83" i="32"/>
  <c r="E84" i="32"/>
  <c r="F84" i="32"/>
  <c r="F81" i="10"/>
  <c r="E81" i="10"/>
  <c r="F80" i="10"/>
  <c r="E80" i="10"/>
  <c r="F79" i="10"/>
  <c r="E79" i="10"/>
  <c r="F74" i="20" l="1"/>
  <c r="E74" i="20"/>
  <c r="F73" i="20"/>
  <c r="E73" i="20"/>
  <c r="E70" i="20"/>
  <c r="F70" i="20"/>
  <c r="F72" i="20"/>
  <c r="E72" i="20"/>
  <c r="F69" i="20"/>
  <c r="E69" i="20"/>
  <c r="M59" i="7"/>
  <c r="L59" i="7"/>
  <c r="K59" i="7"/>
  <c r="J59" i="7"/>
  <c r="I59" i="7"/>
  <c r="H59" i="7"/>
  <c r="G59" i="7"/>
  <c r="F59" i="7"/>
  <c r="E59" i="7"/>
  <c r="M58" i="7"/>
  <c r="L58" i="7"/>
  <c r="K58" i="7"/>
  <c r="J58" i="7"/>
  <c r="I58" i="7"/>
  <c r="H58" i="7"/>
  <c r="G58" i="7"/>
  <c r="F58" i="7"/>
  <c r="E58" i="7"/>
  <c r="M57" i="7"/>
  <c r="L57" i="7"/>
  <c r="K57" i="7"/>
  <c r="J57" i="7"/>
  <c r="I57" i="7"/>
  <c r="H57" i="7"/>
  <c r="G57" i="7"/>
  <c r="F57" i="7"/>
  <c r="E57" i="7"/>
  <c r="R73" i="11"/>
  <c r="Q73" i="11"/>
  <c r="P73" i="11"/>
  <c r="O73" i="11"/>
  <c r="M73" i="11"/>
  <c r="L73" i="11"/>
  <c r="H73" i="11"/>
  <c r="G73" i="11"/>
  <c r="N73" i="11" s="1"/>
  <c r="F73" i="11"/>
  <c r="E73" i="11"/>
  <c r="R72" i="11"/>
  <c r="Q72" i="11"/>
  <c r="P72" i="11"/>
  <c r="O72" i="11"/>
  <c r="M72" i="11"/>
  <c r="L72" i="11"/>
  <c r="H72" i="11"/>
  <c r="G72" i="11"/>
  <c r="N72" i="11" s="1"/>
  <c r="F72" i="11"/>
  <c r="E72" i="11"/>
  <c r="S71" i="11"/>
  <c r="R71" i="11"/>
  <c r="Q71" i="11"/>
  <c r="P71" i="11"/>
  <c r="O71" i="11"/>
  <c r="M71" i="11"/>
  <c r="L71" i="11"/>
  <c r="H71" i="11"/>
  <c r="G71" i="11"/>
  <c r="N71" i="11" s="1"/>
  <c r="F71" i="11"/>
  <c r="E71" i="11"/>
  <c r="R70" i="11"/>
  <c r="Q70" i="11"/>
  <c r="P70" i="11"/>
  <c r="O70" i="11"/>
  <c r="M70" i="11"/>
  <c r="L70" i="11"/>
  <c r="H70" i="11"/>
  <c r="G70" i="11"/>
  <c r="N70" i="11" s="1"/>
  <c r="F70" i="11"/>
  <c r="E70" i="11"/>
  <c r="F78" i="10"/>
  <c r="E78" i="10"/>
  <c r="I65" i="45"/>
  <c r="I63" i="45"/>
  <c r="K62" i="45"/>
  <c r="I126" i="43"/>
  <c r="H126" i="43"/>
  <c r="G126" i="43"/>
  <c r="F126" i="43"/>
  <c r="E126" i="43"/>
  <c r="I125" i="43"/>
  <c r="H125" i="43"/>
  <c r="G125" i="43"/>
  <c r="F125" i="43"/>
  <c r="E125" i="43"/>
  <c r="I124" i="43"/>
  <c r="H124" i="43"/>
  <c r="G124" i="43"/>
  <c r="F124" i="43"/>
  <c r="E124" i="43"/>
  <c r="I123" i="43"/>
  <c r="H123" i="43"/>
  <c r="G123" i="43"/>
  <c r="F123" i="43"/>
  <c r="E123" i="43"/>
  <c r="E44" i="57"/>
  <c r="F44" i="57" s="1"/>
  <c r="E43" i="57"/>
  <c r="F43" i="57" s="1"/>
  <c r="S70" i="11" l="1"/>
  <c r="S73" i="11"/>
  <c r="S72" i="11"/>
  <c r="F77" i="10"/>
  <c r="E77" i="10"/>
  <c r="F76" i="10"/>
  <c r="E76" i="10"/>
  <c r="F75" i="10"/>
  <c r="E75" i="10"/>
  <c r="F74" i="10"/>
  <c r="E74" i="10"/>
  <c r="F68" i="20"/>
  <c r="E68" i="20"/>
  <c r="F67" i="20"/>
  <c r="E67" i="20"/>
  <c r="I69" i="45"/>
  <c r="I68" i="45"/>
  <c r="I67" i="45"/>
  <c r="I66" i="45"/>
  <c r="E70" i="45"/>
  <c r="E69" i="45"/>
  <c r="E68" i="45"/>
  <c r="E67" i="45"/>
  <c r="E42" i="57" l="1"/>
  <c r="F42" i="57" s="1"/>
  <c r="H123" i="32"/>
  <c r="G123" i="32"/>
  <c r="F123" i="32"/>
  <c r="E123" i="32"/>
  <c r="F122" i="32"/>
  <c r="G122" i="32" s="1"/>
  <c r="H122" i="32" s="1"/>
  <c r="I122" i="32" s="1"/>
  <c r="I121" i="32"/>
  <c r="H121" i="32"/>
  <c r="G121" i="32"/>
  <c r="F121" i="32"/>
  <c r="E121" i="32"/>
  <c r="H120" i="32"/>
  <c r="G120" i="32"/>
  <c r="F120" i="32"/>
  <c r="E120" i="32"/>
  <c r="E78" i="32"/>
  <c r="F78" i="32"/>
  <c r="F81" i="32"/>
  <c r="E81" i="32"/>
  <c r="F80" i="32"/>
  <c r="E80" i="32"/>
  <c r="F79" i="32"/>
  <c r="E79" i="32"/>
  <c r="F117" i="32"/>
  <c r="G117" i="32" s="1"/>
  <c r="G51" i="59" l="1"/>
  <c r="G52" i="59" s="1"/>
  <c r="G53" i="59" s="1"/>
  <c r="G54" i="59" s="1"/>
  <c r="G55" i="59" s="1"/>
  <c r="G56" i="59" s="1"/>
  <c r="G57" i="59" s="1"/>
  <c r="E57" i="59"/>
  <c r="N114" i="60"/>
  <c r="N115" i="60" s="1"/>
  <c r="N116" i="60" s="1"/>
  <c r="N117" i="60" s="1"/>
  <c r="N118" i="60" s="1"/>
  <c r="N119" i="60" s="1"/>
  <c r="E114" i="60"/>
  <c r="F114" i="60" s="1"/>
  <c r="G114" i="60" s="1"/>
  <c r="H114" i="60" s="1"/>
  <c r="I114" i="60" s="1"/>
  <c r="J114" i="60" s="1"/>
  <c r="K114" i="60" s="1"/>
  <c r="L114" i="60" s="1"/>
  <c r="E115" i="60"/>
  <c r="F115" i="60" s="1"/>
  <c r="G115" i="60" s="1"/>
  <c r="H115" i="60" s="1"/>
  <c r="I115" i="60" s="1"/>
  <c r="J115" i="60" s="1"/>
  <c r="K115" i="60" s="1"/>
  <c r="L115" i="60" s="1"/>
  <c r="E116" i="60"/>
  <c r="F116" i="60" s="1"/>
  <c r="G116" i="60" s="1"/>
  <c r="H116" i="60" s="1"/>
  <c r="I116" i="60" s="1"/>
  <c r="J116" i="60" s="1"/>
  <c r="K116" i="60" s="1"/>
  <c r="L116" i="60" s="1"/>
  <c r="E117" i="60"/>
  <c r="F117" i="60" s="1"/>
  <c r="G117" i="60" s="1"/>
  <c r="H117" i="60" s="1"/>
  <c r="I117" i="60" s="1"/>
  <c r="J117" i="60" s="1"/>
  <c r="K117" i="60" s="1"/>
  <c r="L117" i="60" s="1"/>
  <c r="E118" i="60"/>
  <c r="F118" i="60" s="1"/>
  <c r="G118" i="60" s="1"/>
  <c r="H118" i="60" s="1"/>
  <c r="I118" i="60" s="1"/>
  <c r="J118" i="60" s="1"/>
  <c r="K118" i="60" s="1"/>
  <c r="L118" i="60" s="1"/>
  <c r="E113" i="60"/>
  <c r="F113" i="60" s="1"/>
  <c r="G113" i="60" s="1"/>
  <c r="H113" i="60" s="1"/>
  <c r="I113" i="60" s="1"/>
  <c r="J113" i="60" s="1"/>
  <c r="K113" i="60" s="1"/>
  <c r="L113" i="60" s="1"/>
  <c r="F64" i="60"/>
  <c r="E64" i="60"/>
  <c r="F63" i="60"/>
  <c r="E63" i="60"/>
  <c r="F62" i="60"/>
  <c r="E62" i="60"/>
  <c r="K112" i="60"/>
  <c r="J112" i="60"/>
  <c r="I112" i="60"/>
  <c r="H112" i="60"/>
  <c r="G112" i="60"/>
  <c r="F112" i="60"/>
  <c r="E112" i="60"/>
  <c r="K111" i="60"/>
  <c r="J111" i="60"/>
  <c r="I111" i="60"/>
  <c r="H111" i="60"/>
  <c r="G111" i="60"/>
  <c r="F111" i="60"/>
  <c r="E111" i="60"/>
  <c r="K110" i="60"/>
  <c r="J110" i="60"/>
  <c r="I110" i="60"/>
  <c r="H110" i="60"/>
  <c r="G110" i="60"/>
  <c r="K109" i="60"/>
  <c r="J109" i="60"/>
  <c r="I109" i="60"/>
  <c r="H109" i="60"/>
  <c r="G109" i="60"/>
  <c r="F109" i="60"/>
  <c r="E109" i="60"/>
  <c r="O108" i="60"/>
  <c r="N108" i="60"/>
  <c r="K108" i="60"/>
  <c r="J108" i="60"/>
  <c r="I108" i="60"/>
  <c r="H108" i="60"/>
  <c r="G108" i="60"/>
  <c r="O107" i="60"/>
  <c r="N107" i="60"/>
  <c r="K107" i="60"/>
  <c r="J107" i="60"/>
  <c r="I107" i="60"/>
  <c r="H107" i="60"/>
  <c r="G107" i="60"/>
  <c r="F107" i="60"/>
  <c r="E107" i="60"/>
  <c r="O106" i="60"/>
  <c r="N106" i="60"/>
  <c r="K106" i="60"/>
  <c r="J106" i="60"/>
  <c r="I106" i="60"/>
  <c r="O105" i="60"/>
  <c r="N105" i="60"/>
  <c r="K105" i="60"/>
  <c r="J105" i="60"/>
  <c r="I105" i="60"/>
  <c r="H105" i="60"/>
  <c r="G105" i="60"/>
  <c r="F105" i="60"/>
  <c r="E105" i="60"/>
  <c r="O104" i="60"/>
  <c r="N104" i="60"/>
  <c r="K104" i="60"/>
  <c r="J104" i="60"/>
  <c r="I104" i="60"/>
  <c r="H104" i="60"/>
  <c r="G104" i="60"/>
  <c r="F104" i="60"/>
  <c r="E104" i="60"/>
  <c r="O103" i="60"/>
  <c r="N103" i="60"/>
  <c r="K103" i="60"/>
  <c r="J103" i="60"/>
  <c r="I103" i="60"/>
  <c r="H103" i="60"/>
  <c r="G103" i="60"/>
  <c r="F103" i="60"/>
  <c r="E103" i="60"/>
  <c r="K102" i="60"/>
  <c r="J102" i="60"/>
  <c r="I102" i="60"/>
  <c r="H102" i="60"/>
  <c r="G102" i="60"/>
  <c r="O102" i="60" s="1"/>
  <c r="F102" i="60"/>
  <c r="N102" i="60" s="1"/>
  <c r="E102" i="60"/>
  <c r="L102" i="60" s="1"/>
  <c r="O101" i="60"/>
  <c r="N101" i="60"/>
  <c r="L101" i="60"/>
  <c r="K101" i="60"/>
  <c r="J101" i="60"/>
  <c r="I101" i="60"/>
  <c r="H101" i="60"/>
  <c r="G101" i="60"/>
  <c r="F101" i="60"/>
  <c r="E101" i="60"/>
  <c r="O100" i="60"/>
  <c r="N100" i="60"/>
  <c r="L100" i="60"/>
  <c r="K100" i="60"/>
  <c r="J100" i="60"/>
  <c r="I100" i="60"/>
  <c r="H100" i="60"/>
  <c r="G100" i="60"/>
  <c r="F100" i="60"/>
  <c r="E100" i="60"/>
  <c r="O99" i="60"/>
  <c r="N99" i="60"/>
  <c r="L99" i="60"/>
  <c r="K99" i="60"/>
  <c r="J99" i="60"/>
  <c r="I99" i="60"/>
  <c r="H99" i="60"/>
  <c r="G99" i="60"/>
  <c r="F99" i="60"/>
  <c r="E99" i="60"/>
  <c r="O98" i="60"/>
  <c r="N98" i="60"/>
  <c r="O97" i="60"/>
  <c r="N97" i="60"/>
  <c r="L97" i="60"/>
  <c r="K97" i="60"/>
  <c r="J97" i="60"/>
  <c r="I97" i="60"/>
  <c r="H97" i="60"/>
  <c r="G97" i="60"/>
  <c r="F97" i="60"/>
  <c r="E97" i="60"/>
  <c r="O96" i="60"/>
  <c r="N96" i="60"/>
  <c r="L96" i="60"/>
  <c r="K96" i="60"/>
  <c r="J96" i="60"/>
  <c r="I96" i="60"/>
  <c r="H96" i="60"/>
  <c r="G96" i="60"/>
  <c r="F96" i="60"/>
  <c r="E96" i="60"/>
  <c r="O95" i="60"/>
  <c r="N95" i="60"/>
  <c r="L95" i="60"/>
  <c r="K95" i="60"/>
  <c r="J95" i="60"/>
  <c r="I95" i="60"/>
  <c r="H95" i="60"/>
  <c r="G95" i="60"/>
  <c r="F95" i="60"/>
  <c r="E95" i="60"/>
  <c r="O94" i="60"/>
  <c r="N94" i="60"/>
  <c r="L94" i="60"/>
  <c r="K94" i="60"/>
  <c r="J94" i="60"/>
  <c r="I94" i="60"/>
  <c r="H94" i="60"/>
  <c r="G94" i="60"/>
  <c r="F94" i="60"/>
  <c r="E94" i="60"/>
  <c r="O93" i="60"/>
  <c r="N93" i="60"/>
  <c r="L93" i="60"/>
  <c r="K93" i="60"/>
  <c r="J93" i="60"/>
  <c r="I93" i="60"/>
  <c r="H93" i="60"/>
  <c r="G93" i="60"/>
  <c r="F93" i="60"/>
  <c r="E93" i="60"/>
  <c r="O92" i="60"/>
  <c r="N92" i="60"/>
  <c r="L92" i="60"/>
  <c r="K92" i="60"/>
  <c r="J92" i="60"/>
  <c r="I92" i="60"/>
  <c r="H92" i="60"/>
  <c r="G92" i="60"/>
  <c r="F92" i="60"/>
  <c r="E92" i="60"/>
  <c r="N90" i="60"/>
  <c r="L90" i="60"/>
  <c r="K90" i="60"/>
  <c r="J90" i="60"/>
  <c r="I90" i="60"/>
  <c r="H90" i="60"/>
  <c r="G90" i="60"/>
  <c r="F90" i="60"/>
  <c r="E90" i="60"/>
  <c r="O90" i="60" s="1"/>
  <c r="N89" i="60"/>
  <c r="E89" i="60"/>
  <c r="O89" i="60" s="1"/>
  <c r="N88" i="60"/>
  <c r="L88" i="60"/>
  <c r="K88" i="60"/>
  <c r="J88" i="60"/>
  <c r="I88" i="60"/>
  <c r="H88" i="60"/>
  <c r="G88" i="60"/>
  <c r="F88" i="60"/>
  <c r="E88" i="60"/>
  <c r="O88" i="60" s="1"/>
  <c r="N87" i="60"/>
  <c r="L87" i="60"/>
  <c r="K87" i="60"/>
  <c r="J87" i="60"/>
  <c r="I87" i="60"/>
  <c r="H87" i="60"/>
  <c r="G87" i="60"/>
  <c r="F87" i="60"/>
  <c r="E87" i="60"/>
  <c r="O87" i="60" s="1"/>
  <c r="N86" i="60"/>
  <c r="L86" i="60"/>
  <c r="K86" i="60"/>
  <c r="J86" i="60"/>
  <c r="I86" i="60"/>
  <c r="H86" i="60"/>
  <c r="G86" i="60"/>
  <c r="F86" i="60"/>
  <c r="E86" i="60"/>
  <c r="O86" i="60" s="1"/>
  <c r="N85" i="60"/>
  <c r="L85" i="60"/>
  <c r="K85" i="60"/>
  <c r="J85" i="60"/>
  <c r="I85" i="60"/>
  <c r="H85" i="60"/>
  <c r="G85" i="60"/>
  <c r="F85" i="60"/>
  <c r="E85" i="60"/>
  <c r="O85" i="60" s="1"/>
  <c r="N84" i="60"/>
  <c r="L84" i="60"/>
  <c r="K84" i="60"/>
  <c r="J84" i="60"/>
  <c r="I84" i="60"/>
  <c r="H84" i="60"/>
  <c r="E84" i="60"/>
  <c r="O84" i="60" s="1"/>
  <c r="N83" i="60"/>
  <c r="L83" i="60"/>
  <c r="K83" i="60"/>
  <c r="J83" i="60"/>
  <c r="I83" i="60"/>
  <c r="H83" i="60"/>
  <c r="G83" i="60"/>
  <c r="F83" i="60"/>
  <c r="E83" i="60"/>
  <c r="O83" i="60" s="1"/>
  <c r="N82" i="60"/>
  <c r="L82" i="60"/>
  <c r="K82" i="60"/>
  <c r="E82" i="60"/>
  <c r="O82" i="60" s="1"/>
  <c r="N81" i="60"/>
  <c r="L81" i="60"/>
  <c r="K81" i="60"/>
  <c r="J81" i="60"/>
  <c r="I81" i="60"/>
  <c r="H81" i="60"/>
  <c r="G81" i="60"/>
  <c r="F81" i="60"/>
  <c r="E81" i="60"/>
  <c r="O81" i="60" s="1"/>
  <c r="O80" i="60"/>
  <c r="N80" i="60"/>
  <c r="L80" i="60"/>
  <c r="K80" i="60"/>
  <c r="N79" i="60"/>
  <c r="L79" i="60"/>
  <c r="K79" i="60"/>
  <c r="J79" i="60"/>
  <c r="I79" i="60"/>
  <c r="H79" i="60"/>
  <c r="G79" i="60"/>
  <c r="F79" i="60"/>
  <c r="E79" i="60"/>
  <c r="O79" i="60" s="1"/>
  <c r="N78" i="60"/>
  <c r="L78" i="60"/>
  <c r="K78" i="60"/>
  <c r="J78" i="60"/>
  <c r="I78" i="60"/>
  <c r="H78" i="60"/>
  <c r="G78" i="60"/>
  <c r="F78" i="60"/>
  <c r="E78" i="60"/>
  <c r="O78" i="60" s="1"/>
  <c r="N77" i="60"/>
  <c r="L77" i="60"/>
  <c r="K77" i="60"/>
  <c r="J77" i="60"/>
  <c r="I77" i="60"/>
  <c r="H77" i="60"/>
  <c r="G77" i="60"/>
  <c r="F77" i="60"/>
  <c r="E77" i="60"/>
  <c r="O77" i="60" s="1"/>
  <c r="Q76" i="60"/>
  <c r="Q77" i="60" s="1"/>
  <c r="Q78" i="60" s="1"/>
  <c r="Q79" i="60" s="1"/>
  <c r="Q80" i="60" s="1"/>
  <c r="Q81" i="60" s="1"/>
  <c r="Q82" i="60" s="1"/>
  <c r="Q83" i="60" s="1"/>
  <c r="Q84" i="60" s="1"/>
  <c r="Q85" i="60" s="1"/>
  <c r="N76" i="60"/>
  <c r="L76" i="60"/>
  <c r="E76" i="60"/>
  <c r="O76" i="60" s="1"/>
  <c r="O75" i="60"/>
  <c r="N75" i="60"/>
  <c r="F61" i="60"/>
  <c r="E61" i="60"/>
  <c r="F60" i="60"/>
  <c r="E60" i="60"/>
  <c r="F59" i="60"/>
  <c r="E59" i="60"/>
  <c r="F58" i="60"/>
  <c r="E58" i="60"/>
  <c r="F56" i="60"/>
  <c r="E56" i="60"/>
  <c r="F54" i="60"/>
  <c r="E54" i="60"/>
  <c r="F53" i="60"/>
  <c r="E53" i="60"/>
  <c r="F52" i="60"/>
  <c r="E52" i="60"/>
  <c r="F50" i="60"/>
  <c r="E50" i="60"/>
  <c r="F49" i="60"/>
  <c r="E49" i="60"/>
  <c r="H48" i="60"/>
  <c r="H49" i="60" s="1"/>
  <c r="H50" i="60" s="1"/>
  <c r="F48" i="60"/>
  <c r="E48" i="60"/>
  <c r="I47" i="60"/>
  <c r="E47" i="60"/>
  <c r="F45" i="60"/>
  <c r="E45" i="60"/>
  <c r="F44" i="60"/>
  <c r="E44" i="60"/>
  <c r="F43" i="60"/>
  <c r="E43" i="60"/>
  <c r="F42" i="60"/>
  <c r="E42" i="60"/>
  <c r="E41" i="60"/>
  <c r="F40" i="60"/>
  <c r="E40" i="60"/>
  <c r="F39" i="60"/>
  <c r="E39" i="60"/>
  <c r="F38" i="60"/>
  <c r="E38" i="60"/>
  <c r="F37" i="60"/>
  <c r="E37" i="60"/>
  <c r="F36" i="60"/>
  <c r="E36" i="60"/>
  <c r="F35" i="60"/>
  <c r="E35" i="60"/>
  <c r="F34" i="60"/>
  <c r="E34" i="60"/>
  <c r="E33" i="60"/>
  <c r="E32" i="60"/>
  <c r="E31" i="60"/>
  <c r="F30" i="60"/>
  <c r="E30" i="60"/>
  <c r="E29" i="60"/>
  <c r="E28" i="60"/>
  <c r="F27" i="60"/>
  <c r="E27" i="60"/>
  <c r="F26" i="60"/>
  <c r="E26" i="60"/>
  <c r="F25" i="60"/>
  <c r="E25" i="60"/>
  <c r="F24" i="60"/>
  <c r="E24" i="60"/>
  <c r="F23" i="60"/>
  <c r="E23" i="60"/>
  <c r="F22" i="60"/>
  <c r="E22" i="60"/>
  <c r="F21" i="60"/>
  <c r="E21" i="60"/>
  <c r="F20" i="60"/>
  <c r="E20" i="60"/>
  <c r="F19" i="60"/>
  <c r="E19" i="60"/>
  <c r="F18" i="60"/>
  <c r="E18" i="60"/>
  <c r="F17" i="60"/>
  <c r="E17" i="60"/>
  <c r="F16" i="60"/>
  <c r="E16" i="60"/>
  <c r="F15" i="60"/>
  <c r="E15" i="60"/>
  <c r="H14" i="60"/>
  <c r="H15" i="60" s="1"/>
  <c r="H16" i="60" s="1"/>
  <c r="H17" i="60" s="1"/>
  <c r="H18" i="60" s="1"/>
  <c r="H19" i="60" s="1"/>
  <c r="H20" i="60" s="1"/>
  <c r="H21" i="60" s="1"/>
  <c r="H22" i="60" s="1"/>
  <c r="H23" i="60" s="1"/>
  <c r="H24" i="60" s="1"/>
  <c r="H25" i="60" s="1"/>
  <c r="H26" i="60" s="1"/>
  <c r="H27" i="60" s="1"/>
  <c r="H28" i="60" s="1"/>
  <c r="H29" i="60" s="1"/>
  <c r="H30" i="60" s="1"/>
  <c r="H31" i="60" s="1"/>
  <c r="H32" i="60" s="1"/>
  <c r="H33" i="60" s="1"/>
  <c r="F14" i="60"/>
  <c r="E14" i="60"/>
  <c r="F13" i="60"/>
  <c r="E13" i="60"/>
  <c r="F12" i="60"/>
  <c r="E12" i="60"/>
  <c r="H11" i="60"/>
  <c r="H12" i="60" s="1"/>
  <c r="F11" i="60"/>
  <c r="F10" i="60"/>
  <c r="H57" i="59" l="1"/>
  <c r="G58" i="59"/>
  <c r="N120" i="60"/>
  <c r="O119" i="60"/>
  <c r="I48" i="60"/>
  <c r="Q86" i="60"/>
  <c r="R85" i="60"/>
  <c r="H51" i="60"/>
  <c r="I50" i="60"/>
  <c r="I33" i="60"/>
  <c r="H34" i="60"/>
  <c r="I49" i="60"/>
  <c r="L201" i="5"/>
  <c r="K201" i="5"/>
  <c r="J201" i="5"/>
  <c r="I201" i="5"/>
  <c r="H201" i="5"/>
  <c r="G201" i="5"/>
  <c r="F201" i="5"/>
  <c r="E201" i="5"/>
  <c r="L200" i="5"/>
  <c r="K200" i="5"/>
  <c r="J200" i="5"/>
  <c r="I200" i="5"/>
  <c r="H200" i="5"/>
  <c r="G200" i="5"/>
  <c r="F200" i="5"/>
  <c r="E200" i="5"/>
  <c r="L199" i="5"/>
  <c r="K199" i="5"/>
  <c r="J199" i="5"/>
  <c r="I199" i="5"/>
  <c r="H199" i="5"/>
  <c r="G199" i="5"/>
  <c r="F199" i="5"/>
  <c r="E199" i="5"/>
  <c r="L198" i="5"/>
  <c r="K198" i="5"/>
  <c r="J198" i="5"/>
  <c r="I198" i="5"/>
  <c r="H198" i="5"/>
  <c r="G198" i="5"/>
  <c r="F198" i="5"/>
  <c r="E198" i="5"/>
  <c r="F98" i="5"/>
  <c r="E98" i="5"/>
  <c r="F97" i="5"/>
  <c r="E97" i="5"/>
  <c r="F96" i="5"/>
  <c r="E96" i="5"/>
  <c r="F95" i="5"/>
  <c r="E95" i="5"/>
  <c r="F73" i="47"/>
  <c r="F74" i="47"/>
  <c r="F75" i="47"/>
  <c r="F76" i="47"/>
  <c r="F77" i="47"/>
  <c r="F72" i="47"/>
  <c r="E80" i="47"/>
  <c r="F80" i="47"/>
  <c r="E52" i="59"/>
  <c r="E53" i="59"/>
  <c r="E54" i="59"/>
  <c r="E55" i="59"/>
  <c r="E56" i="59"/>
  <c r="E50" i="59"/>
  <c r="D88" i="59"/>
  <c r="Q88" i="59" s="1"/>
  <c r="U87" i="59"/>
  <c r="T87" i="59"/>
  <c r="S87" i="59"/>
  <c r="R87" i="59"/>
  <c r="Q87" i="59"/>
  <c r="P87" i="59"/>
  <c r="O87" i="59"/>
  <c r="N87" i="59"/>
  <c r="M87" i="59"/>
  <c r="L87" i="59"/>
  <c r="K87" i="59"/>
  <c r="J87" i="59"/>
  <c r="I87" i="59"/>
  <c r="G87" i="59"/>
  <c r="H87" i="59" s="1"/>
  <c r="F87" i="59"/>
  <c r="E87" i="59"/>
  <c r="H50" i="59"/>
  <c r="E49" i="59"/>
  <c r="E48" i="59"/>
  <c r="E47" i="59"/>
  <c r="E46" i="59"/>
  <c r="E45" i="59"/>
  <c r="E42" i="59"/>
  <c r="E41" i="59"/>
  <c r="E40" i="59"/>
  <c r="E39" i="59"/>
  <c r="E38" i="59"/>
  <c r="E37" i="59"/>
  <c r="G36" i="59"/>
  <c r="G37" i="59" s="1"/>
  <c r="G38" i="59" s="1"/>
  <c r="G39" i="59" s="1"/>
  <c r="G40" i="59" s="1"/>
  <c r="G41" i="59" s="1"/>
  <c r="G42" i="59" s="1"/>
  <c r="G43" i="59" s="1"/>
  <c r="G44" i="59" s="1"/>
  <c r="G45" i="59" s="1"/>
  <c r="G46" i="59" s="1"/>
  <c r="G47" i="59" s="1"/>
  <c r="G48" i="59" s="1"/>
  <c r="G49" i="59" s="1"/>
  <c r="E35" i="59"/>
  <c r="E34" i="59"/>
  <c r="E32" i="59"/>
  <c r="E31" i="59"/>
  <c r="E30" i="59"/>
  <c r="E29" i="59"/>
  <c r="E28" i="59"/>
  <c r="E27" i="59"/>
  <c r="E22" i="59"/>
  <c r="E20" i="59"/>
  <c r="E19" i="59"/>
  <c r="E18" i="59"/>
  <c r="E17" i="59"/>
  <c r="E15" i="59"/>
  <c r="E14" i="59"/>
  <c r="E13" i="59"/>
  <c r="E12" i="59"/>
  <c r="E11" i="59"/>
  <c r="G10" i="59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G29" i="59" s="1"/>
  <c r="G30" i="59" s="1"/>
  <c r="G31" i="59" s="1"/>
  <c r="G32" i="59" s="1"/>
  <c r="G33" i="59" s="1"/>
  <c r="G34" i="59" s="1"/>
  <c r="E10" i="59"/>
  <c r="E54" i="7"/>
  <c r="F54" i="7"/>
  <c r="G54" i="7"/>
  <c r="H54" i="7"/>
  <c r="I54" i="7"/>
  <c r="J54" i="7"/>
  <c r="K54" i="7"/>
  <c r="L54" i="7"/>
  <c r="M54" i="7"/>
  <c r="M56" i="7"/>
  <c r="L56" i="7"/>
  <c r="K56" i="7"/>
  <c r="J56" i="7"/>
  <c r="I56" i="7"/>
  <c r="H56" i="7"/>
  <c r="G56" i="7"/>
  <c r="F56" i="7"/>
  <c r="E56" i="7"/>
  <c r="M55" i="7"/>
  <c r="L55" i="7"/>
  <c r="K55" i="7"/>
  <c r="J55" i="7"/>
  <c r="I55" i="7"/>
  <c r="H55" i="7"/>
  <c r="G55" i="7"/>
  <c r="F55" i="7"/>
  <c r="E55" i="7"/>
  <c r="F127" i="44"/>
  <c r="G127" i="44"/>
  <c r="H127" i="44"/>
  <c r="I127" i="44"/>
  <c r="J127" i="44"/>
  <c r="J128" i="44"/>
  <c r="I128" i="44"/>
  <c r="H128" i="44"/>
  <c r="G128" i="44"/>
  <c r="F128" i="44"/>
  <c r="E128" i="44"/>
  <c r="E127" i="44"/>
  <c r="J126" i="44"/>
  <c r="I126" i="44"/>
  <c r="H126" i="44"/>
  <c r="G126" i="44"/>
  <c r="F126" i="44"/>
  <c r="E126" i="44"/>
  <c r="J125" i="44"/>
  <c r="I125" i="44"/>
  <c r="H125" i="44"/>
  <c r="G125" i="44"/>
  <c r="F125" i="44"/>
  <c r="E125" i="44"/>
  <c r="F80" i="44"/>
  <c r="G83" i="44"/>
  <c r="F83" i="44"/>
  <c r="E83" i="44"/>
  <c r="G82" i="44"/>
  <c r="F82" i="44"/>
  <c r="E82" i="44"/>
  <c r="G81" i="44"/>
  <c r="F81" i="44"/>
  <c r="E81" i="44"/>
  <c r="G80" i="44"/>
  <c r="G107" i="37"/>
  <c r="H107" i="37"/>
  <c r="I107" i="37"/>
  <c r="J107" i="37"/>
  <c r="K107" i="37"/>
  <c r="E107" i="37"/>
  <c r="F107" i="37"/>
  <c r="I92" i="8"/>
  <c r="F210" i="8"/>
  <c r="E205" i="8"/>
  <c r="F205" i="8" s="1"/>
  <c r="E206" i="8"/>
  <c r="F206" i="8" s="1"/>
  <c r="E207" i="8"/>
  <c r="F207" i="8" s="1"/>
  <c r="E208" i="8"/>
  <c r="F208" i="8" s="1"/>
  <c r="E209" i="8"/>
  <c r="F209" i="8" s="1"/>
  <c r="E204" i="8"/>
  <c r="F204" i="8" s="1"/>
  <c r="F203" i="8"/>
  <c r="E203" i="8"/>
  <c r="E202" i="8"/>
  <c r="F201" i="8"/>
  <c r="E201" i="8"/>
  <c r="F200" i="8"/>
  <c r="E200" i="8"/>
  <c r="F199" i="8"/>
  <c r="E199" i="8"/>
  <c r="F198" i="8"/>
  <c r="E198" i="8"/>
  <c r="F197" i="8"/>
  <c r="E197" i="8"/>
  <c r="H196" i="8"/>
  <c r="H197" i="8" s="1"/>
  <c r="H198" i="8" s="1"/>
  <c r="H199" i="8" s="1"/>
  <c r="H200" i="8" s="1"/>
  <c r="H201" i="8" s="1"/>
  <c r="H202" i="8" s="1"/>
  <c r="H203" i="8" s="1"/>
  <c r="I210" i="8" s="1"/>
  <c r="F196" i="8"/>
  <c r="F195" i="8"/>
  <c r="F194" i="8"/>
  <c r="E194" i="8"/>
  <c r="F192" i="8"/>
  <c r="E191" i="8"/>
  <c r="E190" i="8"/>
  <c r="E189" i="8"/>
  <c r="E187" i="8"/>
  <c r="E184" i="8"/>
  <c r="F183" i="8"/>
  <c r="E183" i="8"/>
  <c r="F182" i="8"/>
  <c r="E182" i="8"/>
  <c r="F181" i="8"/>
  <c r="E181" i="8"/>
  <c r="E180" i="8"/>
  <c r="E179" i="8"/>
  <c r="E178" i="8"/>
  <c r="F177" i="8"/>
  <c r="E177" i="8"/>
  <c r="E176" i="8"/>
  <c r="F175" i="8"/>
  <c r="E175" i="8"/>
  <c r="F174" i="8"/>
  <c r="E174" i="8"/>
  <c r="F173" i="8"/>
  <c r="F172" i="8"/>
  <c r="E172" i="8"/>
  <c r="F171" i="8"/>
  <c r="G170" i="8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 s="1"/>
  <c r="G183" i="8" s="1"/>
  <c r="G184" i="8" s="1"/>
  <c r="G185" i="8" s="1"/>
  <c r="G186" i="8" s="1"/>
  <c r="G187" i="8" s="1"/>
  <c r="G188" i="8" s="1"/>
  <c r="H189" i="8" s="1"/>
  <c r="H190" i="8" s="1"/>
  <c r="H191" i="8" s="1"/>
  <c r="H192" i="8" s="1"/>
  <c r="H193" i="8" s="1"/>
  <c r="H194" i="8" s="1"/>
  <c r="F169" i="8"/>
  <c r="E169" i="8"/>
  <c r="F168" i="8"/>
  <c r="E168" i="8"/>
  <c r="F167" i="8"/>
  <c r="E167" i="8"/>
  <c r="F166" i="8"/>
  <c r="E166" i="8"/>
  <c r="F165" i="8"/>
  <c r="F163" i="8"/>
  <c r="E163" i="8"/>
  <c r="F162" i="8"/>
  <c r="E162" i="8"/>
  <c r="F161" i="8"/>
  <c r="E161" i="8"/>
  <c r="F160" i="8"/>
  <c r="E160" i="8"/>
  <c r="F159" i="8"/>
  <c r="E159" i="8"/>
  <c r="F158" i="8"/>
  <c r="E158" i="8"/>
  <c r="F157" i="8"/>
  <c r="E157" i="8"/>
  <c r="F156" i="8"/>
  <c r="E156" i="8"/>
  <c r="G155" i="8"/>
  <c r="G156" i="8" s="1"/>
  <c r="G157" i="8" s="1"/>
  <c r="G158" i="8" s="1"/>
  <c r="F155" i="8"/>
  <c r="E155" i="8"/>
  <c r="H93" i="8"/>
  <c r="I93" i="8" s="1"/>
  <c r="E99" i="8"/>
  <c r="E98" i="8"/>
  <c r="E97" i="8"/>
  <c r="E96" i="8"/>
  <c r="E95" i="8"/>
  <c r="E93" i="8"/>
  <c r="E92" i="8"/>
  <c r="E91" i="8"/>
  <c r="E90" i="8"/>
  <c r="E89" i="8"/>
  <c r="E88" i="8"/>
  <c r="E87" i="8"/>
  <c r="E84" i="8"/>
  <c r="E83" i="8"/>
  <c r="E82" i="8"/>
  <c r="E81" i="8"/>
  <c r="E80" i="8"/>
  <c r="E79" i="8"/>
  <c r="H78" i="8"/>
  <c r="H79" i="8" s="1"/>
  <c r="H80" i="8" s="1"/>
  <c r="H81" i="8" s="1"/>
  <c r="H82" i="8" s="1"/>
  <c r="H83" i="8" s="1"/>
  <c r="H84" i="8" s="1"/>
  <c r="H85" i="8" s="1"/>
  <c r="H86" i="8" s="1"/>
  <c r="H87" i="8" s="1"/>
  <c r="H88" i="8" s="1"/>
  <c r="H89" i="8" s="1"/>
  <c r="H90" i="8" s="1"/>
  <c r="H91" i="8" s="1"/>
  <c r="E77" i="8"/>
  <c r="E76" i="8"/>
  <c r="E74" i="8"/>
  <c r="E73" i="8"/>
  <c r="E72" i="8"/>
  <c r="E71" i="8"/>
  <c r="E70" i="8"/>
  <c r="E69" i="8"/>
  <c r="E64" i="8"/>
  <c r="E62" i="8"/>
  <c r="E61" i="8"/>
  <c r="E60" i="8"/>
  <c r="E59" i="8"/>
  <c r="E57" i="8"/>
  <c r="E56" i="8"/>
  <c r="E55" i="8"/>
  <c r="E54" i="8"/>
  <c r="E53" i="8"/>
  <c r="H52" i="8"/>
  <c r="H53" i="8" s="1"/>
  <c r="H54" i="8" s="1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H71" i="8" s="1"/>
  <c r="H72" i="8" s="1"/>
  <c r="H73" i="8" s="1"/>
  <c r="H74" i="8" s="1"/>
  <c r="H75" i="8" s="1"/>
  <c r="H76" i="8" s="1"/>
  <c r="E52" i="8"/>
  <c r="R69" i="11"/>
  <c r="Q69" i="11"/>
  <c r="P69" i="11"/>
  <c r="O69" i="11"/>
  <c r="M69" i="11"/>
  <c r="L69" i="11"/>
  <c r="H69" i="11"/>
  <c r="G69" i="11"/>
  <c r="S69" i="11" s="1"/>
  <c r="F69" i="11"/>
  <c r="E69" i="11"/>
  <c r="R68" i="11"/>
  <c r="Q68" i="11"/>
  <c r="P68" i="11"/>
  <c r="O68" i="11"/>
  <c r="M68" i="11"/>
  <c r="L68" i="11"/>
  <c r="H68" i="11"/>
  <c r="G68" i="11"/>
  <c r="S68" i="11" s="1"/>
  <c r="F68" i="11"/>
  <c r="E68" i="11"/>
  <c r="R67" i="11"/>
  <c r="Q67" i="11"/>
  <c r="P67" i="11"/>
  <c r="O67" i="11"/>
  <c r="M67" i="11"/>
  <c r="L67" i="11"/>
  <c r="H67" i="11"/>
  <c r="G67" i="11"/>
  <c r="S67" i="11" s="1"/>
  <c r="F67" i="11"/>
  <c r="E67" i="11"/>
  <c r="R66" i="11"/>
  <c r="Q66" i="11"/>
  <c r="P66" i="11"/>
  <c r="O66" i="11"/>
  <c r="M66" i="11"/>
  <c r="L66" i="11"/>
  <c r="H66" i="11"/>
  <c r="G66" i="11"/>
  <c r="S66" i="11" s="1"/>
  <c r="F66" i="11"/>
  <c r="E66" i="11"/>
  <c r="H58" i="59" l="1"/>
  <c r="G59" i="59"/>
  <c r="I205" i="8"/>
  <c r="N121" i="60"/>
  <c r="O120" i="60"/>
  <c r="I204" i="8"/>
  <c r="I206" i="8"/>
  <c r="I207" i="8"/>
  <c r="I208" i="8"/>
  <c r="I209" i="8"/>
  <c r="H35" i="60"/>
  <c r="I34" i="60"/>
  <c r="H52" i="60"/>
  <c r="I51" i="60"/>
  <c r="R86" i="60"/>
  <c r="Q87" i="60"/>
  <c r="H52" i="59"/>
  <c r="N88" i="59"/>
  <c r="J88" i="59"/>
  <c r="R88" i="59"/>
  <c r="K88" i="59"/>
  <c r="S88" i="59"/>
  <c r="L88" i="59"/>
  <c r="T88" i="59"/>
  <c r="H51" i="59"/>
  <c r="E88" i="59"/>
  <c r="M88" i="59"/>
  <c r="U88" i="59"/>
  <c r="F88" i="59"/>
  <c r="D89" i="59"/>
  <c r="G88" i="59"/>
  <c r="H88" i="59" s="1"/>
  <c r="O88" i="59"/>
  <c r="P88" i="59"/>
  <c r="I88" i="59"/>
  <c r="H94" i="8"/>
  <c r="N69" i="11"/>
  <c r="N66" i="11"/>
  <c r="N68" i="11"/>
  <c r="N67" i="11"/>
  <c r="G60" i="59" l="1"/>
  <c r="H59" i="59"/>
  <c r="N122" i="60"/>
  <c r="O122" i="60" s="1"/>
  <c r="O121" i="60"/>
  <c r="H95" i="8"/>
  <c r="I94" i="8"/>
  <c r="Q88" i="60"/>
  <c r="R87" i="60"/>
  <c r="H53" i="60"/>
  <c r="I52" i="60"/>
  <c r="I35" i="60"/>
  <c r="H36" i="60"/>
  <c r="O89" i="59"/>
  <c r="G89" i="59"/>
  <c r="H89" i="59" s="1"/>
  <c r="D90" i="59"/>
  <c r="N89" i="59"/>
  <c r="F89" i="59"/>
  <c r="U89" i="59"/>
  <c r="M89" i="59"/>
  <c r="E89" i="59"/>
  <c r="T89" i="59"/>
  <c r="S89" i="59"/>
  <c r="K89" i="59"/>
  <c r="R89" i="59"/>
  <c r="J89" i="59"/>
  <c r="Q89" i="59"/>
  <c r="I89" i="59"/>
  <c r="P89" i="59"/>
  <c r="L89" i="59"/>
  <c r="H53" i="59"/>
  <c r="G61" i="59" l="1"/>
  <c r="H61" i="59" s="1"/>
  <c r="H60" i="59"/>
  <c r="H96" i="8"/>
  <c r="I95" i="8"/>
  <c r="H37" i="60"/>
  <c r="I36" i="60"/>
  <c r="H54" i="60"/>
  <c r="I53" i="60"/>
  <c r="R88" i="60"/>
  <c r="Q89" i="60"/>
  <c r="H54" i="59"/>
  <c r="U90" i="59"/>
  <c r="M90" i="59"/>
  <c r="E90" i="59"/>
  <c r="T90" i="59"/>
  <c r="L90" i="59"/>
  <c r="S90" i="59"/>
  <c r="K90" i="59"/>
  <c r="R90" i="59"/>
  <c r="Q90" i="59"/>
  <c r="I90" i="59"/>
  <c r="P90" i="59"/>
  <c r="O90" i="59"/>
  <c r="G90" i="59"/>
  <c r="H90" i="59" s="1"/>
  <c r="D91" i="59"/>
  <c r="N90" i="59"/>
  <c r="F90" i="59"/>
  <c r="J90" i="59"/>
  <c r="I116" i="48"/>
  <c r="H116" i="48"/>
  <c r="G116" i="48"/>
  <c r="E116" i="48"/>
  <c r="I115" i="48"/>
  <c r="H115" i="48"/>
  <c r="G115" i="48"/>
  <c r="E115" i="48"/>
  <c r="I114" i="48"/>
  <c r="H114" i="48"/>
  <c r="G114" i="48"/>
  <c r="E114" i="48"/>
  <c r="I113" i="48"/>
  <c r="H113" i="48"/>
  <c r="G113" i="48"/>
  <c r="E113" i="48"/>
  <c r="F60" i="48"/>
  <c r="E60" i="48"/>
  <c r="F59" i="48"/>
  <c r="E59" i="48"/>
  <c r="F58" i="48"/>
  <c r="E58" i="48"/>
  <c r="F57" i="48"/>
  <c r="E57" i="48"/>
  <c r="E158" i="47"/>
  <c r="E159" i="47"/>
  <c r="F161" i="47"/>
  <c r="E161" i="47"/>
  <c r="F160" i="47"/>
  <c r="E160" i="47"/>
  <c r="F159" i="47"/>
  <c r="F158" i="47"/>
  <c r="E78" i="47"/>
  <c r="F79" i="47"/>
  <c r="E79" i="47"/>
  <c r="F78" i="47"/>
  <c r="I122" i="43"/>
  <c r="H122" i="43"/>
  <c r="G122" i="43"/>
  <c r="F122" i="43"/>
  <c r="E122" i="43"/>
  <c r="I121" i="43"/>
  <c r="H121" i="43"/>
  <c r="G121" i="43"/>
  <c r="F121" i="43"/>
  <c r="E121" i="43"/>
  <c r="I120" i="43"/>
  <c r="H120" i="43"/>
  <c r="G120" i="43"/>
  <c r="F120" i="43"/>
  <c r="E120" i="43"/>
  <c r="I119" i="43"/>
  <c r="H119" i="43"/>
  <c r="G119" i="43"/>
  <c r="F119" i="43"/>
  <c r="E119" i="43"/>
  <c r="I113" i="32"/>
  <c r="J113" i="32" s="1"/>
  <c r="H97" i="8" l="1"/>
  <c r="I96" i="8"/>
  <c r="Q90" i="60"/>
  <c r="R89" i="60"/>
  <c r="I37" i="60"/>
  <c r="H38" i="60"/>
  <c r="H55" i="60"/>
  <c r="I54" i="60"/>
  <c r="S91" i="59"/>
  <c r="K91" i="59"/>
  <c r="R91" i="59"/>
  <c r="J91" i="59"/>
  <c r="Q91" i="59"/>
  <c r="I91" i="59"/>
  <c r="O91" i="59"/>
  <c r="G91" i="59"/>
  <c r="H91" i="59" s="1"/>
  <c r="D92" i="59"/>
  <c r="N91" i="59"/>
  <c r="F91" i="59"/>
  <c r="U91" i="59"/>
  <c r="M91" i="59"/>
  <c r="E91" i="59"/>
  <c r="T91" i="59"/>
  <c r="L91" i="59"/>
  <c r="P91" i="59"/>
  <c r="H55" i="59"/>
  <c r="G123" i="44"/>
  <c r="H98" i="8" l="1"/>
  <c r="I97" i="8"/>
  <c r="Q91" i="60"/>
  <c r="R90" i="60"/>
  <c r="I55" i="60"/>
  <c r="H56" i="60"/>
  <c r="H39" i="60"/>
  <c r="I38" i="60"/>
  <c r="H56" i="59"/>
  <c r="Q92" i="59"/>
  <c r="I92" i="59"/>
  <c r="P92" i="59"/>
  <c r="D93" i="59"/>
  <c r="O92" i="59"/>
  <c r="G92" i="59"/>
  <c r="H92" i="59" s="1"/>
  <c r="F92" i="59"/>
  <c r="U92" i="59"/>
  <c r="M92" i="59"/>
  <c r="E92" i="59"/>
  <c r="T92" i="59"/>
  <c r="L92" i="59"/>
  <c r="S92" i="59"/>
  <c r="K92" i="59"/>
  <c r="R92" i="59"/>
  <c r="J92" i="59"/>
  <c r="N92" i="59"/>
  <c r="F47" i="8"/>
  <c r="H99" i="8" l="1"/>
  <c r="I98" i="8"/>
  <c r="Q92" i="60"/>
  <c r="R91" i="60"/>
  <c r="I39" i="60"/>
  <c r="H40" i="60"/>
  <c r="I56" i="60"/>
  <c r="H57" i="60"/>
  <c r="O93" i="59"/>
  <c r="G93" i="59"/>
  <c r="H93" i="59" s="1"/>
  <c r="L93" i="59"/>
  <c r="D94" i="59"/>
  <c r="N93" i="59"/>
  <c r="F93" i="59"/>
  <c r="U93" i="59"/>
  <c r="M93" i="59"/>
  <c r="E93" i="59"/>
  <c r="S93" i="59"/>
  <c r="K93" i="59"/>
  <c r="R93" i="59"/>
  <c r="J93" i="59"/>
  <c r="Q93" i="59"/>
  <c r="I93" i="59"/>
  <c r="P93" i="59"/>
  <c r="T93" i="59"/>
  <c r="E47" i="7"/>
  <c r="F47" i="7"/>
  <c r="G47" i="7"/>
  <c r="I47" i="7"/>
  <c r="J47" i="7"/>
  <c r="K47" i="7"/>
  <c r="L47" i="7"/>
  <c r="M47" i="7"/>
  <c r="H119" i="32"/>
  <c r="G119" i="32"/>
  <c r="F119" i="32"/>
  <c r="E119" i="32"/>
  <c r="H118" i="32"/>
  <c r="G118" i="32"/>
  <c r="F118" i="32"/>
  <c r="E118" i="32"/>
  <c r="H111" i="32"/>
  <c r="G111" i="32"/>
  <c r="F111" i="32"/>
  <c r="E111" i="32"/>
  <c r="H112" i="32"/>
  <c r="G112" i="32"/>
  <c r="F112" i="32"/>
  <c r="F44" i="8"/>
  <c r="I99" i="8" l="1"/>
  <c r="H100" i="8"/>
  <c r="R92" i="60"/>
  <c r="Q93" i="60"/>
  <c r="H58" i="60"/>
  <c r="I57" i="60"/>
  <c r="H41" i="60"/>
  <c r="I40" i="60"/>
  <c r="U94" i="59"/>
  <c r="M94" i="59"/>
  <c r="E94" i="59"/>
  <c r="T94" i="59"/>
  <c r="L94" i="59"/>
  <c r="S94" i="59"/>
  <c r="K94" i="59"/>
  <c r="J94" i="59"/>
  <c r="R94" i="59"/>
  <c r="Q94" i="59"/>
  <c r="I94" i="59"/>
  <c r="P94" i="59"/>
  <c r="O94" i="59"/>
  <c r="G94" i="59"/>
  <c r="H94" i="59" s="1"/>
  <c r="N94" i="59"/>
  <c r="F94" i="59"/>
  <c r="F46" i="8"/>
  <c r="F48" i="8"/>
  <c r="F45" i="8"/>
  <c r="M53" i="7"/>
  <c r="L53" i="7"/>
  <c r="K53" i="7"/>
  <c r="J53" i="7"/>
  <c r="I53" i="7"/>
  <c r="H53" i="7"/>
  <c r="G53" i="7"/>
  <c r="F53" i="7"/>
  <c r="E53" i="7"/>
  <c r="E38" i="57"/>
  <c r="F38" i="57" s="1"/>
  <c r="R65" i="11"/>
  <c r="Q65" i="11"/>
  <c r="P65" i="11"/>
  <c r="O65" i="11"/>
  <c r="M65" i="11"/>
  <c r="L65" i="11"/>
  <c r="H65" i="11"/>
  <c r="G65" i="11"/>
  <c r="S65" i="11" s="1"/>
  <c r="F65" i="11"/>
  <c r="E65" i="11"/>
  <c r="R64" i="11"/>
  <c r="Q64" i="11"/>
  <c r="P64" i="11"/>
  <c r="O64" i="11"/>
  <c r="M64" i="11"/>
  <c r="L64" i="11"/>
  <c r="H64" i="11"/>
  <c r="G64" i="11"/>
  <c r="N64" i="11" s="1"/>
  <c r="F64" i="11"/>
  <c r="E64" i="11"/>
  <c r="R63" i="11"/>
  <c r="Q63" i="11"/>
  <c r="P63" i="11"/>
  <c r="O63" i="11"/>
  <c r="M63" i="11"/>
  <c r="L63" i="11"/>
  <c r="H63" i="11"/>
  <c r="G63" i="11"/>
  <c r="N63" i="11" s="1"/>
  <c r="F63" i="11"/>
  <c r="E63" i="11"/>
  <c r="R62" i="11"/>
  <c r="Q62" i="11"/>
  <c r="P62" i="11"/>
  <c r="O62" i="11"/>
  <c r="M62" i="11"/>
  <c r="L62" i="11"/>
  <c r="S62" i="11"/>
  <c r="R61" i="11"/>
  <c r="Q61" i="11"/>
  <c r="P61" i="11"/>
  <c r="O61" i="11"/>
  <c r="M61" i="11"/>
  <c r="L61" i="11"/>
  <c r="H61" i="11"/>
  <c r="G61" i="11"/>
  <c r="N61" i="11" s="1"/>
  <c r="F61" i="11"/>
  <c r="E61" i="11"/>
  <c r="R60" i="11"/>
  <c r="Q60" i="11"/>
  <c r="P60" i="11"/>
  <c r="O60" i="11"/>
  <c r="M60" i="11"/>
  <c r="L60" i="11"/>
  <c r="S60" i="11"/>
  <c r="R59" i="11"/>
  <c r="Q59" i="11"/>
  <c r="P59" i="11"/>
  <c r="O59" i="11"/>
  <c r="M59" i="11"/>
  <c r="L59" i="11"/>
  <c r="H59" i="11"/>
  <c r="G59" i="11"/>
  <c r="N59" i="11" s="1"/>
  <c r="F59" i="11"/>
  <c r="E59" i="11"/>
  <c r="F66" i="20"/>
  <c r="E66" i="20"/>
  <c r="F65" i="20"/>
  <c r="E65" i="20"/>
  <c r="F64" i="20"/>
  <c r="E64" i="20"/>
  <c r="F63" i="20"/>
  <c r="E63" i="20"/>
  <c r="F62" i="20"/>
  <c r="E62" i="20"/>
  <c r="E66" i="45"/>
  <c r="E65" i="45"/>
  <c r="I64" i="45"/>
  <c r="E64" i="45"/>
  <c r="E63" i="45"/>
  <c r="I62" i="45"/>
  <c r="E62" i="45"/>
  <c r="G79" i="44"/>
  <c r="F79" i="44"/>
  <c r="G78" i="44"/>
  <c r="F78" i="44"/>
  <c r="G77" i="44"/>
  <c r="F77" i="44"/>
  <c r="G76" i="44"/>
  <c r="F76" i="44"/>
  <c r="L197" i="5"/>
  <c r="K197" i="5"/>
  <c r="J197" i="5"/>
  <c r="I197" i="5"/>
  <c r="H197" i="5"/>
  <c r="G197" i="5"/>
  <c r="F197" i="5"/>
  <c r="E197" i="5"/>
  <c r="F94" i="5"/>
  <c r="E94" i="5"/>
  <c r="F93" i="5"/>
  <c r="E93" i="5"/>
  <c r="F157" i="47"/>
  <c r="F156" i="47"/>
  <c r="F155" i="47"/>
  <c r="F154" i="47"/>
  <c r="F153" i="47"/>
  <c r="I44" i="7"/>
  <c r="F44" i="7"/>
  <c r="E36" i="57"/>
  <c r="F36" i="57" s="1"/>
  <c r="E35" i="57"/>
  <c r="F35" i="57" s="1"/>
  <c r="I100" i="8" l="1"/>
  <c r="H101" i="8"/>
  <c r="Q94" i="60"/>
  <c r="R93" i="60"/>
  <c r="I41" i="60"/>
  <c r="H42" i="60"/>
  <c r="I58" i="60"/>
  <c r="S63" i="11"/>
  <c r="N65" i="11"/>
  <c r="S59" i="11"/>
  <c r="N60" i="11"/>
  <c r="S64" i="11"/>
  <c r="S61" i="11"/>
  <c r="N62" i="11"/>
  <c r="F77" i="32"/>
  <c r="E77" i="32"/>
  <c r="H102" i="8" l="1"/>
  <c r="I101" i="8"/>
  <c r="R94" i="60"/>
  <c r="Q95" i="60"/>
  <c r="I42" i="60"/>
  <c r="H43" i="60"/>
  <c r="E116" i="44"/>
  <c r="I119" i="32"/>
  <c r="F76" i="32"/>
  <c r="E76" i="32"/>
  <c r="F75" i="32"/>
  <c r="E75" i="32"/>
  <c r="F74" i="32"/>
  <c r="E74" i="32"/>
  <c r="H103" i="8" l="1"/>
  <c r="I103" i="8" s="1"/>
  <c r="I102" i="8"/>
  <c r="Q96" i="60"/>
  <c r="R95" i="60"/>
  <c r="I43" i="60"/>
  <c r="H44" i="60"/>
  <c r="I59" i="60"/>
  <c r="H60" i="60"/>
  <c r="E67" i="47"/>
  <c r="F73" i="10"/>
  <c r="E73" i="10"/>
  <c r="F72" i="10"/>
  <c r="E72" i="10"/>
  <c r="F69" i="10"/>
  <c r="E69" i="10"/>
  <c r="F71" i="10"/>
  <c r="E71" i="10"/>
  <c r="F70" i="10"/>
  <c r="E70" i="10"/>
  <c r="F68" i="10"/>
  <c r="E68" i="10"/>
  <c r="E50" i="7"/>
  <c r="F50" i="7"/>
  <c r="G50" i="7"/>
  <c r="H50" i="7"/>
  <c r="I50" i="7"/>
  <c r="J50" i="7"/>
  <c r="K50" i="7"/>
  <c r="L50" i="7"/>
  <c r="M50" i="7"/>
  <c r="M52" i="7"/>
  <c r="L52" i="7"/>
  <c r="K52" i="7"/>
  <c r="J52" i="7"/>
  <c r="I52" i="7"/>
  <c r="H52" i="7"/>
  <c r="G52" i="7"/>
  <c r="F52" i="7"/>
  <c r="E52" i="7"/>
  <c r="M51" i="7"/>
  <c r="L51" i="7"/>
  <c r="K51" i="7"/>
  <c r="J51" i="7"/>
  <c r="I51" i="7"/>
  <c r="H51" i="7"/>
  <c r="G51" i="7"/>
  <c r="F51" i="7"/>
  <c r="E51" i="7"/>
  <c r="M49" i="7"/>
  <c r="L49" i="7"/>
  <c r="K49" i="7"/>
  <c r="J49" i="7"/>
  <c r="I49" i="7"/>
  <c r="H49" i="7"/>
  <c r="G49" i="7"/>
  <c r="F49" i="7"/>
  <c r="E49" i="7"/>
  <c r="H45" i="60" l="1"/>
  <c r="I44" i="60"/>
  <c r="I60" i="60"/>
  <c r="H61" i="60"/>
  <c r="R96" i="60"/>
  <c r="Q97" i="60"/>
  <c r="E109" i="32"/>
  <c r="I61" i="60" l="1"/>
  <c r="H62" i="60"/>
  <c r="H46" i="60"/>
  <c r="I46" i="60" s="1"/>
  <c r="I45" i="60"/>
  <c r="Q98" i="60"/>
  <c r="R97" i="60"/>
  <c r="E151" i="8"/>
  <c r="H63" i="60" l="1"/>
  <c r="I62" i="60"/>
  <c r="R98" i="60"/>
  <c r="Q99" i="60"/>
  <c r="F124" i="44"/>
  <c r="E124" i="44"/>
  <c r="J123" i="44"/>
  <c r="I123" i="44"/>
  <c r="H123" i="44"/>
  <c r="F123" i="44"/>
  <c r="E123" i="44"/>
  <c r="F122" i="44"/>
  <c r="E122" i="44"/>
  <c r="J121" i="44"/>
  <c r="I121" i="44"/>
  <c r="H121" i="44"/>
  <c r="G121" i="44"/>
  <c r="F121" i="44"/>
  <c r="E121" i="44"/>
  <c r="E120" i="44"/>
  <c r="I63" i="60" l="1"/>
  <c r="H64" i="60"/>
  <c r="Q100" i="60"/>
  <c r="R99" i="60"/>
  <c r="L196" i="5"/>
  <c r="K196" i="5"/>
  <c r="J196" i="5"/>
  <c r="I196" i="5"/>
  <c r="H196" i="5"/>
  <c r="G196" i="5"/>
  <c r="F196" i="5"/>
  <c r="E196" i="5"/>
  <c r="L195" i="5"/>
  <c r="K195" i="5"/>
  <c r="J195" i="5"/>
  <c r="I195" i="5"/>
  <c r="G195" i="5"/>
  <c r="F195" i="5"/>
  <c r="E195" i="5"/>
  <c r="L194" i="5"/>
  <c r="K194" i="5"/>
  <c r="J194" i="5"/>
  <c r="I194" i="5"/>
  <c r="H194" i="5"/>
  <c r="G194" i="5"/>
  <c r="F194" i="5"/>
  <c r="E194" i="5"/>
  <c r="L193" i="5"/>
  <c r="K193" i="5"/>
  <c r="J193" i="5"/>
  <c r="I193" i="5"/>
  <c r="H193" i="5"/>
  <c r="G193" i="5"/>
  <c r="F193" i="5"/>
  <c r="E193" i="5"/>
  <c r="F92" i="5"/>
  <c r="E92" i="5"/>
  <c r="F91" i="5"/>
  <c r="E91" i="5"/>
  <c r="K110" i="37"/>
  <c r="J110" i="37"/>
  <c r="I110" i="37"/>
  <c r="H110" i="37"/>
  <c r="G110" i="37"/>
  <c r="F110" i="37"/>
  <c r="E110" i="37"/>
  <c r="K109" i="37"/>
  <c r="J109" i="37"/>
  <c r="I109" i="37"/>
  <c r="H109" i="37"/>
  <c r="G109" i="37"/>
  <c r="F109" i="37"/>
  <c r="E109" i="37"/>
  <c r="K108" i="37"/>
  <c r="J108" i="37"/>
  <c r="I108" i="37"/>
  <c r="H108" i="37"/>
  <c r="G108" i="37"/>
  <c r="F61" i="37"/>
  <c r="E61" i="37"/>
  <c r="I112" i="48"/>
  <c r="H112" i="48"/>
  <c r="G112" i="48"/>
  <c r="E112" i="48"/>
  <c r="I110" i="48"/>
  <c r="H110" i="48"/>
  <c r="G110" i="48"/>
  <c r="E110" i="48"/>
  <c r="I109" i="48"/>
  <c r="H109" i="48"/>
  <c r="G109" i="48"/>
  <c r="E109" i="48"/>
  <c r="F56" i="48"/>
  <c r="E56" i="48"/>
  <c r="F55" i="48"/>
  <c r="E55" i="48"/>
  <c r="F54" i="48"/>
  <c r="E54" i="48"/>
  <c r="F52" i="48"/>
  <c r="E52" i="48"/>
  <c r="F109" i="43"/>
  <c r="G109" i="43"/>
  <c r="H109" i="43"/>
  <c r="I109" i="43"/>
  <c r="I118" i="43"/>
  <c r="H118" i="43"/>
  <c r="G118" i="43"/>
  <c r="F118" i="43"/>
  <c r="E118" i="43"/>
  <c r="I117" i="43"/>
  <c r="H117" i="43"/>
  <c r="G117" i="43"/>
  <c r="F117" i="43"/>
  <c r="E117" i="43"/>
  <c r="I116" i="43"/>
  <c r="H116" i="43"/>
  <c r="G116" i="43"/>
  <c r="F116" i="43"/>
  <c r="E116" i="43"/>
  <c r="I115" i="43"/>
  <c r="H115" i="43"/>
  <c r="G115" i="43"/>
  <c r="F115" i="43"/>
  <c r="I64" i="60" l="1"/>
  <c r="H65" i="60"/>
  <c r="R100" i="60"/>
  <c r="Q101" i="60"/>
  <c r="E53" i="20"/>
  <c r="F53" i="20"/>
  <c r="E28" i="57"/>
  <c r="F28" i="57" s="1"/>
  <c r="E54" i="20"/>
  <c r="E83" i="5"/>
  <c r="I65" i="60" l="1"/>
  <c r="H66" i="60"/>
  <c r="Q102" i="60"/>
  <c r="R101" i="60"/>
  <c r="E302" i="8"/>
  <c r="E303" i="8"/>
  <c r="E305" i="8"/>
  <c r="E306" i="8"/>
  <c r="E301" i="8"/>
  <c r="E149" i="8"/>
  <c r="E144" i="8"/>
  <c r="E150" i="8"/>
  <c r="E147" i="8"/>
  <c r="E148" i="8"/>
  <c r="E146" i="8"/>
  <c r="I66" i="60" l="1"/>
  <c r="H67" i="60"/>
  <c r="R102" i="60"/>
  <c r="Q103" i="60"/>
  <c r="F144" i="8"/>
  <c r="I67" i="60" l="1"/>
  <c r="H68" i="60"/>
  <c r="I68" i="60" s="1"/>
  <c r="R103" i="60"/>
  <c r="Q104" i="60"/>
  <c r="F186" i="5"/>
  <c r="G186" i="5"/>
  <c r="H186" i="5"/>
  <c r="Q105" i="60" l="1"/>
  <c r="R104" i="60"/>
  <c r="F152" i="47"/>
  <c r="F151" i="47"/>
  <c r="F150" i="47"/>
  <c r="F149" i="47"/>
  <c r="F70" i="47"/>
  <c r="F69" i="47"/>
  <c r="R58" i="11"/>
  <c r="Q58" i="11"/>
  <c r="P58" i="11"/>
  <c r="O58" i="11"/>
  <c r="M58" i="11"/>
  <c r="L58" i="11"/>
  <c r="H58" i="11"/>
  <c r="G58" i="11"/>
  <c r="S58" i="11" s="1"/>
  <c r="F58" i="11"/>
  <c r="E58" i="11"/>
  <c r="R57" i="11"/>
  <c r="Q57" i="11"/>
  <c r="P57" i="11"/>
  <c r="O57" i="11"/>
  <c r="M57" i="11"/>
  <c r="L57" i="11"/>
  <c r="H57" i="11"/>
  <c r="G57" i="11"/>
  <c r="N57" i="11" s="1"/>
  <c r="F57" i="11"/>
  <c r="E57" i="11"/>
  <c r="R56" i="11"/>
  <c r="Q56" i="11"/>
  <c r="P56" i="11"/>
  <c r="O56" i="11"/>
  <c r="M56" i="11"/>
  <c r="L56" i="11"/>
  <c r="S56" i="11"/>
  <c r="F56" i="11"/>
  <c r="E56" i="11"/>
  <c r="R55" i="11"/>
  <c r="Q55" i="11"/>
  <c r="P55" i="11"/>
  <c r="O55" i="11"/>
  <c r="M55" i="11"/>
  <c r="L55" i="11"/>
  <c r="N55" i="11"/>
  <c r="E55" i="11"/>
  <c r="F67" i="10"/>
  <c r="E67" i="10"/>
  <c r="F66" i="10"/>
  <c r="E66" i="10"/>
  <c r="F65" i="10"/>
  <c r="E65" i="10"/>
  <c r="F34" i="57"/>
  <c r="E34" i="57"/>
  <c r="E32" i="57"/>
  <c r="F32" i="57" s="1"/>
  <c r="E31" i="57"/>
  <c r="F31" i="57" s="1"/>
  <c r="E45" i="7"/>
  <c r="F45" i="7"/>
  <c r="G45" i="7"/>
  <c r="H45" i="7"/>
  <c r="I45" i="7"/>
  <c r="J45" i="7"/>
  <c r="K45" i="7"/>
  <c r="L45" i="7"/>
  <c r="M45" i="7"/>
  <c r="R105" i="60" l="1"/>
  <c r="Q106" i="60"/>
  <c r="N58" i="11"/>
  <c r="S57" i="11"/>
  <c r="N56" i="11"/>
  <c r="S55" i="11"/>
  <c r="R106" i="60" l="1"/>
  <c r="Q107" i="60"/>
  <c r="G108" i="32"/>
  <c r="F108" i="32"/>
  <c r="H108" i="32"/>
  <c r="I108" i="32"/>
  <c r="J108" i="32"/>
  <c r="R107" i="60" l="1"/>
  <c r="Q108" i="60"/>
  <c r="I61" i="45"/>
  <c r="E61" i="45"/>
  <c r="I60" i="45"/>
  <c r="E60" i="45"/>
  <c r="I59" i="45"/>
  <c r="E59" i="45"/>
  <c r="I58" i="45"/>
  <c r="E58" i="45"/>
  <c r="N109" i="60" l="1"/>
  <c r="R108" i="60"/>
  <c r="N106" i="37"/>
  <c r="M106" i="37"/>
  <c r="K106" i="37"/>
  <c r="J106" i="37"/>
  <c r="I106" i="37"/>
  <c r="H106" i="37"/>
  <c r="G106" i="37"/>
  <c r="F106" i="37"/>
  <c r="E106" i="37"/>
  <c r="N105" i="37"/>
  <c r="M105" i="37"/>
  <c r="K105" i="37"/>
  <c r="J105" i="37"/>
  <c r="I105" i="37"/>
  <c r="H105" i="37"/>
  <c r="G105" i="37"/>
  <c r="F105" i="37"/>
  <c r="E105" i="37"/>
  <c r="N104" i="37"/>
  <c r="M104" i="37"/>
  <c r="K104" i="37"/>
  <c r="J104" i="37"/>
  <c r="I104" i="37"/>
  <c r="H104" i="37"/>
  <c r="G104" i="37"/>
  <c r="F60" i="37"/>
  <c r="E60" i="37"/>
  <c r="F58" i="37"/>
  <c r="E58" i="37"/>
  <c r="N110" i="60" l="1"/>
  <c r="O109" i="60"/>
  <c r="F190" i="5"/>
  <c r="G190" i="5"/>
  <c r="H190" i="5"/>
  <c r="I190" i="5"/>
  <c r="J190" i="5"/>
  <c r="K190" i="5"/>
  <c r="L190" i="5"/>
  <c r="L192" i="5"/>
  <c r="K192" i="5"/>
  <c r="J192" i="5"/>
  <c r="I192" i="5"/>
  <c r="H192" i="5"/>
  <c r="G192" i="5"/>
  <c r="F192" i="5"/>
  <c r="E192" i="5"/>
  <c r="L191" i="5"/>
  <c r="K191" i="5"/>
  <c r="J191" i="5"/>
  <c r="I191" i="5"/>
  <c r="H191" i="5"/>
  <c r="G191" i="5"/>
  <c r="F191" i="5"/>
  <c r="E191" i="5"/>
  <c r="E190" i="5"/>
  <c r="F90" i="5"/>
  <c r="E90" i="5"/>
  <c r="F89" i="5"/>
  <c r="E89" i="5"/>
  <c r="E86" i="5"/>
  <c r="F306" i="8"/>
  <c r="F305" i="8"/>
  <c r="F303" i="8"/>
  <c r="F147" i="8"/>
  <c r="O110" i="60" l="1"/>
  <c r="N111" i="60"/>
  <c r="J112" i="32"/>
  <c r="I112" i="32"/>
  <c r="E69" i="32"/>
  <c r="F69" i="32"/>
  <c r="O111" i="60" l="1"/>
  <c r="N112" i="60"/>
  <c r="I108" i="48"/>
  <c r="H108" i="48"/>
  <c r="G108" i="48"/>
  <c r="E108" i="48"/>
  <c r="I107" i="48"/>
  <c r="H107" i="48"/>
  <c r="G107" i="48"/>
  <c r="E107" i="48"/>
  <c r="I106" i="48"/>
  <c r="H106" i="48"/>
  <c r="G106" i="48"/>
  <c r="E106" i="48"/>
  <c r="I105" i="48"/>
  <c r="H105" i="48"/>
  <c r="G105" i="48"/>
  <c r="E105" i="48"/>
  <c r="F51" i="48"/>
  <c r="E51" i="48"/>
  <c r="F50" i="48"/>
  <c r="E50" i="48"/>
  <c r="F49" i="48"/>
  <c r="E49" i="48"/>
  <c r="F48" i="48"/>
  <c r="E48" i="48"/>
  <c r="I114" i="43"/>
  <c r="H114" i="43"/>
  <c r="G114" i="43"/>
  <c r="F114" i="43"/>
  <c r="I110" i="43"/>
  <c r="H110" i="43"/>
  <c r="G110" i="43"/>
  <c r="F110" i="43"/>
  <c r="E110" i="43"/>
  <c r="O112" i="60" l="1"/>
  <c r="F299" i="8"/>
  <c r="E299" i="8"/>
  <c r="F300" i="8"/>
  <c r="E300" i="8"/>
  <c r="F142" i="8"/>
  <c r="O113" i="60" l="1"/>
  <c r="F143" i="8"/>
  <c r="O114" i="60" l="1"/>
  <c r="I53" i="45"/>
  <c r="J119" i="44"/>
  <c r="I119" i="44"/>
  <c r="H119" i="44"/>
  <c r="G119" i="44"/>
  <c r="F119" i="44"/>
  <c r="E119" i="44"/>
  <c r="J118" i="44"/>
  <c r="I118" i="44"/>
  <c r="H118" i="44"/>
  <c r="G118" i="44"/>
  <c r="F118" i="44"/>
  <c r="E118" i="44"/>
  <c r="J117" i="44"/>
  <c r="I117" i="44"/>
  <c r="H117" i="44"/>
  <c r="G117" i="44"/>
  <c r="F117" i="44"/>
  <c r="E117" i="44"/>
  <c r="J116" i="44"/>
  <c r="I116" i="44"/>
  <c r="H116" i="44"/>
  <c r="G116" i="44"/>
  <c r="F116" i="44"/>
  <c r="G75" i="44"/>
  <c r="G74" i="44"/>
  <c r="G73" i="44"/>
  <c r="F73" i="44"/>
  <c r="E73" i="44"/>
  <c r="G72" i="44"/>
  <c r="F72" i="44"/>
  <c r="G71" i="44"/>
  <c r="F71" i="44"/>
  <c r="E71" i="44"/>
  <c r="E185" i="5"/>
  <c r="F81" i="5"/>
  <c r="E81" i="5"/>
  <c r="F60" i="20"/>
  <c r="E60" i="20"/>
  <c r="F59" i="20"/>
  <c r="F58" i="20"/>
  <c r="E58" i="20"/>
  <c r="I107" i="32"/>
  <c r="F141" i="8"/>
  <c r="F139" i="8"/>
  <c r="O115" i="60" l="1"/>
  <c r="E51" i="58"/>
  <c r="E52" i="58"/>
  <c r="E53" i="58"/>
  <c r="E54" i="58"/>
  <c r="E55" i="58"/>
  <c r="E56" i="58"/>
  <c r="E50" i="58"/>
  <c r="E49" i="58"/>
  <c r="E48" i="58"/>
  <c r="D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D10" i="58"/>
  <c r="E9" i="58"/>
  <c r="O116" i="60" l="1"/>
  <c r="E10" i="58"/>
  <c r="E47" i="58"/>
  <c r="G38" i="7"/>
  <c r="F38" i="7"/>
  <c r="E38" i="7"/>
  <c r="J105" i="32"/>
  <c r="I105" i="32"/>
  <c r="H105" i="32"/>
  <c r="G105" i="32"/>
  <c r="F105" i="32"/>
  <c r="E105" i="32"/>
  <c r="F61" i="32"/>
  <c r="E61" i="32"/>
  <c r="E96" i="37"/>
  <c r="L96" i="37" s="1"/>
  <c r="F96" i="37"/>
  <c r="M96" i="37" s="1"/>
  <c r="G96" i="37"/>
  <c r="N96" i="37" s="1"/>
  <c r="H96" i="37"/>
  <c r="I96" i="37"/>
  <c r="J96" i="37"/>
  <c r="K96" i="37"/>
  <c r="I56" i="45"/>
  <c r="I52" i="45"/>
  <c r="I51" i="45"/>
  <c r="I50" i="45"/>
  <c r="F64" i="10"/>
  <c r="E64" i="10"/>
  <c r="F63" i="10"/>
  <c r="E63" i="10"/>
  <c r="F62" i="10"/>
  <c r="E62" i="10"/>
  <c r="F61" i="10"/>
  <c r="E61" i="10"/>
  <c r="E60" i="10"/>
  <c r="F57" i="20"/>
  <c r="E57" i="20"/>
  <c r="F55" i="20"/>
  <c r="E55" i="20"/>
  <c r="L43" i="7"/>
  <c r="K43" i="7"/>
  <c r="J43" i="7"/>
  <c r="E43" i="7"/>
  <c r="F56" i="37"/>
  <c r="E56" i="37"/>
  <c r="F68" i="47"/>
  <c r="F67" i="47"/>
  <c r="I54" i="45"/>
  <c r="I55" i="45"/>
  <c r="I57" i="45"/>
  <c r="I49" i="45"/>
  <c r="E30" i="57"/>
  <c r="F30" i="57" s="1"/>
  <c r="O117" i="60" l="1"/>
  <c r="O118" i="60"/>
  <c r="J111" i="32"/>
  <c r="I111" i="32"/>
  <c r="G110" i="32"/>
  <c r="F110" i="32"/>
  <c r="E110" i="32"/>
  <c r="F68" i="32"/>
  <c r="E68" i="32"/>
  <c r="F67" i="32"/>
  <c r="E67" i="32"/>
  <c r="F66" i="32"/>
  <c r="F65" i="32"/>
  <c r="E65" i="32"/>
  <c r="L93" i="37"/>
  <c r="L94" i="37"/>
  <c r="L95" i="37"/>
  <c r="H34" i="7"/>
  <c r="M45" i="11"/>
  <c r="E29" i="57" l="1"/>
  <c r="F29" i="57" s="1"/>
  <c r="E57" i="45" l="1"/>
  <c r="E56" i="45"/>
  <c r="E55" i="45"/>
  <c r="E54" i="45"/>
  <c r="E53" i="45"/>
  <c r="F103" i="32"/>
  <c r="G103" i="32"/>
  <c r="H103" i="32"/>
  <c r="I103" i="32"/>
  <c r="J103" i="32"/>
  <c r="F136" i="8"/>
  <c r="R54" i="11" l="1"/>
  <c r="Q54" i="11"/>
  <c r="P54" i="11"/>
  <c r="O54" i="11"/>
  <c r="M54" i="11"/>
  <c r="L54" i="11"/>
  <c r="H54" i="11"/>
  <c r="G54" i="11"/>
  <c r="S54" i="11" s="1"/>
  <c r="F54" i="11"/>
  <c r="E54" i="11"/>
  <c r="R53" i="11"/>
  <c r="Q53" i="11"/>
  <c r="P53" i="11"/>
  <c r="O53" i="11"/>
  <c r="M53" i="11"/>
  <c r="L53" i="11"/>
  <c r="N53" i="11"/>
  <c r="F53" i="11"/>
  <c r="E53" i="11"/>
  <c r="R52" i="11"/>
  <c r="Q52" i="11"/>
  <c r="P52" i="11"/>
  <c r="O52" i="11"/>
  <c r="M52" i="11"/>
  <c r="L52" i="11"/>
  <c r="H52" i="11"/>
  <c r="G52" i="11"/>
  <c r="N52" i="11" s="1"/>
  <c r="F52" i="11"/>
  <c r="E52" i="11"/>
  <c r="R51" i="11"/>
  <c r="Q51" i="11"/>
  <c r="P51" i="11"/>
  <c r="O51" i="11"/>
  <c r="M51" i="11"/>
  <c r="L51" i="11"/>
  <c r="H51" i="11"/>
  <c r="G51" i="11"/>
  <c r="N51" i="11" s="1"/>
  <c r="F51" i="11"/>
  <c r="E27" i="57"/>
  <c r="F27" i="57" s="1"/>
  <c r="J115" i="44"/>
  <c r="I115" i="44"/>
  <c r="H115" i="44"/>
  <c r="G115" i="44"/>
  <c r="F115" i="44"/>
  <c r="E115" i="44"/>
  <c r="J114" i="44"/>
  <c r="I114" i="44"/>
  <c r="H114" i="44"/>
  <c r="G114" i="44"/>
  <c r="F114" i="44"/>
  <c r="E114" i="44"/>
  <c r="J113" i="44"/>
  <c r="I113" i="44"/>
  <c r="H113" i="44"/>
  <c r="G113" i="44"/>
  <c r="F113" i="44"/>
  <c r="E113" i="44"/>
  <c r="J112" i="44"/>
  <c r="I112" i="44"/>
  <c r="H112" i="44"/>
  <c r="G112" i="44"/>
  <c r="F112" i="44"/>
  <c r="E112" i="44"/>
  <c r="J111" i="44"/>
  <c r="I111" i="44"/>
  <c r="H111" i="44"/>
  <c r="G111" i="44"/>
  <c r="F111" i="44"/>
  <c r="E111" i="44"/>
  <c r="G70" i="44"/>
  <c r="F70" i="44"/>
  <c r="G69" i="44"/>
  <c r="F69" i="44"/>
  <c r="E69" i="44"/>
  <c r="G67" i="44"/>
  <c r="F67" i="44"/>
  <c r="E67" i="44"/>
  <c r="N41" i="7"/>
  <c r="M41" i="7"/>
  <c r="L41" i="7"/>
  <c r="N40" i="7"/>
  <c r="M40" i="7"/>
  <c r="L40" i="7"/>
  <c r="K40" i="7"/>
  <c r="J40" i="7"/>
  <c r="G40" i="7"/>
  <c r="F40" i="7"/>
  <c r="E40" i="7"/>
  <c r="F145" i="8"/>
  <c r="E145" i="8"/>
  <c r="E143" i="8"/>
  <c r="F41" i="8"/>
  <c r="E41" i="8"/>
  <c r="F40" i="8"/>
  <c r="E40" i="8"/>
  <c r="N54" i="11" l="1"/>
  <c r="S53" i="11"/>
  <c r="S51" i="11"/>
  <c r="S52" i="11"/>
  <c r="E294" i="8" l="1"/>
  <c r="E295" i="8"/>
  <c r="E296" i="8"/>
  <c r="E298" i="8"/>
  <c r="E293" i="8"/>
  <c r="L188" i="5" l="1"/>
  <c r="K188" i="5"/>
  <c r="J188" i="5"/>
  <c r="I188" i="5"/>
  <c r="H188" i="5"/>
  <c r="G188" i="5"/>
  <c r="F188" i="5"/>
  <c r="E188" i="5"/>
  <c r="L187" i="5"/>
  <c r="K187" i="5"/>
  <c r="J187" i="5"/>
  <c r="I187" i="5"/>
  <c r="E187" i="5"/>
  <c r="L186" i="5"/>
  <c r="K186" i="5"/>
  <c r="J186" i="5"/>
  <c r="I186" i="5"/>
  <c r="E186" i="5"/>
  <c r="F84" i="5"/>
  <c r="E84" i="5"/>
  <c r="F83" i="5"/>
  <c r="F82" i="5"/>
  <c r="E82" i="5"/>
  <c r="N103" i="37"/>
  <c r="M103" i="37"/>
  <c r="K103" i="37"/>
  <c r="J103" i="37"/>
  <c r="I103" i="37"/>
  <c r="H103" i="37"/>
  <c r="G103" i="37"/>
  <c r="F103" i="37"/>
  <c r="E103" i="37"/>
  <c r="N102" i="37"/>
  <c r="M102" i="37"/>
  <c r="K102" i="37"/>
  <c r="J102" i="37"/>
  <c r="I102" i="37"/>
  <c r="H102" i="37"/>
  <c r="G102" i="37"/>
  <c r="N101" i="37"/>
  <c r="M101" i="37"/>
  <c r="K101" i="37"/>
  <c r="J101" i="37"/>
  <c r="I101" i="37"/>
  <c r="H101" i="37"/>
  <c r="G101" i="37"/>
  <c r="F101" i="37"/>
  <c r="E101" i="37"/>
  <c r="N100" i="37"/>
  <c r="M100" i="37"/>
  <c r="K100" i="37"/>
  <c r="J100" i="37"/>
  <c r="I100" i="37"/>
  <c r="F54" i="37"/>
  <c r="E54" i="37"/>
  <c r="F53" i="37"/>
  <c r="E53" i="37"/>
  <c r="F52" i="37"/>
  <c r="E52" i="37"/>
  <c r="E104" i="48"/>
  <c r="I103" i="48"/>
  <c r="H103" i="48"/>
  <c r="G103" i="48"/>
  <c r="E103" i="48"/>
  <c r="I102" i="48"/>
  <c r="H102" i="48"/>
  <c r="G102" i="48"/>
  <c r="E102" i="48"/>
  <c r="I101" i="48"/>
  <c r="H101" i="48"/>
  <c r="G101" i="48"/>
  <c r="E101" i="48"/>
  <c r="I100" i="48"/>
  <c r="H100" i="48"/>
  <c r="G100" i="48"/>
  <c r="E100" i="48"/>
  <c r="J102" i="32"/>
  <c r="F47" i="48"/>
  <c r="E47" i="48"/>
  <c r="F46" i="48"/>
  <c r="E46" i="48"/>
  <c r="F45" i="48"/>
  <c r="E45" i="48"/>
  <c r="F44" i="48"/>
  <c r="E44" i="48"/>
  <c r="F148" i="47"/>
  <c r="F147" i="47"/>
  <c r="F146" i="47"/>
  <c r="E146" i="47"/>
  <c r="F145" i="47"/>
  <c r="E145" i="47"/>
  <c r="F66" i="47"/>
  <c r="E66" i="47"/>
  <c r="F65" i="47"/>
  <c r="E65" i="47"/>
  <c r="I108" i="43"/>
  <c r="H108" i="43"/>
  <c r="G108" i="43"/>
  <c r="F108" i="43"/>
  <c r="I107" i="43"/>
  <c r="H107" i="43"/>
  <c r="G107" i="43"/>
  <c r="F107" i="43"/>
  <c r="E107" i="43"/>
  <c r="I106" i="43"/>
  <c r="H106" i="43"/>
  <c r="G106" i="43"/>
  <c r="F106" i="43"/>
  <c r="E106" i="43"/>
  <c r="L177" i="5" l="1"/>
  <c r="L178" i="5"/>
  <c r="L179" i="5"/>
  <c r="L180" i="5"/>
  <c r="L181" i="5"/>
  <c r="L182" i="5"/>
  <c r="L183" i="5"/>
  <c r="L184" i="5"/>
  <c r="L176" i="5"/>
  <c r="E291" i="8" l="1"/>
  <c r="F138" i="8"/>
  <c r="F140" i="8"/>
  <c r="F294" i="8"/>
  <c r="F292" i="8"/>
  <c r="E292" i="8"/>
  <c r="F295" i="8"/>
  <c r="F293" i="8"/>
  <c r="F291" i="8"/>
  <c r="F296" i="8"/>
  <c r="F298" i="8"/>
  <c r="F31" i="7"/>
  <c r="J107" i="32"/>
  <c r="H107" i="32"/>
  <c r="G107" i="32"/>
  <c r="F107" i="32"/>
  <c r="E107" i="32"/>
  <c r="E57" i="47"/>
  <c r="F57" i="47"/>
  <c r="E26" i="57" l="1"/>
  <c r="F26" i="57" s="1"/>
  <c r="E25" i="57"/>
  <c r="F25" i="57" s="1"/>
  <c r="F144" i="47" l="1"/>
  <c r="E144" i="47"/>
  <c r="F64" i="47"/>
  <c r="E64" i="47"/>
  <c r="F59" i="10"/>
  <c r="E59" i="10"/>
  <c r="F58" i="10"/>
  <c r="E58" i="10"/>
  <c r="F57" i="10"/>
  <c r="E57" i="10"/>
  <c r="F56" i="10"/>
  <c r="E56" i="10"/>
  <c r="F55" i="10"/>
  <c r="E55" i="10"/>
  <c r="I45" i="45"/>
  <c r="E52" i="45"/>
  <c r="E51" i="45"/>
  <c r="E50" i="45"/>
  <c r="E49" i="45"/>
  <c r="J106" i="32"/>
  <c r="I106" i="32"/>
  <c r="H106" i="32"/>
  <c r="G106" i="32"/>
  <c r="F106" i="32"/>
  <c r="E106" i="32"/>
  <c r="J104" i="32"/>
  <c r="I104" i="32"/>
  <c r="H104" i="32"/>
  <c r="G104" i="32"/>
  <c r="F104" i="32"/>
  <c r="E104" i="32"/>
  <c r="F63" i="32"/>
  <c r="E63" i="32"/>
  <c r="F62" i="32"/>
  <c r="E62" i="32"/>
  <c r="F60" i="32"/>
  <c r="E60" i="32"/>
  <c r="M9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6" i="11"/>
  <c r="M48" i="11"/>
  <c r="M49" i="11"/>
  <c r="M50" i="11"/>
  <c r="O9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8" i="11"/>
  <c r="O49" i="11"/>
  <c r="O50" i="11"/>
  <c r="I48" i="45" l="1"/>
  <c r="I47" i="45"/>
  <c r="I46" i="45"/>
  <c r="H291" i="8" l="1"/>
  <c r="H292" i="8" s="1"/>
  <c r="H293" i="8" s="1"/>
  <c r="F290" i="8"/>
  <c r="F289" i="8"/>
  <c r="F278" i="8"/>
  <c r="F274" i="8"/>
  <c r="F273" i="8"/>
  <c r="F272" i="8"/>
  <c r="F271" i="8"/>
  <c r="F270" i="8"/>
  <c r="F268" i="8"/>
  <c r="F267" i="8"/>
  <c r="H266" i="8"/>
  <c r="H267" i="8" s="1"/>
  <c r="H268" i="8" s="1"/>
  <c r="H269" i="8" s="1"/>
  <c r="H270" i="8" s="1"/>
  <c r="H271" i="8" s="1"/>
  <c r="H272" i="8" s="1"/>
  <c r="H273" i="8" s="1"/>
  <c r="H274" i="8" s="1"/>
  <c r="H275" i="8" s="1"/>
  <c r="H276" i="8" s="1"/>
  <c r="H277" i="8" s="1"/>
  <c r="H278" i="8" s="1"/>
  <c r="H279" i="8" s="1"/>
  <c r="H280" i="8" s="1"/>
  <c r="H281" i="8" s="1"/>
  <c r="H282" i="8" s="1"/>
  <c r="H283" i="8" s="1"/>
  <c r="H284" i="8" s="1"/>
  <c r="H285" i="8" s="1"/>
  <c r="H286" i="8" s="1"/>
  <c r="H287" i="8" s="1"/>
  <c r="H288" i="8" s="1"/>
  <c r="H289" i="8" s="1"/>
  <c r="F266" i="8"/>
  <c r="F265" i="8"/>
  <c r="F264" i="8"/>
  <c r="F263" i="8"/>
  <c r="F262" i="8"/>
  <c r="F261" i="8"/>
  <c r="D259" i="8"/>
  <c r="D260" i="8" s="1"/>
  <c r="F260" i="8" s="1"/>
  <c r="F258" i="8"/>
  <c r="F257" i="8"/>
  <c r="F256" i="8"/>
  <c r="F255" i="8"/>
  <c r="F254" i="8"/>
  <c r="F253" i="8"/>
  <c r="D247" i="8"/>
  <c r="F247" i="8" s="1"/>
  <c r="F246" i="8"/>
  <c r="F245" i="8"/>
  <c r="D243" i="8"/>
  <c r="D244" i="8" s="1"/>
  <c r="F244" i="8" s="1"/>
  <c r="F242" i="8"/>
  <c r="D240" i="8"/>
  <c r="F239" i="8"/>
  <c r="F238" i="8"/>
  <c r="F237" i="8"/>
  <c r="F236" i="8"/>
  <c r="F235" i="8"/>
  <c r="F234" i="8"/>
  <c r="F233" i="8"/>
  <c r="F232" i="8"/>
  <c r="F231" i="8"/>
  <c r="F230" i="8"/>
  <c r="F229" i="8"/>
  <c r="D228" i="8"/>
  <c r="F228" i="8" s="1"/>
  <c r="F227" i="8"/>
  <c r="D223" i="8"/>
  <c r="D224" i="8" s="1"/>
  <c r="F222" i="8"/>
  <c r="F221" i="8"/>
  <c r="F220" i="8"/>
  <c r="F219" i="8"/>
  <c r="F218" i="8"/>
  <c r="E142" i="8"/>
  <c r="E141" i="8"/>
  <c r="E138" i="8"/>
  <c r="F39" i="8"/>
  <c r="E39" i="8"/>
  <c r="F38" i="8"/>
  <c r="F37" i="8"/>
  <c r="F36" i="8"/>
  <c r="E36" i="8"/>
  <c r="E35" i="7"/>
  <c r="F35" i="7"/>
  <c r="G35" i="7"/>
  <c r="H35" i="7"/>
  <c r="I35" i="7"/>
  <c r="E36" i="7"/>
  <c r="F36" i="7"/>
  <c r="G36" i="7"/>
  <c r="H36" i="7"/>
  <c r="I36" i="7"/>
  <c r="H37" i="7"/>
  <c r="I37" i="7"/>
  <c r="N39" i="7"/>
  <c r="M39" i="7"/>
  <c r="L39" i="7"/>
  <c r="K39" i="7"/>
  <c r="J39" i="7"/>
  <c r="H39" i="7"/>
  <c r="G39" i="7"/>
  <c r="F39" i="7"/>
  <c r="E39" i="7"/>
  <c r="N38" i="7"/>
  <c r="M38" i="7"/>
  <c r="L38" i="7"/>
  <c r="K38" i="7"/>
  <c r="J38" i="7"/>
  <c r="I38" i="7"/>
  <c r="H38" i="7"/>
  <c r="N37" i="7"/>
  <c r="M37" i="7"/>
  <c r="L37" i="7"/>
  <c r="K37" i="7"/>
  <c r="J37" i="7"/>
  <c r="N36" i="7"/>
  <c r="M36" i="7"/>
  <c r="L36" i="7"/>
  <c r="K36" i="7"/>
  <c r="J36" i="7"/>
  <c r="N35" i="7"/>
  <c r="M35" i="7"/>
  <c r="L35" i="7"/>
  <c r="K35" i="7"/>
  <c r="J35" i="7"/>
  <c r="N99" i="37"/>
  <c r="M99" i="37"/>
  <c r="K99" i="37"/>
  <c r="J99" i="37"/>
  <c r="I99" i="37"/>
  <c r="H99" i="37"/>
  <c r="G99" i="37"/>
  <c r="F99" i="37"/>
  <c r="E99" i="37"/>
  <c r="N98" i="37"/>
  <c r="M98" i="37"/>
  <c r="K98" i="37"/>
  <c r="J98" i="37"/>
  <c r="I98" i="37"/>
  <c r="H98" i="37"/>
  <c r="G98" i="37"/>
  <c r="F98" i="37"/>
  <c r="E98" i="37"/>
  <c r="N97" i="37"/>
  <c r="M97" i="37"/>
  <c r="K97" i="37"/>
  <c r="J97" i="37"/>
  <c r="I97" i="37"/>
  <c r="H97" i="37"/>
  <c r="G97" i="37"/>
  <c r="F97" i="37"/>
  <c r="E97" i="37"/>
  <c r="N95" i="37"/>
  <c r="M95" i="37"/>
  <c r="K95" i="37"/>
  <c r="J95" i="37"/>
  <c r="I95" i="37"/>
  <c r="H95" i="37"/>
  <c r="G95" i="37"/>
  <c r="F95" i="37"/>
  <c r="E95" i="37"/>
  <c r="F50" i="37"/>
  <c r="E50" i="37"/>
  <c r="F49" i="37"/>
  <c r="E49" i="37"/>
  <c r="F48" i="37"/>
  <c r="E48" i="37"/>
  <c r="H294" i="8" l="1"/>
  <c r="I293" i="8"/>
  <c r="D248" i="8"/>
  <c r="D249" i="8" s="1"/>
  <c r="D250" i="8" s="1"/>
  <c r="F243" i="8"/>
  <c r="F259" i="8"/>
  <c r="D225" i="8"/>
  <c r="F224" i="8"/>
  <c r="F240" i="8"/>
  <c r="F223" i="8"/>
  <c r="F50" i="20"/>
  <c r="E50" i="20"/>
  <c r="F49" i="20"/>
  <c r="I105" i="44"/>
  <c r="G105" i="44"/>
  <c r="E109" i="44"/>
  <c r="J108" i="44"/>
  <c r="I108" i="44"/>
  <c r="H108" i="44"/>
  <c r="G108" i="44"/>
  <c r="F108" i="44"/>
  <c r="E108" i="44"/>
  <c r="J107" i="44"/>
  <c r="I107" i="44"/>
  <c r="H107" i="44"/>
  <c r="G107" i="44"/>
  <c r="F107" i="44"/>
  <c r="E107" i="44"/>
  <c r="G66" i="44"/>
  <c r="F66" i="44"/>
  <c r="G65" i="44"/>
  <c r="F65" i="44"/>
  <c r="E65" i="44"/>
  <c r="G64" i="44"/>
  <c r="F64" i="44"/>
  <c r="E64" i="44"/>
  <c r="G63" i="44"/>
  <c r="F63" i="44"/>
  <c r="E63" i="44"/>
  <c r="G62" i="44"/>
  <c r="F62" i="44"/>
  <c r="E62" i="44"/>
  <c r="I99" i="48"/>
  <c r="H99" i="48"/>
  <c r="G99" i="48"/>
  <c r="E99" i="48"/>
  <c r="I97" i="48"/>
  <c r="H97" i="48"/>
  <c r="G97" i="48"/>
  <c r="E97" i="48"/>
  <c r="F43" i="48"/>
  <c r="E43" i="48"/>
  <c r="F42" i="48"/>
  <c r="E42" i="48"/>
  <c r="F41" i="48"/>
  <c r="E41" i="48"/>
  <c r="F39" i="48"/>
  <c r="E39" i="48"/>
  <c r="G181" i="5"/>
  <c r="H181" i="5"/>
  <c r="I181" i="5"/>
  <c r="J181" i="5"/>
  <c r="K181" i="5"/>
  <c r="K184" i="5"/>
  <c r="J184" i="5"/>
  <c r="I184" i="5"/>
  <c r="H184" i="5"/>
  <c r="G184" i="5"/>
  <c r="F184" i="5"/>
  <c r="E184" i="5"/>
  <c r="K183" i="5"/>
  <c r="J183" i="5"/>
  <c r="I183" i="5"/>
  <c r="H183" i="5"/>
  <c r="G183" i="5"/>
  <c r="F183" i="5"/>
  <c r="E183" i="5"/>
  <c r="K182" i="5"/>
  <c r="J182" i="5"/>
  <c r="I182" i="5"/>
  <c r="H182" i="5"/>
  <c r="G182" i="5"/>
  <c r="F182" i="5"/>
  <c r="E182" i="5"/>
  <c r="F181" i="5"/>
  <c r="E181" i="5"/>
  <c r="K180" i="5"/>
  <c r="J180" i="5"/>
  <c r="I180" i="5"/>
  <c r="H180" i="5"/>
  <c r="G180" i="5"/>
  <c r="F180" i="5"/>
  <c r="E180" i="5"/>
  <c r="K179" i="5"/>
  <c r="J179" i="5"/>
  <c r="I179" i="5"/>
  <c r="H179" i="5"/>
  <c r="G179" i="5"/>
  <c r="F179" i="5"/>
  <c r="F80" i="5"/>
  <c r="E80" i="5"/>
  <c r="F79" i="5"/>
  <c r="E79" i="5"/>
  <c r="F78" i="5"/>
  <c r="E78" i="5"/>
  <c r="F77" i="5"/>
  <c r="F143" i="47"/>
  <c r="E143" i="47"/>
  <c r="F141" i="47"/>
  <c r="E141" i="47"/>
  <c r="F140" i="47"/>
  <c r="E140" i="47"/>
  <c r="F63" i="47"/>
  <c r="F62" i="47"/>
  <c r="F61" i="47"/>
  <c r="E61" i="47"/>
  <c r="F60" i="47"/>
  <c r="E60" i="47"/>
  <c r="F59" i="47"/>
  <c r="E59" i="47"/>
  <c r="F176" i="5"/>
  <c r="I105" i="43"/>
  <c r="H105" i="43"/>
  <c r="G105" i="43"/>
  <c r="F105" i="43"/>
  <c r="I104" i="43"/>
  <c r="H104" i="43"/>
  <c r="G104" i="43"/>
  <c r="F104" i="43"/>
  <c r="E104" i="43"/>
  <c r="I103" i="43"/>
  <c r="H103" i="43"/>
  <c r="G103" i="43"/>
  <c r="F103" i="43"/>
  <c r="E103" i="43"/>
  <c r="I102" i="43"/>
  <c r="H102" i="43"/>
  <c r="G102" i="43"/>
  <c r="F102" i="43"/>
  <c r="I101" i="43"/>
  <c r="H101" i="43"/>
  <c r="G101" i="43"/>
  <c r="F101" i="43"/>
  <c r="E101" i="43"/>
  <c r="E23" i="57"/>
  <c r="F23" i="57" s="1"/>
  <c r="E18" i="57"/>
  <c r="F18" i="57" s="1"/>
  <c r="R50" i="11"/>
  <c r="Q50" i="11"/>
  <c r="P50" i="11"/>
  <c r="L50" i="11"/>
  <c r="S50" i="11"/>
  <c r="E50" i="11"/>
  <c r="R49" i="11"/>
  <c r="Q49" i="11"/>
  <c r="P49" i="11"/>
  <c r="L49" i="11"/>
  <c r="H49" i="11"/>
  <c r="G49" i="11"/>
  <c r="N49" i="11" s="1"/>
  <c r="F49" i="11"/>
  <c r="E49" i="11"/>
  <c r="R48" i="11"/>
  <c r="Q48" i="11"/>
  <c r="P48" i="11"/>
  <c r="L48" i="11"/>
  <c r="H48" i="11"/>
  <c r="G48" i="11"/>
  <c r="N48" i="11" s="1"/>
  <c r="F48" i="11"/>
  <c r="E48" i="11"/>
  <c r="D47" i="11"/>
  <c r="R46" i="11"/>
  <c r="Q46" i="11"/>
  <c r="P46" i="11"/>
  <c r="L46" i="11"/>
  <c r="H46" i="11"/>
  <c r="G46" i="11"/>
  <c r="S46" i="11" s="1"/>
  <c r="F46" i="11"/>
  <c r="E46" i="11"/>
  <c r="R45" i="11"/>
  <c r="Q45" i="11"/>
  <c r="P45" i="11"/>
  <c r="L45" i="11"/>
  <c r="H45" i="11"/>
  <c r="G45" i="11"/>
  <c r="S45" i="11" s="1"/>
  <c r="F45" i="11"/>
  <c r="E45" i="11"/>
  <c r="R44" i="11"/>
  <c r="Q44" i="11"/>
  <c r="P44" i="11"/>
  <c r="L44" i="11"/>
  <c r="H44" i="11"/>
  <c r="G44" i="11"/>
  <c r="N44" i="11" s="1"/>
  <c r="F44" i="11"/>
  <c r="E44" i="11"/>
  <c r="J41" i="1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R43" i="11"/>
  <c r="Q43" i="11"/>
  <c r="P43" i="11"/>
  <c r="L43" i="11"/>
  <c r="H43" i="11"/>
  <c r="G43" i="11"/>
  <c r="N43" i="11" s="1"/>
  <c r="F43" i="11"/>
  <c r="E43" i="11"/>
  <c r="R42" i="11"/>
  <c r="Q42" i="11"/>
  <c r="P42" i="11"/>
  <c r="L42" i="11"/>
  <c r="H42" i="11"/>
  <c r="G42" i="11"/>
  <c r="N42" i="11" s="1"/>
  <c r="F42" i="11"/>
  <c r="E42" i="11"/>
  <c r="R41" i="11"/>
  <c r="Q41" i="11"/>
  <c r="P41" i="11"/>
  <c r="L41" i="11"/>
  <c r="H41" i="11"/>
  <c r="G41" i="11"/>
  <c r="S41" i="11" s="1"/>
  <c r="F41" i="11"/>
  <c r="E41" i="11"/>
  <c r="H295" i="8" l="1"/>
  <c r="I294" i="8"/>
  <c r="F249" i="8"/>
  <c r="F248" i="8"/>
  <c r="M47" i="11"/>
  <c r="E47" i="11"/>
  <c r="H47" i="11"/>
  <c r="O47" i="11"/>
  <c r="S48" i="11"/>
  <c r="D251" i="8"/>
  <c r="F250" i="8"/>
  <c r="F225" i="8"/>
  <c r="D226" i="8"/>
  <c r="N50" i="11"/>
  <c r="S49" i="11"/>
  <c r="S44" i="11"/>
  <c r="L47" i="11"/>
  <c r="R47" i="11"/>
  <c r="P47" i="11"/>
  <c r="F47" i="11"/>
  <c r="Q47" i="11"/>
  <c r="G47" i="11"/>
  <c r="N45" i="11"/>
  <c r="N46" i="11"/>
  <c r="S43" i="11"/>
  <c r="N41" i="11"/>
  <c r="S42" i="11"/>
  <c r="H296" i="8" l="1"/>
  <c r="I295" i="8"/>
  <c r="F226" i="8"/>
  <c r="F251" i="8"/>
  <c r="D252" i="8"/>
  <c r="F252" i="8" s="1"/>
  <c r="S47" i="11"/>
  <c r="N47" i="11"/>
  <c r="E135" i="8"/>
  <c r="E134" i="8"/>
  <c r="E133" i="8"/>
  <c r="H297" i="8" l="1"/>
  <c r="I296" i="8"/>
  <c r="E22" i="57"/>
  <c r="F22" i="57" s="1"/>
  <c r="F132" i="47"/>
  <c r="E15" i="57"/>
  <c r="F15" i="57" s="1"/>
  <c r="H298" i="8" l="1"/>
  <c r="I297" i="8"/>
  <c r="H242" i="8"/>
  <c r="H243" i="8" s="1"/>
  <c r="H244" i="8" s="1"/>
  <c r="H245" i="8" s="1"/>
  <c r="H246" i="8" s="1"/>
  <c r="H247" i="8" s="1"/>
  <c r="H248" i="8" s="1"/>
  <c r="H249" i="8" s="1"/>
  <c r="H250" i="8" s="1"/>
  <c r="H251" i="8" s="1"/>
  <c r="H252" i="8" s="1"/>
  <c r="H253" i="8" s="1"/>
  <c r="H254" i="8" s="1"/>
  <c r="H255" i="8" s="1"/>
  <c r="H256" i="8" s="1"/>
  <c r="H257" i="8" s="1"/>
  <c r="H258" i="8" s="1"/>
  <c r="H259" i="8" s="1"/>
  <c r="H260" i="8" s="1"/>
  <c r="F100" i="44"/>
  <c r="F101" i="44"/>
  <c r="F102" i="44"/>
  <c r="F103" i="44"/>
  <c r="F104" i="44"/>
  <c r="F105" i="44"/>
  <c r="F106" i="44"/>
  <c r="F99" i="44"/>
  <c r="I298" i="8" l="1"/>
  <c r="H299" i="8"/>
  <c r="E58" i="56"/>
  <c r="F58" i="56" s="1"/>
  <c r="E56" i="56"/>
  <c r="F56" i="56" s="1"/>
  <c r="E21" i="57"/>
  <c r="E20" i="57"/>
  <c r="F20" i="57" s="1"/>
  <c r="I42" i="45"/>
  <c r="I40" i="45"/>
  <c r="I299" i="8" l="1"/>
  <c r="H300" i="8"/>
  <c r="H14" i="57"/>
  <c r="H15" i="57" s="1"/>
  <c r="H16" i="57" s="1"/>
  <c r="H17" i="57" s="1"/>
  <c r="H18" i="57" s="1"/>
  <c r="H19" i="57" s="1"/>
  <c r="H20" i="57" s="1"/>
  <c r="E13" i="57"/>
  <c r="F13" i="57" s="1"/>
  <c r="E14" i="57"/>
  <c r="F14" i="57" s="1"/>
  <c r="E16" i="57"/>
  <c r="F16" i="57" s="1"/>
  <c r="E17" i="57"/>
  <c r="F17" i="57" s="1"/>
  <c r="E19" i="57"/>
  <c r="F19" i="57" s="1"/>
  <c r="I13" i="57"/>
  <c r="H7" i="57"/>
  <c r="E7" i="57"/>
  <c r="F54" i="10"/>
  <c r="E54" i="10"/>
  <c r="F53" i="10"/>
  <c r="E53" i="10"/>
  <c r="F52" i="10"/>
  <c r="E52" i="10"/>
  <c r="F51" i="10"/>
  <c r="E51" i="10"/>
  <c r="F50" i="10"/>
  <c r="E50" i="10"/>
  <c r="I300" i="8" l="1"/>
  <c r="H301" i="8"/>
  <c r="H21" i="57"/>
  <c r="I20" i="57"/>
  <c r="I14" i="57"/>
  <c r="G171" i="5"/>
  <c r="H171" i="5" s="1"/>
  <c r="I171" i="5" s="1"/>
  <c r="J171" i="5" s="1"/>
  <c r="K171" i="5" s="1"/>
  <c r="L171" i="5" s="1"/>
  <c r="E47" i="37"/>
  <c r="N86" i="37"/>
  <c r="N87" i="37"/>
  <c r="N88" i="37"/>
  <c r="N89" i="37"/>
  <c r="N90" i="37"/>
  <c r="N91" i="37"/>
  <c r="N92" i="37"/>
  <c r="N93" i="37"/>
  <c r="N94" i="37"/>
  <c r="N74" i="37"/>
  <c r="N69" i="37"/>
  <c r="F48" i="20"/>
  <c r="F47" i="20"/>
  <c r="E47" i="20"/>
  <c r="F46" i="20"/>
  <c r="E46" i="20"/>
  <c r="F45" i="20"/>
  <c r="E45" i="20"/>
  <c r="F44" i="20"/>
  <c r="E44" i="20"/>
  <c r="F43" i="20"/>
  <c r="E43" i="20"/>
  <c r="H302" i="8" l="1"/>
  <c r="I301" i="8"/>
  <c r="I21" i="57"/>
  <c r="H22" i="57"/>
  <c r="I15" i="57"/>
  <c r="I44" i="45"/>
  <c r="E48" i="45"/>
  <c r="E47" i="45"/>
  <c r="E46" i="45"/>
  <c r="E45" i="45"/>
  <c r="E44" i="45"/>
  <c r="I43" i="45"/>
  <c r="E43" i="45"/>
  <c r="E42" i="45"/>
  <c r="I95" i="48"/>
  <c r="H95" i="48"/>
  <c r="G95" i="48"/>
  <c r="E95" i="48"/>
  <c r="I94" i="48"/>
  <c r="G94" i="48"/>
  <c r="I93" i="48"/>
  <c r="H93" i="48"/>
  <c r="G93" i="48"/>
  <c r="E93" i="48"/>
  <c r="I92" i="48"/>
  <c r="H92" i="48"/>
  <c r="G92" i="48"/>
  <c r="E92" i="48"/>
  <c r="F38" i="48"/>
  <c r="E38" i="48"/>
  <c r="F37" i="48"/>
  <c r="E37" i="48"/>
  <c r="F36" i="48"/>
  <c r="E36" i="48"/>
  <c r="F35" i="48"/>
  <c r="E35" i="48"/>
  <c r="F34" i="48"/>
  <c r="E34" i="48"/>
  <c r="F33" i="48"/>
  <c r="E33" i="48"/>
  <c r="E27" i="48"/>
  <c r="F27" i="48"/>
  <c r="F139" i="47"/>
  <c r="F138" i="47"/>
  <c r="E138" i="47"/>
  <c r="F137" i="47"/>
  <c r="E137" i="47"/>
  <c r="F58" i="47"/>
  <c r="E58" i="47"/>
  <c r="F56" i="47"/>
  <c r="E56" i="47"/>
  <c r="F55" i="47"/>
  <c r="E55" i="47"/>
  <c r="F54" i="47"/>
  <c r="I302" i="8" l="1"/>
  <c r="H303" i="8"/>
  <c r="I22" i="57"/>
  <c r="H23" i="57"/>
  <c r="I16" i="57"/>
  <c r="F60" i="44"/>
  <c r="G60" i="44"/>
  <c r="F54" i="44"/>
  <c r="G54" i="44"/>
  <c r="H98" i="32"/>
  <c r="I98" i="32"/>
  <c r="J98" i="32"/>
  <c r="F102" i="32"/>
  <c r="E102" i="32"/>
  <c r="J101" i="32"/>
  <c r="I101" i="32"/>
  <c r="H101" i="32"/>
  <c r="G101" i="32"/>
  <c r="F101" i="32"/>
  <c r="E101" i="32"/>
  <c r="J100" i="32"/>
  <c r="I100" i="32"/>
  <c r="H100" i="32"/>
  <c r="G100" i="32"/>
  <c r="F100" i="32"/>
  <c r="E100" i="32"/>
  <c r="G98" i="32"/>
  <c r="F98" i="32"/>
  <c r="E98" i="32"/>
  <c r="J97" i="32"/>
  <c r="G97" i="32"/>
  <c r="F97" i="32"/>
  <c r="E97" i="32"/>
  <c r="F58" i="32"/>
  <c r="E58" i="32"/>
  <c r="F57" i="32"/>
  <c r="E57" i="32"/>
  <c r="F56" i="32"/>
  <c r="E56" i="32"/>
  <c r="F55" i="32"/>
  <c r="E55" i="32"/>
  <c r="J106" i="44"/>
  <c r="I106" i="44"/>
  <c r="H106" i="44"/>
  <c r="G106" i="44"/>
  <c r="J105" i="44"/>
  <c r="H105" i="44"/>
  <c r="E105" i="44"/>
  <c r="J104" i="44"/>
  <c r="I104" i="44"/>
  <c r="H104" i="44"/>
  <c r="G104" i="44"/>
  <c r="E104" i="44"/>
  <c r="E103" i="44"/>
  <c r="G61" i="44"/>
  <c r="F61" i="44"/>
  <c r="E61" i="44"/>
  <c r="E60" i="44"/>
  <c r="G59" i="44"/>
  <c r="F59" i="44"/>
  <c r="E59" i="44"/>
  <c r="G58" i="44"/>
  <c r="F58" i="44"/>
  <c r="E58" i="44"/>
  <c r="E176" i="5"/>
  <c r="K178" i="5"/>
  <c r="J178" i="5"/>
  <c r="I178" i="5"/>
  <c r="E178" i="5"/>
  <c r="K177" i="5"/>
  <c r="J177" i="5"/>
  <c r="I177" i="5"/>
  <c r="H177" i="5"/>
  <c r="E177" i="5"/>
  <c r="G176" i="5"/>
  <c r="H176" i="5" s="1"/>
  <c r="G170" i="5"/>
  <c r="H170" i="5" s="1"/>
  <c r="I170" i="5" s="1"/>
  <c r="J170" i="5" s="1"/>
  <c r="K170" i="5" s="1"/>
  <c r="L170" i="5" s="1"/>
  <c r="E72" i="5"/>
  <c r="F72" i="5"/>
  <c r="E76" i="5"/>
  <c r="F75" i="5"/>
  <c r="E74" i="5"/>
  <c r="F73" i="5"/>
  <c r="E73" i="5"/>
  <c r="E61" i="56"/>
  <c r="F61" i="56" s="1"/>
  <c r="E60" i="56"/>
  <c r="F60" i="56" s="1"/>
  <c r="E59" i="56"/>
  <c r="F59" i="56" s="1"/>
  <c r="E57" i="56"/>
  <c r="F57" i="56" s="1"/>
  <c r="E55" i="56"/>
  <c r="F55" i="56" s="1"/>
  <c r="E54" i="56"/>
  <c r="F54" i="56" s="1"/>
  <c r="E33" i="8"/>
  <c r="F34" i="8"/>
  <c r="E34" i="8"/>
  <c r="F33" i="8"/>
  <c r="F31" i="8"/>
  <c r="E31" i="8"/>
  <c r="F30" i="8"/>
  <c r="I100" i="43"/>
  <c r="H100" i="43"/>
  <c r="G100" i="43"/>
  <c r="F100" i="43"/>
  <c r="E100" i="43"/>
  <c r="I99" i="43"/>
  <c r="H99" i="43"/>
  <c r="G99" i="43"/>
  <c r="F99" i="43"/>
  <c r="E99" i="43"/>
  <c r="I98" i="43"/>
  <c r="H98" i="43"/>
  <c r="G98" i="43"/>
  <c r="F98" i="43"/>
  <c r="E98" i="43"/>
  <c r="I97" i="43"/>
  <c r="H97" i="43"/>
  <c r="G97" i="43"/>
  <c r="F97" i="43"/>
  <c r="E97" i="43"/>
  <c r="N34" i="7"/>
  <c r="M34" i="7"/>
  <c r="L34" i="7"/>
  <c r="K34" i="7"/>
  <c r="J34" i="7"/>
  <c r="G34" i="7"/>
  <c r="F34" i="7"/>
  <c r="E26" i="7"/>
  <c r="F26" i="7"/>
  <c r="G26" i="7"/>
  <c r="J26" i="7"/>
  <c r="K26" i="7"/>
  <c r="L26" i="7"/>
  <c r="M26" i="7"/>
  <c r="N26" i="7"/>
  <c r="H304" i="8" l="1"/>
  <c r="I303" i="8"/>
  <c r="H24" i="57"/>
  <c r="I23" i="57"/>
  <c r="I17" i="57"/>
  <c r="I304" i="8" l="1"/>
  <c r="H305" i="8"/>
  <c r="I24" i="57"/>
  <c r="H25" i="57"/>
  <c r="I19" i="57"/>
  <c r="I18" i="57"/>
  <c r="H87" i="37"/>
  <c r="H57" i="43"/>
  <c r="H56" i="43"/>
  <c r="E57" i="43"/>
  <c r="E56" i="43"/>
  <c r="L169" i="5"/>
  <c r="K169" i="5"/>
  <c r="J169" i="5"/>
  <c r="I169" i="5"/>
  <c r="H169" i="5"/>
  <c r="G169" i="5"/>
  <c r="F169" i="5"/>
  <c r="E169" i="5"/>
  <c r="L175" i="5"/>
  <c r="K175" i="5"/>
  <c r="J175" i="5"/>
  <c r="I175" i="5"/>
  <c r="H175" i="5"/>
  <c r="G175" i="5"/>
  <c r="F175" i="5"/>
  <c r="E175" i="5"/>
  <c r="L174" i="5"/>
  <c r="K174" i="5"/>
  <c r="J174" i="5"/>
  <c r="I174" i="5"/>
  <c r="H174" i="5"/>
  <c r="G174" i="5"/>
  <c r="F174" i="5"/>
  <c r="E174" i="5"/>
  <c r="N33" i="7"/>
  <c r="M33" i="7"/>
  <c r="L33" i="7"/>
  <c r="K33" i="7"/>
  <c r="J33" i="7"/>
  <c r="G33" i="7"/>
  <c r="F33" i="7"/>
  <c r="E33" i="7"/>
  <c r="N31" i="7"/>
  <c r="M31" i="7"/>
  <c r="L31" i="7"/>
  <c r="K31" i="7"/>
  <c r="J31" i="7"/>
  <c r="G31" i="7"/>
  <c r="E31" i="7"/>
  <c r="N30" i="7"/>
  <c r="M30" i="7"/>
  <c r="L30" i="7"/>
  <c r="K30" i="7"/>
  <c r="J30" i="7"/>
  <c r="I30" i="7"/>
  <c r="H30" i="7"/>
  <c r="F45" i="37"/>
  <c r="E45" i="37"/>
  <c r="F44" i="37"/>
  <c r="E44" i="37"/>
  <c r="F89" i="37"/>
  <c r="G89" i="37"/>
  <c r="H89" i="37"/>
  <c r="I89" i="37"/>
  <c r="J89" i="37"/>
  <c r="K89" i="37"/>
  <c r="L89" i="37"/>
  <c r="M89" i="37"/>
  <c r="F90" i="37"/>
  <c r="G90" i="37"/>
  <c r="H90" i="37"/>
  <c r="I90" i="37"/>
  <c r="J90" i="37"/>
  <c r="K90" i="37"/>
  <c r="L90" i="37"/>
  <c r="M90" i="37"/>
  <c r="F91" i="37"/>
  <c r="G91" i="37"/>
  <c r="H91" i="37"/>
  <c r="I91" i="37"/>
  <c r="J91" i="37"/>
  <c r="K91" i="37"/>
  <c r="L91" i="37"/>
  <c r="M91" i="37"/>
  <c r="M92" i="37"/>
  <c r="F93" i="37"/>
  <c r="G93" i="37"/>
  <c r="H93" i="37"/>
  <c r="I93" i="37"/>
  <c r="J93" i="37"/>
  <c r="K93" i="37"/>
  <c r="M93" i="37"/>
  <c r="M94" i="37"/>
  <c r="K94" i="37"/>
  <c r="J94" i="37"/>
  <c r="I94" i="37"/>
  <c r="H94" i="37"/>
  <c r="G94" i="37"/>
  <c r="F94" i="37"/>
  <c r="E94" i="37"/>
  <c r="E93" i="37"/>
  <c r="E91" i="37"/>
  <c r="E90" i="37"/>
  <c r="E89" i="37"/>
  <c r="I305" i="8" l="1"/>
  <c r="H306" i="8"/>
  <c r="H218" i="8"/>
  <c r="H219" i="8" s="1"/>
  <c r="H220" i="8" s="1"/>
  <c r="H221" i="8" s="1"/>
  <c r="H222" i="8" s="1"/>
  <c r="H223" i="8" s="1"/>
  <c r="H224" i="8" s="1"/>
  <c r="H225" i="8" s="1"/>
  <c r="H226" i="8" s="1"/>
  <c r="H227" i="8" s="1"/>
  <c r="H228" i="8" s="1"/>
  <c r="H229" i="8" s="1"/>
  <c r="H230" i="8" s="1"/>
  <c r="H231" i="8" s="1"/>
  <c r="H232" i="8" s="1"/>
  <c r="H233" i="8" s="1"/>
  <c r="H234" i="8" s="1"/>
  <c r="H235" i="8" s="1"/>
  <c r="H236" i="8" s="1"/>
  <c r="H237" i="8" s="1"/>
  <c r="H238" i="8" s="1"/>
  <c r="H239" i="8" s="1"/>
  <c r="H240" i="8" s="1"/>
  <c r="H241" i="8" s="1"/>
  <c r="I218" i="8"/>
  <c r="I219" i="8" s="1"/>
  <c r="I220" i="8" s="1"/>
  <c r="I221" i="8" s="1"/>
  <c r="I222" i="8" s="1"/>
  <c r="I223" i="8" s="1"/>
  <c r="I224" i="8" s="1"/>
  <c r="I225" i="8" s="1"/>
  <c r="I226" i="8" s="1"/>
  <c r="I227" i="8" s="1"/>
  <c r="I228" i="8" s="1"/>
  <c r="I229" i="8" s="1"/>
  <c r="I230" i="8" s="1"/>
  <c r="I231" i="8" s="1"/>
  <c r="I232" i="8" s="1"/>
  <c r="I233" i="8" s="1"/>
  <c r="I234" i="8" s="1"/>
  <c r="I235" i="8" s="1"/>
  <c r="I236" i="8" s="1"/>
  <c r="I237" i="8" s="1"/>
  <c r="I238" i="8" s="1"/>
  <c r="I239" i="8" s="1"/>
  <c r="I240" i="8" s="1"/>
  <c r="H26" i="57"/>
  <c r="I25" i="57"/>
  <c r="F43" i="37"/>
  <c r="E43" i="37"/>
  <c r="F42" i="37"/>
  <c r="E42" i="37"/>
  <c r="J102" i="44"/>
  <c r="I102" i="44"/>
  <c r="H102" i="44"/>
  <c r="G102" i="44"/>
  <c r="E102" i="44"/>
  <c r="J101" i="44"/>
  <c r="I101" i="44"/>
  <c r="H101" i="44"/>
  <c r="G101" i="44"/>
  <c r="E101" i="44"/>
  <c r="G57" i="44"/>
  <c r="F57" i="44"/>
  <c r="E57" i="44"/>
  <c r="H307" i="8" l="1"/>
  <c r="I306" i="8"/>
  <c r="I26" i="57"/>
  <c r="H27" i="57"/>
  <c r="I91" i="48"/>
  <c r="H91" i="48"/>
  <c r="G91" i="48"/>
  <c r="E91" i="48"/>
  <c r="I90" i="48"/>
  <c r="H90" i="48"/>
  <c r="G90" i="48"/>
  <c r="E90" i="48"/>
  <c r="E28" i="48"/>
  <c r="F28" i="48"/>
  <c r="E48" i="32"/>
  <c r="F48" i="32"/>
  <c r="I307" i="8" l="1"/>
  <c r="H308" i="8"/>
  <c r="I27" i="57"/>
  <c r="F26" i="8"/>
  <c r="M83" i="37"/>
  <c r="E83" i="37"/>
  <c r="N83" i="37" s="1"/>
  <c r="I96" i="43"/>
  <c r="H96" i="43"/>
  <c r="G96" i="43"/>
  <c r="F96" i="43"/>
  <c r="E96" i="43"/>
  <c r="E55" i="43"/>
  <c r="F35" i="37"/>
  <c r="F25" i="48"/>
  <c r="E25" i="48"/>
  <c r="I308" i="8" l="1"/>
  <c r="H309" i="8"/>
  <c r="I28" i="57"/>
  <c r="H29" i="57"/>
  <c r="F21" i="8"/>
  <c r="Q10" i="7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I38" i="45"/>
  <c r="I36" i="45"/>
  <c r="I37" i="45"/>
  <c r="I39" i="45"/>
  <c r="I41" i="45"/>
  <c r="L92" i="43"/>
  <c r="E93" i="43"/>
  <c r="F93" i="43"/>
  <c r="G93" i="43"/>
  <c r="H93" i="43"/>
  <c r="I93" i="43"/>
  <c r="E94" i="43"/>
  <c r="F94" i="43"/>
  <c r="G94" i="43"/>
  <c r="H94" i="43"/>
  <c r="I94" i="43"/>
  <c r="E95" i="43"/>
  <c r="F95" i="43"/>
  <c r="G95" i="43"/>
  <c r="H95" i="43"/>
  <c r="I95" i="43"/>
  <c r="I92" i="43"/>
  <c r="H92" i="43"/>
  <c r="G92" i="43"/>
  <c r="F92" i="43"/>
  <c r="E92" i="43"/>
  <c r="I91" i="43"/>
  <c r="H91" i="43"/>
  <c r="G91" i="43"/>
  <c r="F91" i="43"/>
  <c r="E91" i="43"/>
  <c r="I90" i="43"/>
  <c r="H90" i="43"/>
  <c r="G90" i="43"/>
  <c r="H89" i="43"/>
  <c r="G89" i="43"/>
  <c r="E89" i="43"/>
  <c r="I88" i="43"/>
  <c r="H88" i="43"/>
  <c r="G88" i="43"/>
  <c r="F88" i="43"/>
  <c r="E88" i="43"/>
  <c r="D87" i="43"/>
  <c r="I87" i="43" s="1"/>
  <c r="I86" i="43"/>
  <c r="H86" i="43"/>
  <c r="G86" i="43"/>
  <c r="F86" i="43"/>
  <c r="E86" i="43"/>
  <c r="I85" i="43"/>
  <c r="H85" i="43"/>
  <c r="G85" i="43"/>
  <c r="F85" i="43"/>
  <c r="K84" i="43"/>
  <c r="K85" i="43" s="1"/>
  <c r="K86" i="43" s="1"/>
  <c r="K87" i="43" s="1"/>
  <c r="K88" i="43" s="1"/>
  <c r="K89" i="43" s="1"/>
  <c r="K90" i="43" s="1"/>
  <c r="K91" i="43" s="1"/>
  <c r="K93" i="43" s="1"/>
  <c r="K94" i="43" s="1"/>
  <c r="K95" i="43" s="1"/>
  <c r="I84" i="43"/>
  <c r="H84" i="43"/>
  <c r="G84" i="43"/>
  <c r="F84" i="43"/>
  <c r="E84" i="43"/>
  <c r="I83" i="43"/>
  <c r="H83" i="43"/>
  <c r="G83" i="43"/>
  <c r="F83" i="43"/>
  <c r="E83" i="43"/>
  <c r="I82" i="43"/>
  <c r="H82" i="43"/>
  <c r="G82" i="43"/>
  <c r="F82" i="43"/>
  <c r="E82" i="43"/>
  <c r="I81" i="43"/>
  <c r="H81" i="43"/>
  <c r="G81" i="43"/>
  <c r="F81" i="43"/>
  <c r="E81" i="43"/>
  <c r="K80" i="43"/>
  <c r="K81" i="43" s="1"/>
  <c r="K82" i="43" s="1"/>
  <c r="I80" i="43"/>
  <c r="H80" i="43"/>
  <c r="G80" i="43"/>
  <c r="F80" i="43"/>
  <c r="E80" i="43"/>
  <c r="I79" i="43"/>
  <c r="H79" i="43"/>
  <c r="G79" i="43"/>
  <c r="F79" i="43"/>
  <c r="E79" i="43"/>
  <c r="I78" i="43"/>
  <c r="H78" i="43"/>
  <c r="G78" i="43"/>
  <c r="F78" i="43"/>
  <c r="E78" i="43"/>
  <c r="K77" i="43"/>
  <c r="K78" i="43" s="1"/>
  <c r="I77" i="43"/>
  <c r="H77" i="43"/>
  <c r="G77" i="43"/>
  <c r="F77" i="43"/>
  <c r="E77" i="43"/>
  <c r="I76" i="43"/>
  <c r="H76" i="43"/>
  <c r="G76" i="43"/>
  <c r="F76" i="43"/>
  <c r="E76" i="43"/>
  <c r="I75" i="43"/>
  <c r="H75" i="43"/>
  <c r="G75" i="43"/>
  <c r="F75" i="43"/>
  <c r="E75" i="43"/>
  <c r="I74" i="43"/>
  <c r="H74" i="43"/>
  <c r="G74" i="43"/>
  <c r="F74" i="43"/>
  <c r="E74" i="43"/>
  <c r="I73" i="43"/>
  <c r="H73" i="43"/>
  <c r="G73" i="43"/>
  <c r="F73" i="43"/>
  <c r="E73" i="43"/>
  <c r="I72" i="43"/>
  <c r="H72" i="43"/>
  <c r="G72" i="43"/>
  <c r="F72" i="43"/>
  <c r="E72" i="43"/>
  <c r="D69" i="43"/>
  <c r="H69" i="43" s="1"/>
  <c r="I68" i="43"/>
  <c r="H68" i="43"/>
  <c r="G68" i="43"/>
  <c r="F68" i="43"/>
  <c r="E68" i="43"/>
  <c r="I67" i="43"/>
  <c r="H67" i="43"/>
  <c r="G67" i="43"/>
  <c r="F67" i="43"/>
  <c r="E67" i="43"/>
  <c r="I66" i="43"/>
  <c r="H66" i="43"/>
  <c r="G66" i="43"/>
  <c r="F66" i="43"/>
  <c r="E66" i="43"/>
  <c r="I65" i="43"/>
  <c r="H65" i="43"/>
  <c r="G65" i="43"/>
  <c r="F65" i="43"/>
  <c r="E65" i="43"/>
  <c r="I64" i="43"/>
  <c r="H64" i="43"/>
  <c r="G64" i="43"/>
  <c r="F64" i="43"/>
  <c r="E64" i="43"/>
  <c r="I63" i="43"/>
  <c r="H63" i="43"/>
  <c r="G63" i="43"/>
  <c r="F63" i="43"/>
  <c r="E63" i="43"/>
  <c r="E51" i="43"/>
  <c r="R40" i="11"/>
  <c r="Q40" i="11"/>
  <c r="P40" i="11"/>
  <c r="L40" i="11"/>
  <c r="H40" i="11"/>
  <c r="G40" i="11"/>
  <c r="S40" i="11" s="1"/>
  <c r="F40" i="11"/>
  <c r="E40" i="11"/>
  <c r="R39" i="11"/>
  <c r="Q39" i="11"/>
  <c r="P39" i="11"/>
  <c r="L39" i="11"/>
  <c r="H39" i="11"/>
  <c r="G39" i="11"/>
  <c r="N39" i="11" s="1"/>
  <c r="F39" i="11"/>
  <c r="E39" i="11"/>
  <c r="R38" i="11"/>
  <c r="Q38" i="11"/>
  <c r="P38" i="11"/>
  <c r="L38" i="11"/>
  <c r="H38" i="11"/>
  <c r="G38" i="11"/>
  <c r="N38" i="11" s="1"/>
  <c r="F38" i="11"/>
  <c r="E38" i="11"/>
  <c r="F49" i="10"/>
  <c r="E49" i="10"/>
  <c r="F48" i="10"/>
  <c r="E48" i="10"/>
  <c r="E47" i="10"/>
  <c r="E53" i="56"/>
  <c r="F53" i="56" s="1"/>
  <c r="F42" i="20"/>
  <c r="E42" i="20"/>
  <c r="F41" i="20"/>
  <c r="E41" i="20"/>
  <c r="E41" i="45"/>
  <c r="E40" i="45"/>
  <c r="J96" i="32"/>
  <c r="G96" i="32"/>
  <c r="F96" i="32"/>
  <c r="E96" i="32"/>
  <c r="J95" i="32"/>
  <c r="G95" i="32"/>
  <c r="F95" i="32"/>
  <c r="E95" i="32"/>
  <c r="J94" i="32"/>
  <c r="G94" i="32"/>
  <c r="F94" i="32"/>
  <c r="E94" i="32"/>
  <c r="F54" i="32"/>
  <c r="E54" i="32"/>
  <c r="F53" i="32"/>
  <c r="E53" i="32"/>
  <c r="F52" i="32"/>
  <c r="E52" i="32"/>
  <c r="F51" i="32"/>
  <c r="E51" i="32"/>
  <c r="E131" i="8"/>
  <c r="F29" i="8"/>
  <c r="E29" i="8"/>
  <c r="F28" i="8"/>
  <c r="F27" i="8"/>
  <c r="J100" i="44"/>
  <c r="I100" i="44"/>
  <c r="H100" i="44"/>
  <c r="G100" i="44"/>
  <c r="E100" i="44"/>
  <c r="J99" i="44"/>
  <c r="I99" i="44"/>
  <c r="H99" i="44"/>
  <c r="G99" i="44"/>
  <c r="E99" i="44"/>
  <c r="G56" i="44"/>
  <c r="F56" i="44"/>
  <c r="E56" i="44"/>
  <c r="G55" i="44"/>
  <c r="F55" i="44"/>
  <c r="E55" i="44"/>
  <c r="E54" i="44"/>
  <c r="H28" i="7"/>
  <c r="I28" i="7"/>
  <c r="N29" i="7"/>
  <c r="M29" i="7"/>
  <c r="L29" i="7"/>
  <c r="K29" i="7"/>
  <c r="J29" i="7"/>
  <c r="G29" i="7"/>
  <c r="F29" i="7"/>
  <c r="E29" i="7"/>
  <c r="N28" i="7"/>
  <c r="M28" i="7"/>
  <c r="L28" i="7"/>
  <c r="K28" i="7"/>
  <c r="J28" i="7"/>
  <c r="N27" i="7"/>
  <c r="M27" i="7"/>
  <c r="L27" i="7"/>
  <c r="K27" i="7"/>
  <c r="J27" i="7"/>
  <c r="I27" i="7"/>
  <c r="H27" i="7"/>
  <c r="G27" i="7"/>
  <c r="F27" i="7"/>
  <c r="E27" i="7"/>
  <c r="L172" i="5"/>
  <c r="K172" i="5"/>
  <c r="J172" i="5"/>
  <c r="I172" i="5"/>
  <c r="H172" i="5"/>
  <c r="G172" i="5"/>
  <c r="F172" i="5"/>
  <c r="E172" i="5"/>
  <c r="F70" i="5"/>
  <c r="E70" i="5"/>
  <c r="M88" i="37"/>
  <c r="L88" i="37"/>
  <c r="K88" i="37"/>
  <c r="J88" i="37"/>
  <c r="I88" i="37"/>
  <c r="H88" i="37"/>
  <c r="G88" i="37"/>
  <c r="F88" i="37"/>
  <c r="E88" i="37"/>
  <c r="M87" i="37"/>
  <c r="L87" i="37"/>
  <c r="K87" i="37"/>
  <c r="J87" i="37"/>
  <c r="I87" i="37"/>
  <c r="G87" i="37"/>
  <c r="F87" i="37"/>
  <c r="E87" i="37"/>
  <c r="M86" i="37"/>
  <c r="L86" i="37"/>
  <c r="K86" i="37"/>
  <c r="J86" i="37"/>
  <c r="I86" i="37"/>
  <c r="H86" i="37"/>
  <c r="G86" i="37"/>
  <c r="F86" i="37"/>
  <c r="E86" i="37"/>
  <c r="E84" i="37"/>
  <c r="N84" i="37" s="1"/>
  <c r="F84" i="37"/>
  <c r="G84" i="37"/>
  <c r="H84" i="37"/>
  <c r="I84" i="37"/>
  <c r="J84" i="37"/>
  <c r="K84" i="37"/>
  <c r="L84" i="37"/>
  <c r="M84" i="37"/>
  <c r="E41" i="37"/>
  <c r="F40" i="37"/>
  <c r="E40" i="37"/>
  <c r="F39" i="37"/>
  <c r="E39" i="37"/>
  <c r="F36" i="37"/>
  <c r="H89" i="48"/>
  <c r="G89" i="48"/>
  <c r="E89" i="48"/>
  <c r="I88" i="48"/>
  <c r="H88" i="48"/>
  <c r="G88" i="48"/>
  <c r="E88" i="48"/>
  <c r="I87" i="48"/>
  <c r="H87" i="48"/>
  <c r="G87" i="48"/>
  <c r="E87" i="48"/>
  <c r="F32" i="48"/>
  <c r="E32" i="48"/>
  <c r="F30" i="48"/>
  <c r="F53" i="47"/>
  <c r="F52" i="47"/>
  <c r="E52" i="47"/>
  <c r="F51" i="47"/>
  <c r="I309" i="8" l="1"/>
  <c r="I29" i="57"/>
  <c r="H30" i="57"/>
  <c r="K96" i="43"/>
  <c r="K97" i="43" s="1"/>
  <c r="L95" i="43"/>
  <c r="L94" i="43"/>
  <c r="L93" i="43"/>
  <c r="F69" i="43"/>
  <c r="G87" i="43"/>
  <c r="G69" i="43"/>
  <c r="I69" i="43"/>
  <c r="D70" i="43"/>
  <c r="G70" i="43" s="1"/>
  <c r="E69" i="43"/>
  <c r="H87" i="43"/>
  <c r="N40" i="11"/>
  <c r="S39" i="11"/>
  <c r="S38" i="11"/>
  <c r="F31" i="48"/>
  <c r="E30" i="48"/>
  <c r="I30" i="57" l="1"/>
  <c r="H31" i="57"/>
  <c r="L96" i="43"/>
  <c r="K98" i="43"/>
  <c r="L97" i="43"/>
  <c r="H70" i="43"/>
  <c r="I70" i="43"/>
  <c r="D71" i="43"/>
  <c r="G71" i="43" s="1"/>
  <c r="E70" i="43"/>
  <c r="F70" i="43"/>
  <c r="E31" i="48"/>
  <c r="H32" i="57" l="1"/>
  <c r="I31" i="57"/>
  <c r="K99" i="43"/>
  <c r="L98" i="43"/>
  <c r="H71" i="43"/>
  <c r="I71" i="43"/>
  <c r="F71" i="43"/>
  <c r="E71" i="43"/>
  <c r="E53" i="43"/>
  <c r="E54" i="43"/>
  <c r="E48" i="43"/>
  <c r="F40" i="20"/>
  <c r="E40" i="20"/>
  <c r="F39" i="20"/>
  <c r="F38" i="20"/>
  <c r="F37" i="20"/>
  <c r="E37" i="20"/>
  <c r="F36" i="20"/>
  <c r="E36" i="20"/>
  <c r="E23" i="48"/>
  <c r="F23" i="48"/>
  <c r="E24" i="48"/>
  <c r="F24" i="48"/>
  <c r="E39" i="45"/>
  <c r="E38" i="45"/>
  <c r="E37" i="45"/>
  <c r="E36" i="45"/>
  <c r="E52" i="56"/>
  <c r="F52" i="56" s="1"/>
  <c r="E51" i="56"/>
  <c r="F51" i="56" s="1"/>
  <c r="E49" i="56"/>
  <c r="F49" i="56" s="1"/>
  <c r="E50" i="56"/>
  <c r="F50" i="56" s="1"/>
  <c r="F46" i="10"/>
  <c r="E46" i="10"/>
  <c r="F45" i="10"/>
  <c r="E44" i="10"/>
  <c r="I32" i="57" l="1"/>
  <c r="H33" i="57"/>
  <c r="K100" i="43"/>
  <c r="L99" i="43"/>
  <c r="E128" i="8"/>
  <c r="F127" i="8"/>
  <c r="E127" i="8"/>
  <c r="F126" i="8"/>
  <c r="E126" i="8"/>
  <c r="E52" i="43"/>
  <c r="R37" i="11"/>
  <c r="Q37" i="11"/>
  <c r="P37" i="11"/>
  <c r="L37" i="11"/>
  <c r="H37" i="11"/>
  <c r="G37" i="11"/>
  <c r="S37" i="11" s="1"/>
  <c r="F37" i="11"/>
  <c r="E37" i="11"/>
  <c r="R36" i="11"/>
  <c r="Q36" i="11"/>
  <c r="P36" i="11"/>
  <c r="L36" i="11"/>
  <c r="H36" i="11"/>
  <c r="G36" i="11"/>
  <c r="S36" i="11" s="1"/>
  <c r="F36" i="11"/>
  <c r="E36" i="11"/>
  <c r="R35" i="11"/>
  <c r="Q35" i="11"/>
  <c r="P35" i="11"/>
  <c r="L35" i="11"/>
  <c r="H35" i="11"/>
  <c r="G35" i="11"/>
  <c r="S35" i="11" s="1"/>
  <c r="F35" i="11"/>
  <c r="E35" i="11"/>
  <c r="R34" i="11"/>
  <c r="Q34" i="11"/>
  <c r="P34" i="11"/>
  <c r="L34" i="11"/>
  <c r="H34" i="11"/>
  <c r="G34" i="11"/>
  <c r="S34" i="11" s="1"/>
  <c r="F34" i="11"/>
  <c r="E34" i="11"/>
  <c r="H32" i="11"/>
  <c r="H33" i="11"/>
  <c r="R33" i="11"/>
  <c r="Q33" i="11"/>
  <c r="P33" i="11"/>
  <c r="L33" i="11"/>
  <c r="G33" i="11"/>
  <c r="N33" i="11" s="1"/>
  <c r="F33" i="11"/>
  <c r="E33" i="11"/>
  <c r="J93" i="32"/>
  <c r="G93" i="32"/>
  <c r="F93" i="32"/>
  <c r="E93" i="32"/>
  <c r="F50" i="32"/>
  <c r="E50" i="32"/>
  <c r="F49" i="32"/>
  <c r="E49" i="32"/>
  <c r="H34" i="57" l="1"/>
  <c r="I33" i="57"/>
  <c r="K101" i="43"/>
  <c r="L100" i="43"/>
  <c r="N37" i="11"/>
  <c r="N36" i="11"/>
  <c r="N35" i="11"/>
  <c r="N34" i="11"/>
  <c r="S33" i="11"/>
  <c r="I34" i="57" l="1"/>
  <c r="H35" i="57"/>
  <c r="K102" i="43"/>
  <c r="L101" i="43"/>
  <c r="F50" i="47"/>
  <c r="E50" i="47"/>
  <c r="F49" i="47"/>
  <c r="E49" i="47"/>
  <c r="F48" i="47"/>
  <c r="F47" i="47"/>
  <c r="E47" i="47"/>
  <c r="F47" i="32"/>
  <c r="E47" i="32"/>
  <c r="E92" i="32"/>
  <c r="J92" i="32"/>
  <c r="F92" i="32"/>
  <c r="J91" i="32"/>
  <c r="G91" i="32"/>
  <c r="F91" i="32"/>
  <c r="E91" i="32"/>
  <c r="J90" i="32"/>
  <c r="G90" i="32"/>
  <c r="F90" i="32"/>
  <c r="E90" i="32"/>
  <c r="J98" i="44"/>
  <c r="I98" i="44"/>
  <c r="H98" i="44"/>
  <c r="G98" i="44"/>
  <c r="F98" i="44"/>
  <c r="E98" i="44"/>
  <c r="J97" i="44"/>
  <c r="I97" i="44"/>
  <c r="H97" i="44"/>
  <c r="G97" i="44"/>
  <c r="F97" i="44"/>
  <c r="E97" i="44"/>
  <c r="J96" i="44"/>
  <c r="I96" i="44"/>
  <c r="H96" i="44"/>
  <c r="G96" i="44"/>
  <c r="F96" i="44"/>
  <c r="E96" i="44"/>
  <c r="J95" i="44"/>
  <c r="I95" i="44"/>
  <c r="H95" i="44"/>
  <c r="G95" i="44"/>
  <c r="F95" i="44"/>
  <c r="E95" i="44"/>
  <c r="G53" i="44"/>
  <c r="F53" i="44"/>
  <c r="E53" i="44"/>
  <c r="G52" i="44"/>
  <c r="F52" i="44"/>
  <c r="E52" i="44"/>
  <c r="G51" i="44"/>
  <c r="F51" i="44"/>
  <c r="E51" i="44"/>
  <c r="G50" i="44"/>
  <c r="F50" i="44"/>
  <c r="E24" i="7"/>
  <c r="F24" i="7"/>
  <c r="G24" i="7"/>
  <c r="N25" i="7"/>
  <c r="M25" i="7"/>
  <c r="L25" i="7"/>
  <c r="K25" i="7"/>
  <c r="J25" i="7"/>
  <c r="I25" i="7"/>
  <c r="H25" i="7"/>
  <c r="N24" i="7"/>
  <c r="M24" i="7"/>
  <c r="L24" i="7"/>
  <c r="K24" i="7"/>
  <c r="J24" i="7"/>
  <c r="H24" i="7"/>
  <c r="N23" i="7"/>
  <c r="M23" i="7"/>
  <c r="L23" i="7"/>
  <c r="K23" i="7"/>
  <c r="J23" i="7"/>
  <c r="I23" i="7"/>
  <c r="H23" i="7"/>
  <c r="G23" i="7"/>
  <c r="F23" i="7"/>
  <c r="E23" i="7"/>
  <c r="F165" i="5"/>
  <c r="G165" i="5"/>
  <c r="H165" i="5"/>
  <c r="F166" i="5"/>
  <c r="G166" i="5"/>
  <c r="H166" i="5"/>
  <c r="F167" i="5"/>
  <c r="G167" i="5"/>
  <c r="H167" i="5"/>
  <c r="F168" i="5"/>
  <c r="G168" i="5"/>
  <c r="H168" i="5"/>
  <c r="L168" i="5"/>
  <c r="K168" i="5"/>
  <c r="J168" i="5"/>
  <c r="I168" i="5"/>
  <c r="E168" i="5"/>
  <c r="L167" i="5"/>
  <c r="K167" i="5"/>
  <c r="J167" i="5"/>
  <c r="I167" i="5"/>
  <c r="E167" i="5"/>
  <c r="L166" i="5"/>
  <c r="K166" i="5"/>
  <c r="J166" i="5"/>
  <c r="I166" i="5"/>
  <c r="E166" i="5"/>
  <c r="F66" i="5"/>
  <c r="E66" i="5"/>
  <c r="F64" i="5"/>
  <c r="E64" i="5"/>
  <c r="M82" i="37"/>
  <c r="L82" i="37"/>
  <c r="K82" i="37"/>
  <c r="J82" i="37"/>
  <c r="I82" i="37"/>
  <c r="H82" i="37"/>
  <c r="G82" i="37"/>
  <c r="F82" i="37"/>
  <c r="E82" i="37"/>
  <c r="N82" i="37" s="1"/>
  <c r="F34" i="37"/>
  <c r="F37" i="37"/>
  <c r="F38" i="37"/>
  <c r="E38" i="37"/>
  <c r="E37" i="37"/>
  <c r="E36" i="37"/>
  <c r="E35" i="37"/>
  <c r="I86" i="48"/>
  <c r="H86" i="48"/>
  <c r="G86" i="48"/>
  <c r="E86" i="48"/>
  <c r="I85" i="48"/>
  <c r="H85" i="48"/>
  <c r="G85" i="48"/>
  <c r="F85" i="48"/>
  <c r="E85" i="48"/>
  <c r="I84" i="48"/>
  <c r="H84" i="48"/>
  <c r="G84" i="48"/>
  <c r="I83" i="48"/>
  <c r="H83" i="48"/>
  <c r="G83" i="48"/>
  <c r="F29" i="48"/>
  <c r="E29" i="48"/>
  <c r="E26" i="48"/>
  <c r="E49" i="43"/>
  <c r="I35" i="57" l="1"/>
  <c r="H36" i="57"/>
  <c r="K103" i="43"/>
  <c r="L102" i="43"/>
  <c r="F42" i="32"/>
  <c r="E42" i="32"/>
  <c r="H37" i="57" l="1"/>
  <c r="I36" i="57"/>
  <c r="K104" i="43"/>
  <c r="L103" i="43"/>
  <c r="E80" i="48"/>
  <c r="F80" i="48"/>
  <c r="G80" i="48"/>
  <c r="H80" i="48"/>
  <c r="I80" i="48"/>
  <c r="I37" i="57" l="1"/>
  <c r="H38" i="57"/>
  <c r="K105" i="43"/>
  <c r="L104" i="43"/>
  <c r="F161" i="5"/>
  <c r="G161" i="5"/>
  <c r="I38" i="57" l="1"/>
  <c r="H39" i="57"/>
  <c r="K106" i="43"/>
  <c r="L105" i="43"/>
  <c r="F16" i="8"/>
  <c r="H27" i="11"/>
  <c r="G27" i="11"/>
  <c r="F27" i="11"/>
  <c r="E27" i="11"/>
  <c r="E40" i="32"/>
  <c r="F40" i="32"/>
  <c r="F43" i="10"/>
  <c r="E43" i="10"/>
  <c r="F42" i="10"/>
  <c r="E42" i="10"/>
  <c r="F41" i="10"/>
  <c r="E41" i="10"/>
  <c r="F40" i="10"/>
  <c r="E40" i="10"/>
  <c r="E48" i="56"/>
  <c r="F48" i="56" s="1"/>
  <c r="E47" i="56"/>
  <c r="F47" i="56" s="1"/>
  <c r="H46" i="56"/>
  <c r="H47" i="56" s="1"/>
  <c r="H48" i="56" s="1"/>
  <c r="H49" i="56" s="1"/>
  <c r="H50" i="56" s="1"/>
  <c r="H51" i="56" s="1"/>
  <c r="H52" i="56" s="1"/>
  <c r="H53" i="56" s="1"/>
  <c r="H54" i="56" s="1"/>
  <c r="H55" i="56" s="1"/>
  <c r="H56" i="56" s="1"/>
  <c r="H57" i="56" s="1"/>
  <c r="H58" i="56" s="1"/>
  <c r="H59" i="56" s="1"/>
  <c r="H60" i="56" s="1"/>
  <c r="H61" i="56" s="1"/>
  <c r="E46" i="56"/>
  <c r="F46" i="56" s="1"/>
  <c r="E45" i="56"/>
  <c r="F45" i="56" s="1"/>
  <c r="H40" i="57" l="1"/>
  <c r="I39" i="57"/>
  <c r="K107" i="43"/>
  <c r="L106" i="43"/>
  <c r="I29" i="45"/>
  <c r="I40" i="57" l="1"/>
  <c r="H41" i="57"/>
  <c r="L107" i="43"/>
  <c r="K108" i="43"/>
  <c r="K109" i="43" s="1"/>
  <c r="E35" i="45"/>
  <c r="E34" i="45"/>
  <c r="E33" i="45"/>
  <c r="I32" i="45"/>
  <c r="E32" i="45"/>
  <c r="H42" i="57" l="1"/>
  <c r="I41" i="57"/>
  <c r="L109" i="43"/>
  <c r="K110" i="43"/>
  <c r="L108" i="43"/>
  <c r="H73" i="37"/>
  <c r="F46" i="47"/>
  <c r="E46" i="47"/>
  <c r="H33" i="10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42" i="56"/>
  <c r="H43" i="56" s="1"/>
  <c r="H44" i="56" s="1"/>
  <c r="I132" i="38"/>
  <c r="I133" i="38"/>
  <c r="I134" i="38"/>
  <c r="I136" i="38" s="1"/>
  <c r="I137" i="38" s="1"/>
  <c r="I138" i="38" s="1"/>
  <c r="H28" i="20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62" i="20" s="1"/>
  <c r="H63" i="20" s="1"/>
  <c r="H64" i="20" s="1"/>
  <c r="H65" i="20" s="1"/>
  <c r="H66" i="20" s="1"/>
  <c r="H67" i="20" s="1"/>
  <c r="H68" i="20" s="1"/>
  <c r="H69" i="20" s="1"/>
  <c r="H70" i="20" s="1"/>
  <c r="H71" i="20" s="1"/>
  <c r="H72" i="20" s="1"/>
  <c r="H73" i="20" s="1"/>
  <c r="H74" i="20" s="1"/>
  <c r="J40" i="14"/>
  <c r="J41" i="14"/>
  <c r="J42" i="14" s="1"/>
  <c r="J39" i="14"/>
  <c r="K28" i="45"/>
  <c r="K29" i="45" s="1"/>
  <c r="K30" i="45" s="1"/>
  <c r="K31" i="45" s="1"/>
  <c r="K32" i="45" s="1"/>
  <c r="K33" i="45" s="1"/>
  <c r="K34" i="45" s="1"/>
  <c r="K35" i="45" s="1"/>
  <c r="K36" i="45" s="1"/>
  <c r="K37" i="45" s="1"/>
  <c r="I42" i="44"/>
  <c r="I43" i="44" s="1"/>
  <c r="I44" i="44" s="1"/>
  <c r="I45" i="44" s="1"/>
  <c r="I46" i="44" s="1"/>
  <c r="I47" i="44" s="1"/>
  <c r="I48" i="44" s="1"/>
  <c r="I49" i="44" s="1"/>
  <c r="I50" i="44" s="1"/>
  <c r="I51" i="44" s="1"/>
  <c r="I52" i="44" s="1"/>
  <c r="I53" i="44" s="1"/>
  <c r="I54" i="44" s="1"/>
  <c r="I55" i="44" s="1"/>
  <c r="I56" i="44" s="1"/>
  <c r="I57" i="44" s="1"/>
  <c r="I58" i="44" s="1"/>
  <c r="I59" i="44" s="1"/>
  <c r="I60" i="44" s="1"/>
  <c r="I61" i="44" s="1"/>
  <c r="I62" i="44" s="1"/>
  <c r="I63" i="44" s="1"/>
  <c r="I64" i="44" s="1"/>
  <c r="I65" i="44" s="1"/>
  <c r="I66" i="44" s="1"/>
  <c r="I67" i="44" s="1"/>
  <c r="I68" i="44" s="1"/>
  <c r="I69" i="44" s="1"/>
  <c r="I70" i="44" s="1"/>
  <c r="I71" i="44" s="1"/>
  <c r="I72" i="44" s="1"/>
  <c r="I73" i="44" s="1"/>
  <c r="I74" i="44" s="1"/>
  <c r="I75" i="44" s="1"/>
  <c r="I76" i="44" s="1"/>
  <c r="I77" i="44" s="1"/>
  <c r="I78" i="44" s="1"/>
  <c r="I79" i="44" s="1"/>
  <c r="I80" i="44" s="1"/>
  <c r="I81" i="44" s="1"/>
  <c r="I82" i="44" s="1"/>
  <c r="I83" i="44" s="1"/>
  <c r="I84" i="44" s="1"/>
  <c r="I85" i="44" s="1"/>
  <c r="I86" i="44" s="1"/>
  <c r="I87" i="44" s="1"/>
  <c r="I88" i="44" s="1"/>
  <c r="R32" i="11"/>
  <c r="Q32" i="11"/>
  <c r="P32" i="11"/>
  <c r="L32" i="11"/>
  <c r="G32" i="11"/>
  <c r="S32" i="11" s="1"/>
  <c r="F32" i="11"/>
  <c r="E32" i="11"/>
  <c r="R31" i="11"/>
  <c r="Q31" i="11"/>
  <c r="P31" i="11"/>
  <c r="L31" i="11"/>
  <c r="H31" i="11"/>
  <c r="G31" i="11"/>
  <c r="N31" i="11" s="1"/>
  <c r="F31" i="11"/>
  <c r="E31" i="11"/>
  <c r="R30" i="11"/>
  <c r="Q30" i="11"/>
  <c r="P30" i="11"/>
  <c r="L30" i="11"/>
  <c r="H30" i="11"/>
  <c r="G30" i="11"/>
  <c r="S30" i="11" s="1"/>
  <c r="F30" i="11"/>
  <c r="E30" i="11"/>
  <c r="R29" i="11"/>
  <c r="Q29" i="11"/>
  <c r="P29" i="11"/>
  <c r="L29" i="11"/>
  <c r="H29" i="11"/>
  <c r="G29" i="11"/>
  <c r="S29" i="11" s="1"/>
  <c r="F29" i="11"/>
  <c r="E29" i="11"/>
  <c r="F21" i="11"/>
  <c r="E47" i="43"/>
  <c r="E46" i="43"/>
  <c r="E45" i="43"/>
  <c r="E14" i="8"/>
  <c r="I30" i="45"/>
  <c r="I26" i="45"/>
  <c r="I27" i="45"/>
  <c r="I28" i="45"/>
  <c r="I31" i="45"/>
  <c r="I25" i="45"/>
  <c r="F63" i="5"/>
  <c r="E63" i="5"/>
  <c r="F62" i="5"/>
  <c r="E62" i="5"/>
  <c r="F60" i="5"/>
  <c r="F59" i="5"/>
  <c r="E59" i="5"/>
  <c r="F58" i="5"/>
  <c r="E58" i="5"/>
  <c r="F57" i="5"/>
  <c r="E57" i="5"/>
  <c r="F56" i="5"/>
  <c r="E56" i="5"/>
  <c r="F55" i="5"/>
  <c r="F54" i="5"/>
  <c r="E54" i="5"/>
  <c r="F53" i="5"/>
  <c r="E53" i="5"/>
  <c r="H52" i="5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0" i="5" s="1"/>
  <c r="H101" i="5" s="1"/>
  <c r="F52" i="5"/>
  <c r="E52" i="5"/>
  <c r="F51" i="5"/>
  <c r="E51" i="5"/>
  <c r="F50" i="5"/>
  <c r="E50" i="5"/>
  <c r="F49" i="5"/>
  <c r="E49" i="5"/>
  <c r="H48" i="5"/>
  <c r="H49" i="5" s="1"/>
  <c r="H50" i="5" s="1"/>
  <c r="F48" i="5"/>
  <c r="E48" i="5"/>
  <c r="F47" i="5"/>
  <c r="E47" i="5"/>
  <c r="F46" i="5"/>
  <c r="E46" i="5"/>
  <c r="F45" i="5"/>
  <c r="E45" i="5"/>
  <c r="H44" i="5"/>
  <c r="H45" i="5" s="1"/>
  <c r="H46" i="5" s="1"/>
  <c r="F44" i="5"/>
  <c r="E44" i="5"/>
  <c r="F43" i="5"/>
  <c r="E43" i="5"/>
  <c r="F42" i="5"/>
  <c r="E42" i="5"/>
  <c r="D41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D33" i="5"/>
  <c r="E33" i="5" s="1"/>
  <c r="F32" i="5"/>
  <c r="E32" i="5"/>
  <c r="F31" i="5"/>
  <c r="E31" i="5"/>
  <c r="F30" i="5"/>
  <c r="E30" i="5"/>
  <c r="F29" i="5"/>
  <c r="E29" i="5"/>
  <c r="F28" i="5"/>
  <c r="E28" i="5"/>
  <c r="F27" i="5"/>
  <c r="E27" i="5"/>
  <c r="D24" i="5"/>
  <c r="F23" i="5"/>
  <c r="E23" i="5"/>
  <c r="F22" i="5"/>
  <c r="E22" i="5"/>
  <c r="D21" i="5"/>
  <c r="F21" i="5" s="1"/>
  <c r="F20" i="5"/>
  <c r="E20" i="5"/>
  <c r="F19" i="5"/>
  <c r="E19" i="5"/>
  <c r="D16" i="5"/>
  <c r="D17" i="5" s="1"/>
  <c r="F15" i="5"/>
  <c r="E15" i="5"/>
  <c r="H14" i="5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F14" i="5"/>
  <c r="E14" i="5"/>
  <c r="F13" i="5"/>
  <c r="E13" i="5"/>
  <c r="D10" i="5"/>
  <c r="D11" i="5" s="1"/>
  <c r="F9" i="5"/>
  <c r="E9" i="5"/>
  <c r="I42" i="57" l="1"/>
  <c r="H43" i="57"/>
  <c r="K111" i="43"/>
  <c r="L110" i="43"/>
  <c r="K38" i="45"/>
  <c r="K39" i="45" s="1"/>
  <c r="K40" i="45" s="1"/>
  <c r="K41" i="45" s="1"/>
  <c r="K42" i="45" s="1"/>
  <c r="S31" i="11"/>
  <c r="N32" i="11"/>
  <c r="N30" i="11"/>
  <c r="N29" i="11"/>
  <c r="F41" i="5"/>
  <c r="F33" i="5"/>
  <c r="E10" i="5"/>
  <c r="F16" i="5"/>
  <c r="F24" i="5"/>
  <c r="E24" i="5"/>
  <c r="E41" i="5"/>
  <c r="D18" i="5"/>
  <c r="E17" i="5"/>
  <c r="F17" i="5"/>
  <c r="D12" i="5"/>
  <c r="E11" i="5"/>
  <c r="F11" i="5"/>
  <c r="E21" i="5"/>
  <c r="D25" i="5"/>
  <c r="E16" i="5"/>
  <c r="F10" i="5"/>
  <c r="F125" i="8"/>
  <c r="E125" i="8"/>
  <c r="E124" i="8"/>
  <c r="E123" i="8"/>
  <c r="E122" i="8"/>
  <c r="F19" i="8"/>
  <c r="G138" i="38"/>
  <c r="F138" i="38"/>
  <c r="E138" i="38"/>
  <c r="G137" i="38"/>
  <c r="F137" i="38"/>
  <c r="E137" i="38"/>
  <c r="G136" i="38"/>
  <c r="F136" i="38"/>
  <c r="E136" i="38"/>
  <c r="F35" i="20"/>
  <c r="E35" i="20"/>
  <c r="F34" i="20"/>
  <c r="E34" i="20"/>
  <c r="E33" i="20"/>
  <c r="F32" i="20"/>
  <c r="E32" i="20"/>
  <c r="F46" i="32"/>
  <c r="E46" i="32"/>
  <c r="F45" i="32"/>
  <c r="E45" i="32"/>
  <c r="F44" i="32"/>
  <c r="E44" i="32"/>
  <c r="F39" i="32"/>
  <c r="F121" i="8"/>
  <c r="E121" i="8"/>
  <c r="E120" i="8"/>
  <c r="F94" i="44"/>
  <c r="E94" i="44"/>
  <c r="G49" i="44"/>
  <c r="F49" i="44"/>
  <c r="E49" i="44"/>
  <c r="E48" i="44"/>
  <c r="G47" i="44"/>
  <c r="F47" i="44"/>
  <c r="E47" i="44"/>
  <c r="N22" i="7"/>
  <c r="M22" i="7"/>
  <c r="L22" i="7"/>
  <c r="K22" i="7"/>
  <c r="J22" i="7"/>
  <c r="N21" i="7"/>
  <c r="M21" i="7"/>
  <c r="L21" i="7"/>
  <c r="K21" i="7"/>
  <c r="J21" i="7"/>
  <c r="H21" i="7"/>
  <c r="N20" i="7"/>
  <c r="M20" i="7"/>
  <c r="L20" i="7"/>
  <c r="K20" i="7"/>
  <c r="J20" i="7"/>
  <c r="I20" i="7"/>
  <c r="H20" i="7"/>
  <c r="N19" i="7"/>
  <c r="M19" i="7"/>
  <c r="L19" i="7"/>
  <c r="K19" i="7"/>
  <c r="J19" i="7"/>
  <c r="H19" i="7"/>
  <c r="N18" i="7"/>
  <c r="M18" i="7"/>
  <c r="L18" i="7"/>
  <c r="K18" i="7"/>
  <c r="J18" i="7"/>
  <c r="I18" i="7"/>
  <c r="H18" i="7"/>
  <c r="H44" i="57" l="1"/>
  <c r="I44" i="57" s="1"/>
  <c r="I43" i="57"/>
  <c r="L111" i="43"/>
  <c r="K112" i="43"/>
  <c r="E25" i="5"/>
  <c r="F25" i="5"/>
  <c r="D26" i="5"/>
  <c r="E12" i="5"/>
  <c r="F12" i="5"/>
  <c r="F18" i="5"/>
  <c r="E18" i="5"/>
  <c r="E165" i="5"/>
  <c r="L164" i="5"/>
  <c r="K164" i="5"/>
  <c r="J164" i="5"/>
  <c r="I164" i="5"/>
  <c r="E164" i="5"/>
  <c r="L163" i="5"/>
  <c r="K163" i="5"/>
  <c r="J163" i="5"/>
  <c r="I163" i="5"/>
  <c r="H163" i="5"/>
  <c r="G163" i="5"/>
  <c r="F163" i="5"/>
  <c r="E163" i="5"/>
  <c r="L162" i="5"/>
  <c r="K162" i="5"/>
  <c r="J162" i="5"/>
  <c r="I162" i="5"/>
  <c r="E162" i="5"/>
  <c r="M81" i="37"/>
  <c r="L81" i="37"/>
  <c r="K81" i="37"/>
  <c r="J81" i="37"/>
  <c r="I81" i="37"/>
  <c r="H81" i="37"/>
  <c r="G81" i="37"/>
  <c r="F81" i="37"/>
  <c r="E81" i="37"/>
  <c r="N81" i="37" s="1"/>
  <c r="E34" i="37"/>
  <c r="E33" i="37"/>
  <c r="E32" i="37"/>
  <c r="I82" i="48"/>
  <c r="H82" i="48"/>
  <c r="G82" i="48"/>
  <c r="E82" i="48"/>
  <c r="I81" i="48"/>
  <c r="H81" i="48"/>
  <c r="G81" i="48"/>
  <c r="F81" i="48"/>
  <c r="E81" i="48"/>
  <c r="L112" i="43" l="1"/>
  <c r="K113" i="43"/>
  <c r="F26" i="5"/>
  <c r="E26" i="5"/>
  <c r="J9" i="7"/>
  <c r="K9" i="7"/>
  <c r="G37" i="44"/>
  <c r="F36" i="32"/>
  <c r="L161" i="5"/>
  <c r="K161" i="5"/>
  <c r="J161" i="5"/>
  <c r="I161" i="5"/>
  <c r="H161" i="5"/>
  <c r="E161" i="5"/>
  <c r="F128" i="38"/>
  <c r="G128" i="38"/>
  <c r="F39" i="10"/>
  <c r="E39" i="10"/>
  <c r="F38" i="10"/>
  <c r="E38" i="10"/>
  <c r="F37" i="10"/>
  <c r="E37" i="10"/>
  <c r="F36" i="10"/>
  <c r="E36" i="10"/>
  <c r="F35" i="10"/>
  <c r="E35" i="10"/>
  <c r="R28" i="11"/>
  <c r="Q28" i="11"/>
  <c r="P28" i="11"/>
  <c r="L28" i="11"/>
  <c r="H28" i="11"/>
  <c r="G28" i="11"/>
  <c r="S28" i="11" s="1"/>
  <c r="F28" i="11"/>
  <c r="E28" i="11"/>
  <c r="R27" i="11"/>
  <c r="Q27" i="11"/>
  <c r="P27" i="11"/>
  <c r="L27" i="11"/>
  <c r="N27" i="11"/>
  <c r="R26" i="11"/>
  <c r="Q26" i="11"/>
  <c r="P26" i="11"/>
  <c r="L26" i="11"/>
  <c r="H26" i="11"/>
  <c r="G26" i="11"/>
  <c r="S26" i="11" s="1"/>
  <c r="F26" i="11"/>
  <c r="E26" i="11"/>
  <c r="R25" i="11"/>
  <c r="Q25" i="11"/>
  <c r="P25" i="11"/>
  <c r="L25" i="11"/>
  <c r="H25" i="11"/>
  <c r="G25" i="11"/>
  <c r="N25" i="11" s="1"/>
  <c r="F25" i="11"/>
  <c r="E25" i="11"/>
  <c r="R24" i="11"/>
  <c r="Q24" i="11"/>
  <c r="P24" i="11"/>
  <c r="L24" i="11"/>
  <c r="H24" i="11"/>
  <c r="G24" i="11"/>
  <c r="N24" i="11" s="1"/>
  <c r="F24" i="11"/>
  <c r="E24" i="11"/>
  <c r="J16" i="7"/>
  <c r="K16" i="7"/>
  <c r="L16" i="7"/>
  <c r="M16" i="7"/>
  <c r="N16" i="7"/>
  <c r="H17" i="7"/>
  <c r="I17" i="7"/>
  <c r="J17" i="7"/>
  <c r="K17" i="7"/>
  <c r="L17" i="7"/>
  <c r="M17" i="7"/>
  <c r="N17" i="7"/>
  <c r="F38" i="47"/>
  <c r="F37" i="47"/>
  <c r="F36" i="47"/>
  <c r="E37" i="56"/>
  <c r="F37" i="56" s="1"/>
  <c r="F31" i="20"/>
  <c r="E31" i="20"/>
  <c r="F30" i="20"/>
  <c r="E30" i="20"/>
  <c r="E29" i="20"/>
  <c r="F28" i="20"/>
  <c r="E27" i="20"/>
  <c r="E24" i="20"/>
  <c r="E25" i="20"/>
  <c r="F27" i="20"/>
  <c r="F26" i="20"/>
  <c r="G18" i="11"/>
  <c r="E31" i="45"/>
  <c r="E30" i="45"/>
  <c r="E29" i="45"/>
  <c r="E28" i="45"/>
  <c r="E27" i="45"/>
  <c r="M69" i="37"/>
  <c r="E44" i="43"/>
  <c r="F119" i="8"/>
  <c r="E119" i="8"/>
  <c r="F43" i="44"/>
  <c r="G43" i="44"/>
  <c r="F44" i="44"/>
  <c r="G44" i="44"/>
  <c r="F45" i="44"/>
  <c r="G45" i="44"/>
  <c r="E46" i="44"/>
  <c r="E45" i="44"/>
  <c r="E44" i="44"/>
  <c r="E43" i="44"/>
  <c r="G42" i="44"/>
  <c r="F42" i="44"/>
  <c r="E42" i="44"/>
  <c r="L160" i="5"/>
  <c r="K160" i="5"/>
  <c r="J160" i="5"/>
  <c r="I160" i="5"/>
  <c r="H160" i="5"/>
  <c r="G160" i="5"/>
  <c r="F160" i="5"/>
  <c r="E160" i="5"/>
  <c r="E43" i="32"/>
  <c r="F43" i="32"/>
  <c r="E38" i="32"/>
  <c r="F38" i="32"/>
  <c r="E37" i="32"/>
  <c r="F37" i="32"/>
  <c r="E39" i="32"/>
  <c r="F41" i="32"/>
  <c r="E41" i="32"/>
  <c r="F18" i="8"/>
  <c r="F17" i="8"/>
  <c r="E75" i="37"/>
  <c r="N75" i="37" s="1"/>
  <c r="M80" i="37"/>
  <c r="L80" i="37"/>
  <c r="K80" i="37"/>
  <c r="J80" i="37"/>
  <c r="I80" i="37"/>
  <c r="H80" i="37"/>
  <c r="G80" i="37"/>
  <c r="F80" i="37"/>
  <c r="E80" i="37"/>
  <c r="N80" i="37" s="1"/>
  <c r="M79" i="37"/>
  <c r="L79" i="37"/>
  <c r="K79" i="37"/>
  <c r="J79" i="37"/>
  <c r="I79" i="37"/>
  <c r="H79" i="37"/>
  <c r="G79" i="37"/>
  <c r="F79" i="37"/>
  <c r="E79" i="37"/>
  <c r="N79" i="37" s="1"/>
  <c r="M78" i="37"/>
  <c r="L78" i="37"/>
  <c r="K78" i="37"/>
  <c r="J78" i="37"/>
  <c r="I78" i="37"/>
  <c r="H78" i="37"/>
  <c r="E78" i="37"/>
  <c r="N78" i="37" s="1"/>
  <c r="M77" i="37"/>
  <c r="L77" i="37"/>
  <c r="K77" i="37"/>
  <c r="J77" i="37"/>
  <c r="I77" i="37"/>
  <c r="H77" i="37"/>
  <c r="G77" i="37"/>
  <c r="F77" i="37"/>
  <c r="E77" i="37"/>
  <c r="N77" i="37" s="1"/>
  <c r="M76" i="37"/>
  <c r="L76" i="37"/>
  <c r="K76" i="37"/>
  <c r="E76" i="37"/>
  <c r="N76" i="37" s="1"/>
  <c r="M75" i="37"/>
  <c r="L75" i="37"/>
  <c r="K75" i="37"/>
  <c r="J75" i="37"/>
  <c r="I75" i="37"/>
  <c r="H75" i="37"/>
  <c r="G75" i="37"/>
  <c r="F75" i="37"/>
  <c r="E31" i="37"/>
  <c r="F30" i="37"/>
  <c r="E30" i="37"/>
  <c r="E29" i="37"/>
  <c r="E28" i="37"/>
  <c r="F26" i="37"/>
  <c r="E26" i="37"/>
  <c r="E43" i="43"/>
  <c r="F25" i="20"/>
  <c r="E31" i="32"/>
  <c r="L113" i="43" l="1"/>
  <c r="K114" i="43"/>
  <c r="N28" i="11"/>
  <c r="N26" i="11"/>
  <c r="S27" i="11"/>
  <c r="S25" i="11"/>
  <c r="S24" i="11"/>
  <c r="E18" i="8"/>
  <c r="K53" i="51"/>
  <c r="K54" i="51"/>
  <c r="K55" i="51"/>
  <c r="K56" i="51"/>
  <c r="K52" i="51"/>
  <c r="J53" i="51"/>
  <c r="J54" i="51"/>
  <c r="J55" i="51"/>
  <c r="J56" i="51"/>
  <c r="J52" i="51"/>
  <c r="I53" i="51"/>
  <c r="I54" i="51"/>
  <c r="I55" i="51"/>
  <c r="I56" i="51"/>
  <c r="I52" i="51"/>
  <c r="J43" i="51"/>
  <c r="E52" i="51"/>
  <c r="D53" i="51"/>
  <c r="D54" i="51" s="1"/>
  <c r="E54" i="51" s="1"/>
  <c r="E20" i="45"/>
  <c r="E21" i="45"/>
  <c r="E22" i="45"/>
  <c r="E23" i="45"/>
  <c r="E24" i="45"/>
  <c r="E25" i="45"/>
  <c r="E26" i="45"/>
  <c r="I35" i="51"/>
  <c r="I36" i="51" s="1"/>
  <c r="I37" i="51" s="1"/>
  <c r="H37" i="51"/>
  <c r="E36" i="51"/>
  <c r="E35" i="51"/>
  <c r="E33" i="51"/>
  <c r="E31" i="51"/>
  <c r="E26" i="51"/>
  <c r="E25" i="51"/>
  <c r="H56" i="51"/>
  <c r="E51" i="51"/>
  <c r="D50" i="51"/>
  <c r="E50" i="51" s="1"/>
  <c r="E49" i="51"/>
  <c r="D45" i="51"/>
  <c r="D46" i="51" s="1"/>
  <c r="H44" i="51"/>
  <c r="K44" i="51" s="1"/>
  <c r="E44" i="51"/>
  <c r="K43" i="51"/>
  <c r="I43" i="51"/>
  <c r="E43" i="51"/>
  <c r="L114" i="43" l="1"/>
  <c r="K115" i="43"/>
  <c r="J44" i="51"/>
  <c r="E53" i="51"/>
  <c r="D55" i="51"/>
  <c r="E55" i="51" s="1"/>
  <c r="H45" i="51"/>
  <c r="J45" i="51" s="1"/>
  <c r="D47" i="51"/>
  <c r="E46" i="51"/>
  <c r="E45" i="51"/>
  <c r="I44" i="51"/>
  <c r="I24" i="45"/>
  <c r="E42" i="43"/>
  <c r="D76" i="48"/>
  <c r="F9" i="8"/>
  <c r="F10" i="8"/>
  <c r="F11" i="8"/>
  <c r="F12" i="8"/>
  <c r="E13" i="8"/>
  <c r="E12" i="8"/>
  <c r="H9" i="8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E33" i="44"/>
  <c r="E34" i="44"/>
  <c r="E35" i="44"/>
  <c r="E36" i="44"/>
  <c r="E37" i="44"/>
  <c r="E38" i="44"/>
  <c r="E39" i="44"/>
  <c r="E40" i="44"/>
  <c r="E32" i="44"/>
  <c r="H153" i="5"/>
  <c r="D114" i="47"/>
  <c r="D115" i="47" s="1"/>
  <c r="F34" i="47"/>
  <c r="E40" i="43"/>
  <c r="E41" i="43"/>
  <c r="F31" i="47"/>
  <c r="F32" i="47"/>
  <c r="F33" i="47"/>
  <c r="F30" i="47"/>
  <c r="E30" i="47"/>
  <c r="E31" i="47"/>
  <c r="E32" i="47"/>
  <c r="E33" i="47"/>
  <c r="E37" i="43"/>
  <c r="E38" i="43"/>
  <c r="F15" i="20"/>
  <c r="F14" i="20"/>
  <c r="F13" i="20"/>
  <c r="F23" i="20"/>
  <c r="F22" i="20"/>
  <c r="F21" i="20"/>
  <c r="F20" i="20"/>
  <c r="F18" i="20"/>
  <c r="G135" i="38"/>
  <c r="F135" i="38"/>
  <c r="E135" i="38"/>
  <c r="E123" i="38"/>
  <c r="E124" i="38"/>
  <c r="F124" i="38"/>
  <c r="G124" i="38"/>
  <c r="E125" i="38"/>
  <c r="F125" i="38"/>
  <c r="G125" i="38"/>
  <c r="E127" i="38"/>
  <c r="F127" i="38"/>
  <c r="G127" i="38"/>
  <c r="E128" i="38"/>
  <c r="E129" i="38"/>
  <c r="F129" i="38"/>
  <c r="G129" i="38"/>
  <c r="E42" i="14"/>
  <c r="F42" i="14"/>
  <c r="G42" i="14"/>
  <c r="H42" i="14"/>
  <c r="E41" i="14"/>
  <c r="F41" i="14"/>
  <c r="G41" i="14"/>
  <c r="H41" i="14"/>
  <c r="J8" i="14"/>
  <c r="E29" i="10"/>
  <c r="F29" i="10"/>
  <c r="E30" i="10"/>
  <c r="F30" i="10"/>
  <c r="E31" i="10"/>
  <c r="F31" i="10"/>
  <c r="E32" i="10"/>
  <c r="F32" i="10"/>
  <c r="E33" i="10"/>
  <c r="F33" i="10"/>
  <c r="E34" i="10"/>
  <c r="F34" i="10"/>
  <c r="E23" i="11"/>
  <c r="F23" i="11"/>
  <c r="G23" i="11"/>
  <c r="N23" i="11" s="1"/>
  <c r="H23" i="11"/>
  <c r="L23" i="11"/>
  <c r="P23" i="11"/>
  <c r="Q23" i="11"/>
  <c r="R23" i="11"/>
  <c r="E18" i="11"/>
  <c r="S18" i="11"/>
  <c r="H18" i="11"/>
  <c r="L18" i="11"/>
  <c r="P18" i="11"/>
  <c r="Q18" i="11"/>
  <c r="R18" i="11"/>
  <c r="E19" i="11"/>
  <c r="F19" i="11"/>
  <c r="G19" i="11"/>
  <c r="N19" i="11" s="1"/>
  <c r="H19" i="11"/>
  <c r="L19" i="11"/>
  <c r="P19" i="11"/>
  <c r="Q19" i="11"/>
  <c r="R19" i="11"/>
  <c r="E20" i="11"/>
  <c r="N20" i="11"/>
  <c r="L20" i="11"/>
  <c r="P20" i="11"/>
  <c r="Q20" i="11"/>
  <c r="R20" i="11"/>
  <c r="E21" i="11"/>
  <c r="N21" i="11"/>
  <c r="H21" i="11"/>
  <c r="L21" i="11"/>
  <c r="P21" i="11"/>
  <c r="Q21" i="11"/>
  <c r="R21" i="11"/>
  <c r="E22" i="11"/>
  <c r="F22" i="11"/>
  <c r="G22" i="11"/>
  <c r="S22" i="11" s="1"/>
  <c r="H22" i="11"/>
  <c r="L22" i="11"/>
  <c r="P22" i="11"/>
  <c r="Q22" i="11"/>
  <c r="R22" i="11"/>
  <c r="E43" i="56"/>
  <c r="F43" i="56" s="1"/>
  <c r="E42" i="56"/>
  <c r="F42" i="56" s="1"/>
  <c r="E44" i="56"/>
  <c r="F44" i="56" s="1"/>
  <c r="H9" i="7"/>
  <c r="L9" i="7"/>
  <c r="M9" i="7"/>
  <c r="N9" i="7"/>
  <c r="H10" i="7"/>
  <c r="I10" i="7"/>
  <c r="J10" i="7"/>
  <c r="K10" i="7"/>
  <c r="L10" i="7"/>
  <c r="M10" i="7"/>
  <c r="N10" i="7"/>
  <c r="D38" i="51"/>
  <c r="E38" i="51" s="1"/>
  <c r="E37" i="51"/>
  <c r="H9" i="10"/>
  <c r="D32" i="51"/>
  <c r="E32" i="51" s="1"/>
  <c r="E20" i="51"/>
  <c r="D17" i="51"/>
  <c r="D18" i="51" s="1"/>
  <c r="D19" i="51" s="1"/>
  <c r="E16" i="51"/>
  <c r="D17" i="45"/>
  <c r="I10" i="45"/>
  <c r="I9" i="45"/>
  <c r="E71" i="48"/>
  <c r="F71" i="48"/>
  <c r="G71" i="48"/>
  <c r="H71" i="48"/>
  <c r="I71" i="48"/>
  <c r="E13" i="48"/>
  <c r="F13" i="48"/>
  <c r="E14" i="48"/>
  <c r="G114" i="8"/>
  <c r="G115" i="8" s="1"/>
  <c r="G116" i="8" s="1"/>
  <c r="G117" i="8" s="1"/>
  <c r="G118" i="8" s="1"/>
  <c r="G119" i="8" s="1"/>
  <c r="G120" i="8" s="1"/>
  <c r="G121" i="8" s="1"/>
  <c r="G122" i="8" s="1"/>
  <c r="G123" i="8" s="1"/>
  <c r="G124" i="8" s="1"/>
  <c r="G125" i="8" s="1"/>
  <c r="G126" i="8" s="1"/>
  <c r="G127" i="8" s="1"/>
  <c r="G128" i="8" s="1"/>
  <c r="G129" i="8" s="1"/>
  <c r="G130" i="8" s="1"/>
  <c r="G131" i="8" s="1"/>
  <c r="G132" i="8" s="1"/>
  <c r="H133" i="8" s="1"/>
  <c r="H134" i="8" s="1"/>
  <c r="H135" i="8" s="1"/>
  <c r="H136" i="8" s="1"/>
  <c r="H137" i="8" s="1"/>
  <c r="H138" i="8" s="1"/>
  <c r="H140" i="8" s="1"/>
  <c r="H141" i="8" s="1"/>
  <c r="H142" i="8" s="1"/>
  <c r="H143" i="8" s="1"/>
  <c r="H144" i="8" s="1"/>
  <c r="H145" i="8" s="1"/>
  <c r="H146" i="8" s="1"/>
  <c r="H147" i="8" s="1"/>
  <c r="H148" i="8" s="1"/>
  <c r="H149" i="8" s="1"/>
  <c r="H150" i="8" s="1"/>
  <c r="H151" i="8" s="1"/>
  <c r="F28" i="10"/>
  <c r="E28" i="10"/>
  <c r="F27" i="10"/>
  <c r="E27" i="10"/>
  <c r="E13" i="37"/>
  <c r="E14" i="37"/>
  <c r="E15" i="37"/>
  <c r="E12" i="37"/>
  <c r="E32" i="43"/>
  <c r="E31" i="43"/>
  <c r="E29" i="43"/>
  <c r="E27" i="43"/>
  <c r="E24" i="43"/>
  <c r="F31" i="32"/>
  <c r="L115" i="43" l="1"/>
  <c r="K116" i="43"/>
  <c r="N22" i="11"/>
  <c r="M11" i="7"/>
  <c r="I45" i="51"/>
  <c r="D56" i="51"/>
  <c r="E56" i="51" s="1"/>
  <c r="K45" i="51"/>
  <c r="H46" i="51"/>
  <c r="J46" i="51" s="1"/>
  <c r="E47" i="51"/>
  <c r="D48" i="51"/>
  <c r="E48" i="51" s="1"/>
  <c r="G76" i="48"/>
  <c r="H76" i="48"/>
  <c r="I76" i="48"/>
  <c r="F77" i="48"/>
  <c r="F158" i="5"/>
  <c r="F115" i="8"/>
  <c r="F14" i="8"/>
  <c r="F13" i="8"/>
  <c r="J11" i="7"/>
  <c r="K11" i="7"/>
  <c r="H11" i="7"/>
  <c r="L11" i="7"/>
  <c r="N11" i="7"/>
  <c r="E39" i="43"/>
  <c r="S23" i="11"/>
  <c r="N18" i="11"/>
  <c r="S21" i="11"/>
  <c r="S20" i="11"/>
  <c r="S19" i="11"/>
  <c r="G40" i="44"/>
  <c r="G39" i="44"/>
  <c r="F40" i="44"/>
  <c r="E34" i="51"/>
  <c r="E17" i="51"/>
  <c r="F38" i="44"/>
  <c r="G38" i="44"/>
  <c r="F72" i="48"/>
  <c r="E72" i="48"/>
  <c r="G72" i="48"/>
  <c r="H72" i="48"/>
  <c r="I72" i="48"/>
  <c r="F18" i="48"/>
  <c r="E34" i="43"/>
  <c r="E35" i="43"/>
  <c r="E36" i="43"/>
  <c r="F32" i="32"/>
  <c r="L116" i="43" l="1"/>
  <c r="K117" i="43"/>
  <c r="G158" i="5"/>
  <c r="H12" i="7"/>
  <c r="I12" i="7"/>
  <c r="J12" i="7"/>
  <c r="K12" i="7"/>
  <c r="L12" i="7"/>
  <c r="M12" i="7"/>
  <c r="N12" i="7"/>
  <c r="K46" i="51"/>
  <c r="H47" i="51"/>
  <c r="J47" i="51" s="1"/>
  <c r="I46" i="51"/>
  <c r="H158" i="5"/>
  <c r="I158" i="5"/>
  <c r="L158" i="5"/>
  <c r="J158" i="5"/>
  <c r="E158" i="5"/>
  <c r="G77" i="48"/>
  <c r="I77" i="48"/>
  <c r="E77" i="48"/>
  <c r="H77" i="48"/>
  <c r="L159" i="5"/>
  <c r="K158" i="5"/>
  <c r="E116" i="8"/>
  <c r="F116" i="8"/>
  <c r="F117" i="8"/>
  <c r="E19" i="48"/>
  <c r="E18" i="48"/>
  <c r="E19" i="51"/>
  <c r="E18" i="51"/>
  <c r="H73" i="48"/>
  <c r="F73" i="48"/>
  <c r="G73" i="48"/>
  <c r="I73" i="48"/>
  <c r="E73" i="48"/>
  <c r="E17" i="48"/>
  <c r="F17" i="48"/>
  <c r="E32" i="32"/>
  <c r="K118" i="43" l="1"/>
  <c r="L117" i="43"/>
  <c r="E159" i="5"/>
  <c r="L13" i="7"/>
  <c r="H13" i="7"/>
  <c r="I13" i="7"/>
  <c r="N13" i="7"/>
  <c r="K13" i="7"/>
  <c r="J13" i="7"/>
  <c r="M13" i="7"/>
  <c r="H48" i="51"/>
  <c r="J48" i="51" s="1"/>
  <c r="I47" i="51"/>
  <c r="K47" i="51"/>
  <c r="E78" i="48"/>
  <c r="G78" i="48"/>
  <c r="H159" i="5"/>
  <c r="I159" i="5"/>
  <c r="J159" i="5"/>
  <c r="K159" i="5"/>
  <c r="H78" i="48"/>
  <c r="F118" i="8"/>
  <c r="E118" i="8"/>
  <c r="G79" i="48"/>
  <c r="H79" i="48"/>
  <c r="I79" i="48"/>
  <c r="E21" i="48"/>
  <c r="F21" i="48"/>
  <c r="F19" i="48"/>
  <c r="E20" i="48"/>
  <c r="F20" i="48"/>
  <c r="E35" i="32"/>
  <c r="F74" i="48"/>
  <c r="I74" i="48"/>
  <c r="G74" i="48"/>
  <c r="H74" i="48"/>
  <c r="F34" i="32"/>
  <c r="E34" i="32"/>
  <c r="E33" i="32"/>
  <c r="L118" i="43" l="1"/>
  <c r="K119" i="43"/>
  <c r="J14" i="7"/>
  <c r="N14" i="7"/>
  <c r="I14" i="7"/>
  <c r="K14" i="7"/>
  <c r="M14" i="7"/>
  <c r="L14" i="7"/>
  <c r="H14" i="7"/>
  <c r="H49" i="51"/>
  <c r="J49" i="51" s="1"/>
  <c r="K48" i="51"/>
  <c r="I48" i="51"/>
  <c r="F39" i="47"/>
  <c r="F75" i="48"/>
  <c r="I75" i="48"/>
  <c r="E75" i="48"/>
  <c r="G75" i="48"/>
  <c r="H75" i="48"/>
  <c r="D27" i="51"/>
  <c r="E10" i="51"/>
  <c r="E11" i="51"/>
  <c r="E9" i="51"/>
  <c r="D12" i="51"/>
  <c r="D13" i="51" s="1"/>
  <c r="D14" i="51" s="1"/>
  <c r="O9" i="51"/>
  <c r="N9" i="51"/>
  <c r="M9" i="51"/>
  <c r="L9" i="51"/>
  <c r="K9" i="51"/>
  <c r="J9" i="51"/>
  <c r="I9" i="51"/>
  <c r="I25" i="51"/>
  <c r="I26" i="51" s="1"/>
  <c r="I27" i="51" s="1"/>
  <c r="I28" i="51" s="1"/>
  <c r="I29" i="51" s="1"/>
  <c r="I30" i="51" s="1"/>
  <c r="I31" i="51" s="1"/>
  <c r="I38" i="51" s="1"/>
  <c r="L140" i="5"/>
  <c r="K140" i="5"/>
  <c r="J140" i="5"/>
  <c r="L142" i="5"/>
  <c r="K142" i="5"/>
  <c r="J142" i="5"/>
  <c r="L147" i="5"/>
  <c r="K147" i="5"/>
  <c r="J147" i="5"/>
  <c r="K120" i="43" l="1"/>
  <c r="L119" i="43"/>
  <c r="J15" i="7"/>
  <c r="L15" i="7"/>
  <c r="H15" i="7"/>
  <c r="I15" i="7"/>
  <c r="N15" i="7"/>
  <c r="K15" i="7"/>
  <c r="M15" i="7"/>
  <c r="D28" i="51"/>
  <c r="E28" i="51" s="1"/>
  <c r="E27" i="51"/>
  <c r="K49" i="51"/>
  <c r="I49" i="51"/>
  <c r="H50" i="51"/>
  <c r="J50" i="51" s="1"/>
  <c r="E14" i="51"/>
  <c r="D15" i="51"/>
  <c r="E15" i="51" s="1"/>
  <c r="E12" i="51"/>
  <c r="E13" i="51"/>
  <c r="I115" i="38"/>
  <c r="I116" i="38" s="1"/>
  <c r="I117" i="38" s="1"/>
  <c r="I118" i="38" s="1"/>
  <c r="I119" i="38" s="1"/>
  <c r="I120" i="38" s="1"/>
  <c r="I121" i="38" s="1"/>
  <c r="I122" i="38" s="1"/>
  <c r="I123" i="38" s="1"/>
  <c r="I124" i="38" s="1"/>
  <c r="I125" i="38" s="1"/>
  <c r="I126" i="38" s="1"/>
  <c r="I127" i="38" s="1"/>
  <c r="I128" i="38" s="1"/>
  <c r="I129" i="38" s="1"/>
  <c r="I130" i="38" s="1"/>
  <c r="I131" i="38" s="1"/>
  <c r="K121" i="43" l="1"/>
  <c r="L120" i="43"/>
  <c r="D29" i="51"/>
  <c r="E29" i="51" s="1"/>
  <c r="K50" i="51"/>
  <c r="I50" i="51"/>
  <c r="H51" i="51"/>
  <c r="J51" i="51" s="1"/>
  <c r="E21" i="20"/>
  <c r="E20" i="20"/>
  <c r="D30" i="51"/>
  <c r="E30" i="51" s="1"/>
  <c r="E19" i="20"/>
  <c r="L121" i="43" l="1"/>
  <c r="K122" i="43"/>
  <c r="F41" i="47"/>
  <c r="I51" i="51"/>
  <c r="K51" i="51"/>
  <c r="E33" i="43"/>
  <c r="L144" i="5"/>
  <c r="L145" i="5" s="1"/>
  <c r="K144" i="5"/>
  <c r="K145" i="5" s="1"/>
  <c r="K120" i="5"/>
  <c r="N131" i="5"/>
  <c r="N132" i="5" s="1"/>
  <c r="N133" i="5" s="1"/>
  <c r="N134" i="5" s="1"/>
  <c r="N135" i="5" s="1"/>
  <c r="N136" i="5" s="1"/>
  <c r="N137" i="5" s="1"/>
  <c r="N138" i="5" s="1"/>
  <c r="N139" i="5" s="1"/>
  <c r="N140" i="5" s="1"/>
  <c r="N141" i="5" s="1"/>
  <c r="N142" i="5" s="1"/>
  <c r="N143" i="5" s="1"/>
  <c r="N144" i="5" s="1"/>
  <c r="N146" i="5" s="1"/>
  <c r="N147" i="5" s="1"/>
  <c r="N148" i="5" s="1"/>
  <c r="N150" i="5" s="1"/>
  <c r="N151" i="5" s="1"/>
  <c r="N152" i="5" s="1"/>
  <c r="N153" i="5" s="1"/>
  <c r="N154" i="5" s="1"/>
  <c r="N155" i="5" s="1"/>
  <c r="N156" i="5" s="1"/>
  <c r="N157" i="5" s="1"/>
  <c r="N158" i="5" s="1"/>
  <c r="N159" i="5" s="1"/>
  <c r="N160" i="5" s="1"/>
  <c r="N161" i="5" s="1"/>
  <c r="N162" i="5" s="1"/>
  <c r="N163" i="5" s="1"/>
  <c r="N164" i="5" s="1"/>
  <c r="N165" i="5" s="1"/>
  <c r="N166" i="5" s="1"/>
  <c r="N167" i="5" s="1"/>
  <c r="N168" i="5" s="1"/>
  <c r="N169" i="5" s="1"/>
  <c r="N170" i="5" s="1"/>
  <c r="N171" i="5" s="1"/>
  <c r="N172" i="5" s="1"/>
  <c r="N174" i="5" s="1"/>
  <c r="N175" i="5" s="1"/>
  <c r="N176" i="5" s="1"/>
  <c r="N177" i="5" s="1"/>
  <c r="N178" i="5" s="1"/>
  <c r="N179" i="5" s="1"/>
  <c r="N180" i="5" s="1"/>
  <c r="N181" i="5" s="1"/>
  <c r="N182" i="5" s="1"/>
  <c r="N183" i="5" s="1"/>
  <c r="N184" i="5" s="1"/>
  <c r="N185" i="5" s="1"/>
  <c r="N186" i="5" s="1"/>
  <c r="N187" i="5" s="1"/>
  <c r="N188" i="5" s="1"/>
  <c r="N189" i="5" s="1"/>
  <c r="N190" i="5" s="1"/>
  <c r="N191" i="5" s="1"/>
  <c r="N192" i="5" s="1"/>
  <c r="N193" i="5" s="1"/>
  <c r="N194" i="5" s="1"/>
  <c r="N195" i="5" s="1"/>
  <c r="N196" i="5" s="1"/>
  <c r="N197" i="5" s="1"/>
  <c r="N198" i="5" s="1"/>
  <c r="N199" i="5" s="1"/>
  <c r="N200" i="5" s="1"/>
  <c r="N201" i="5" s="1"/>
  <c r="N202" i="5" s="1"/>
  <c r="N203" i="5" s="1"/>
  <c r="N204" i="5" s="1"/>
  <c r="N205" i="5" s="1"/>
  <c r="N125" i="5"/>
  <c r="N126" i="5" s="1"/>
  <c r="N127" i="5" s="1"/>
  <c r="N114" i="5"/>
  <c r="N115" i="5" s="1"/>
  <c r="N116" i="5" s="1"/>
  <c r="N117" i="5" s="1"/>
  <c r="N118" i="5" s="1"/>
  <c r="G142" i="5"/>
  <c r="G144" i="5"/>
  <c r="G145" i="5"/>
  <c r="G140" i="5"/>
  <c r="G139" i="5"/>
  <c r="G138" i="5"/>
  <c r="G137" i="5"/>
  <c r="G136" i="5"/>
  <c r="G135" i="5"/>
  <c r="G134" i="5"/>
  <c r="G133" i="5"/>
  <c r="G132" i="5"/>
  <c r="G130" i="5"/>
  <c r="G129" i="5"/>
  <c r="G128" i="5"/>
  <c r="G126" i="5"/>
  <c r="G125" i="5"/>
  <c r="G124" i="5"/>
  <c r="G123" i="5"/>
  <c r="G122" i="5"/>
  <c r="G121" i="5"/>
  <c r="G120" i="5"/>
  <c r="G119" i="5"/>
  <c r="G118" i="5"/>
  <c r="G117" i="5"/>
  <c r="G115" i="5"/>
  <c r="G114" i="5"/>
  <c r="G113" i="5"/>
  <c r="G112" i="5"/>
  <c r="G111" i="5"/>
  <c r="G109" i="5"/>
  <c r="I13" i="45"/>
  <c r="I12" i="45"/>
  <c r="I11" i="45"/>
  <c r="E13" i="45"/>
  <c r="E12" i="45"/>
  <c r="E11" i="45"/>
  <c r="H11" i="45" s="1"/>
  <c r="E10" i="45"/>
  <c r="H10" i="45" s="1"/>
  <c r="E9" i="45"/>
  <c r="L122" i="43" l="1"/>
  <c r="K123" i="43"/>
  <c r="F42" i="47"/>
  <c r="E22" i="20"/>
  <c r="I14" i="45"/>
  <c r="E15" i="45"/>
  <c r="I15" i="45"/>
  <c r="E14" i="45"/>
  <c r="L123" i="43" l="1"/>
  <c r="K124" i="43"/>
  <c r="F43" i="47"/>
  <c r="E43" i="47"/>
  <c r="F24" i="20"/>
  <c r="E23" i="20"/>
  <c r="I16" i="45"/>
  <c r="E16" i="45"/>
  <c r="K125" i="43" l="1"/>
  <c r="L124" i="43"/>
  <c r="F44" i="47"/>
  <c r="E17" i="45"/>
  <c r="I17" i="45"/>
  <c r="K126" i="43" l="1"/>
  <c r="L126" i="43" s="1"/>
  <c r="L125" i="43"/>
  <c r="F45" i="47"/>
  <c r="E45" i="47"/>
  <c r="I18" i="45"/>
  <c r="E18" i="45"/>
  <c r="D120" i="38"/>
  <c r="G120" i="38" s="1"/>
  <c r="I19" i="45" l="1"/>
  <c r="E121" i="38"/>
  <c r="E120" i="38"/>
  <c r="F120" i="38"/>
  <c r="G122" i="38" l="1"/>
  <c r="F122" i="38"/>
  <c r="E122" i="38"/>
  <c r="H22" i="14" l="1"/>
  <c r="E23" i="43" l="1"/>
  <c r="E22" i="43"/>
  <c r="E21" i="43"/>
  <c r="E20" i="43"/>
  <c r="E25" i="43" l="1"/>
  <c r="E26" i="43" s="1"/>
  <c r="E28" i="43" s="1"/>
  <c r="E30" i="43" s="1"/>
  <c r="I130" i="21"/>
  <c r="I129" i="21"/>
  <c r="D25" i="43" l="1"/>
  <c r="D26" i="43" s="1"/>
  <c r="F10" i="20" l="1"/>
  <c r="H129" i="13"/>
  <c r="H128" i="13"/>
  <c r="J9" i="1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R9" i="11"/>
  <c r="P70" i="37"/>
  <c r="P71" i="37" s="1"/>
  <c r="P72" i="37" s="1"/>
  <c r="P73" i="37" s="1"/>
  <c r="P74" i="37" s="1"/>
  <c r="P75" i="37" s="1"/>
  <c r="P76" i="37" s="1"/>
  <c r="P77" i="37" s="1"/>
  <c r="P78" i="37" s="1"/>
  <c r="P79" i="37" s="1"/>
  <c r="Q79" i="37" s="1"/>
  <c r="P80" i="37" l="1"/>
  <c r="Q80" i="37" s="1"/>
  <c r="D10" i="11"/>
  <c r="M10" i="11" s="1"/>
  <c r="L9" i="11"/>
  <c r="Q11" i="11"/>
  <c r="E10" i="20"/>
  <c r="E11" i="20"/>
  <c r="E23" i="14"/>
  <c r="E22" i="14"/>
  <c r="F22" i="14"/>
  <c r="G22" i="14"/>
  <c r="H130" i="13"/>
  <c r="F129" i="13"/>
  <c r="E128" i="13"/>
  <c r="F128" i="13"/>
  <c r="E9" i="11"/>
  <c r="F9" i="11"/>
  <c r="P9" i="11"/>
  <c r="G9" i="11"/>
  <c r="H9" i="11"/>
  <c r="Q9" i="11"/>
  <c r="R10" i="11" l="1"/>
  <c r="O10" i="11"/>
  <c r="P81" i="37"/>
  <c r="Q10" i="11"/>
  <c r="P10" i="11"/>
  <c r="H10" i="11"/>
  <c r="G10" i="11"/>
  <c r="S10" i="11" s="1"/>
  <c r="L10" i="11"/>
  <c r="F10" i="11"/>
  <c r="E10" i="11"/>
  <c r="G23" i="14"/>
  <c r="F23" i="14"/>
  <c r="F130" i="13"/>
  <c r="H11" i="11"/>
  <c r="R11" i="11"/>
  <c r="L11" i="11"/>
  <c r="E11" i="11"/>
  <c r="G11" i="11"/>
  <c r="S11" i="11" s="1"/>
  <c r="F11" i="11"/>
  <c r="P11" i="11"/>
  <c r="F11" i="20"/>
  <c r="H23" i="14"/>
  <c r="D24" i="14"/>
  <c r="D132" i="13"/>
  <c r="D133" i="13" s="1"/>
  <c r="S9" i="11"/>
  <c r="N9" i="11"/>
  <c r="P82" i="37" l="1"/>
  <c r="Q81" i="37"/>
  <c r="N10" i="11"/>
  <c r="H133" i="13"/>
  <c r="D134" i="13"/>
  <c r="F133" i="13"/>
  <c r="E133" i="13"/>
  <c r="H131" i="13"/>
  <c r="N11" i="11"/>
  <c r="P12" i="11"/>
  <c r="H12" i="11"/>
  <c r="E12" i="11"/>
  <c r="R12" i="11"/>
  <c r="Q12" i="11"/>
  <c r="L12" i="11"/>
  <c r="G12" i="11"/>
  <c r="F12" i="11"/>
  <c r="E12" i="20"/>
  <c r="F12" i="20"/>
  <c r="E24" i="14"/>
  <c r="G24" i="14"/>
  <c r="F24" i="14"/>
  <c r="H24" i="14"/>
  <c r="F131" i="13"/>
  <c r="E131" i="13"/>
  <c r="H132" i="13"/>
  <c r="E132" i="13"/>
  <c r="F132" i="13"/>
  <c r="P83" i="37" l="1"/>
  <c r="Q82" i="37"/>
  <c r="G27" i="14"/>
  <c r="E27" i="14"/>
  <c r="H27" i="14"/>
  <c r="F27" i="14"/>
  <c r="R15" i="11"/>
  <c r="L15" i="11"/>
  <c r="P15" i="11"/>
  <c r="E15" i="11"/>
  <c r="F15" i="11"/>
  <c r="H15" i="11"/>
  <c r="Q15" i="11"/>
  <c r="G15" i="11"/>
  <c r="H26" i="14"/>
  <c r="F26" i="14"/>
  <c r="E26" i="14"/>
  <c r="G26" i="14"/>
  <c r="E15" i="20"/>
  <c r="D16" i="20"/>
  <c r="F16" i="20" s="1"/>
  <c r="E14" i="20"/>
  <c r="H134" i="13"/>
  <c r="D135" i="13"/>
  <c r="E134" i="13"/>
  <c r="F134" i="13"/>
  <c r="R14" i="11"/>
  <c r="Q14" i="11"/>
  <c r="H14" i="11"/>
  <c r="F14" i="11"/>
  <c r="E14" i="11"/>
  <c r="G14" i="11"/>
  <c r="P14" i="11"/>
  <c r="L14" i="11"/>
  <c r="R13" i="11"/>
  <c r="L13" i="11"/>
  <c r="F13" i="11"/>
  <c r="E13" i="11"/>
  <c r="G13" i="11"/>
  <c r="P13" i="11"/>
  <c r="H13" i="11"/>
  <c r="Q13" i="11"/>
  <c r="N12" i="11"/>
  <c r="S12" i="11"/>
  <c r="E13" i="20"/>
  <c r="H25" i="14"/>
  <c r="G25" i="14"/>
  <c r="E25" i="14"/>
  <c r="F25" i="14"/>
  <c r="E134" i="5"/>
  <c r="E140" i="5"/>
  <c r="P84" i="37" l="1"/>
  <c r="Q83" i="37"/>
  <c r="E28" i="14"/>
  <c r="G28" i="14"/>
  <c r="H28" i="14"/>
  <c r="F28" i="14"/>
  <c r="S15" i="11"/>
  <c r="N15" i="11"/>
  <c r="R16" i="11"/>
  <c r="G16" i="11"/>
  <c r="P16" i="11"/>
  <c r="E16" i="11"/>
  <c r="F16" i="11"/>
  <c r="H16" i="11"/>
  <c r="Q16" i="11"/>
  <c r="L16" i="11"/>
  <c r="F140" i="5"/>
  <c r="H140" i="5"/>
  <c r="I140" i="5"/>
  <c r="D17" i="20"/>
  <c r="E16" i="20"/>
  <c r="H135" i="13"/>
  <c r="D136" i="13"/>
  <c r="E135" i="13"/>
  <c r="F135" i="13"/>
  <c r="S14" i="11"/>
  <c r="N14" i="11"/>
  <c r="S13" i="11"/>
  <c r="N13" i="11"/>
  <c r="P85" i="37" l="1"/>
  <c r="Q84" i="37"/>
  <c r="F29" i="14"/>
  <c r="G29" i="14"/>
  <c r="H29" i="14"/>
  <c r="E29" i="14"/>
  <c r="L141" i="5"/>
  <c r="K141" i="5"/>
  <c r="J141" i="5"/>
  <c r="E142" i="5"/>
  <c r="G141" i="5"/>
  <c r="H145" i="5"/>
  <c r="H142" i="5"/>
  <c r="S16" i="11"/>
  <c r="N16" i="11"/>
  <c r="P17" i="11"/>
  <c r="R17" i="11"/>
  <c r="Q17" i="11"/>
  <c r="H17" i="11"/>
  <c r="E17" i="11"/>
  <c r="F17" i="11"/>
  <c r="L17" i="11"/>
  <c r="F141" i="5"/>
  <c r="I141" i="5"/>
  <c r="E141" i="5"/>
  <c r="F142" i="5"/>
  <c r="I142" i="5"/>
  <c r="H141" i="5"/>
  <c r="F17" i="20"/>
  <c r="E17" i="20"/>
  <c r="F136" i="13"/>
  <c r="H136" i="13"/>
  <c r="E136" i="13"/>
  <c r="I144" i="5"/>
  <c r="H144" i="5"/>
  <c r="F144" i="5"/>
  <c r="Q85" i="37" l="1"/>
  <c r="P86" i="37"/>
  <c r="F30" i="14"/>
  <c r="H30" i="14"/>
  <c r="G30" i="14"/>
  <c r="E30" i="14"/>
  <c r="F145" i="5"/>
  <c r="E144" i="5"/>
  <c r="J144" i="5" s="1"/>
  <c r="I145" i="5"/>
  <c r="E145" i="5"/>
  <c r="J145" i="5" s="1"/>
  <c r="F143" i="5"/>
  <c r="E143" i="5"/>
  <c r="E18" i="20"/>
  <c r="H93" i="47"/>
  <c r="H94" i="47" s="1"/>
  <c r="H95" i="47" s="1"/>
  <c r="H96" i="47" s="1"/>
  <c r="H97" i="47" s="1"/>
  <c r="H98" i="47" s="1"/>
  <c r="H99" i="47" s="1"/>
  <c r="H100" i="47" s="1"/>
  <c r="H101" i="47" s="1"/>
  <c r="H102" i="47" s="1"/>
  <c r="H103" i="47" s="1"/>
  <c r="H104" i="47" s="1"/>
  <c r="H105" i="47" s="1"/>
  <c r="H106" i="47" s="1"/>
  <c r="H107" i="47" s="1"/>
  <c r="H108" i="47" s="1"/>
  <c r="H109" i="47" s="1"/>
  <c r="H111" i="47" s="1"/>
  <c r="H112" i="47" s="1"/>
  <c r="H113" i="47" s="1"/>
  <c r="H114" i="47" s="1"/>
  <c r="H115" i="47" s="1"/>
  <c r="H116" i="47" s="1"/>
  <c r="H117" i="47" s="1"/>
  <c r="H118" i="47" s="1"/>
  <c r="H119" i="47" s="1"/>
  <c r="H120" i="47" s="1"/>
  <c r="H121" i="47" s="1"/>
  <c r="H122" i="47" s="1"/>
  <c r="H123" i="47" s="1"/>
  <c r="H124" i="47" s="1"/>
  <c r="H125" i="47" s="1"/>
  <c r="H126" i="47" s="1"/>
  <c r="H127" i="47" s="1"/>
  <c r="H128" i="47" s="1"/>
  <c r="H129" i="47" s="1"/>
  <c r="H130" i="47" s="1"/>
  <c r="H131" i="47" s="1"/>
  <c r="H132" i="47" s="1"/>
  <c r="H133" i="47" s="1"/>
  <c r="H134" i="47" s="1"/>
  <c r="H135" i="47" s="1"/>
  <c r="H136" i="47" s="1"/>
  <c r="H137" i="47" s="1"/>
  <c r="H138" i="47" s="1"/>
  <c r="H139" i="47" s="1"/>
  <c r="H140" i="47" s="1"/>
  <c r="H141" i="47" s="1"/>
  <c r="H142" i="47" s="1"/>
  <c r="H143" i="47" s="1"/>
  <c r="H144" i="47" s="1"/>
  <c r="H145" i="47" s="1"/>
  <c r="H146" i="47" s="1"/>
  <c r="H147" i="47" s="1"/>
  <c r="H148" i="47" s="1"/>
  <c r="H149" i="47" s="1"/>
  <c r="H150" i="47" s="1"/>
  <c r="H151" i="47" s="1"/>
  <c r="H152" i="47" s="1"/>
  <c r="H153" i="47" s="1"/>
  <c r="H154" i="47" s="1"/>
  <c r="H155" i="47" s="1"/>
  <c r="H156" i="47" s="1"/>
  <c r="H157" i="47" s="1"/>
  <c r="H158" i="47" s="1"/>
  <c r="H159" i="47" s="1"/>
  <c r="H160" i="47" s="1"/>
  <c r="H161" i="47" s="1"/>
  <c r="H162" i="47" s="1"/>
  <c r="H163" i="47" s="1"/>
  <c r="H164" i="47" s="1"/>
  <c r="H165" i="47" s="1"/>
  <c r="D94" i="47"/>
  <c r="E94" i="47" s="1"/>
  <c r="F93" i="47"/>
  <c r="E93" i="47"/>
  <c r="F92" i="47"/>
  <c r="E92" i="47"/>
  <c r="F91" i="47"/>
  <c r="E91" i="47"/>
  <c r="F90" i="47"/>
  <c r="E90" i="47"/>
  <c r="F89" i="47"/>
  <c r="E89" i="47"/>
  <c r="H90" i="47"/>
  <c r="H91" i="47" s="1"/>
  <c r="H92" i="47" s="1"/>
  <c r="P87" i="37" l="1"/>
  <c r="Q86" i="37"/>
  <c r="G31" i="14"/>
  <c r="E31" i="14"/>
  <c r="F31" i="14"/>
  <c r="H31" i="14"/>
  <c r="G147" i="5"/>
  <c r="F94" i="47"/>
  <c r="D95" i="47"/>
  <c r="Q87" i="37" l="1"/>
  <c r="P88" i="37"/>
  <c r="G32" i="14"/>
  <c r="F32" i="14"/>
  <c r="H32" i="14"/>
  <c r="E32" i="14"/>
  <c r="H147" i="5"/>
  <c r="E147" i="5"/>
  <c r="F147" i="5"/>
  <c r="I147" i="5"/>
  <c r="D96" i="47"/>
  <c r="E95" i="47"/>
  <c r="F95" i="47"/>
  <c r="Q88" i="37" l="1"/>
  <c r="P89" i="37"/>
  <c r="E33" i="14"/>
  <c r="F33" i="14"/>
  <c r="G33" i="14"/>
  <c r="H33" i="14"/>
  <c r="L148" i="5"/>
  <c r="J148" i="5"/>
  <c r="K148" i="5"/>
  <c r="I149" i="5"/>
  <c r="G148" i="5"/>
  <c r="I148" i="5"/>
  <c r="F148" i="5"/>
  <c r="E148" i="5"/>
  <c r="H148" i="5"/>
  <c r="F96" i="47"/>
  <c r="D97" i="47"/>
  <c r="E96" i="47"/>
  <c r="H133" i="5"/>
  <c r="E130" i="5"/>
  <c r="J130" i="5" s="1"/>
  <c r="F130" i="5"/>
  <c r="K130" i="5" s="1"/>
  <c r="H130" i="5"/>
  <c r="I130" i="5"/>
  <c r="G105" i="38"/>
  <c r="G106" i="38"/>
  <c r="G107" i="38"/>
  <c r="G108" i="38"/>
  <c r="G109" i="38"/>
  <c r="G104" i="38"/>
  <c r="F105" i="38"/>
  <c r="F106" i="38"/>
  <c r="F107" i="38"/>
  <c r="F108" i="38"/>
  <c r="F109" i="38"/>
  <c r="F104" i="38"/>
  <c r="D110" i="38"/>
  <c r="E110" i="38" s="1"/>
  <c r="P90" i="37" l="1"/>
  <c r="Q89" i="37"/>
  <c r="F34" i="14"/>
  <c r="H34" i="14"/>
  <c r="G34" i="14"/>
  <c r="E34" i="14"/>
  <c r="H149" i="5"/>
  <c r="K149" i="5"/>
  <c r="L149" i="5"/>
  <c r="J149" i="5"/>
  <c r="E149" i="5"/>
  <c r="G149" i="5"/>
  <c r="F110" i="38"/>
  <c r="G110" i="38"/>
  <c r="F97" i="47"/>
  <c r="E97" i="47"/>
  <c r="D98" i="47"/>
  <c r="D111" i="38"/>
  <c r="P91" i="37" l="1"/>
  <c r="Q90" i="37"/>
  <c r="F35" i="14"/>
  <c r="E35" i="14"/>
  <c r="G35" i="14"/>
  <c r="H35" i="14"/>
  <c r="K150" i="5"/>
  <c r="J150" i="5"/>
  <c r="L150" i="5"/>
  <c r="G150" i="5"/>
  <c r="E150" i="5"/>
  <c r="H150" i="5"/>
  <c r="F150" i="5"/>
  <c r="I150" i="5"/>
  <c r="E111" i="38"/>
  <c r="F111" i="38"/>
  <c r="G111" i="38"/>
  <c r="D99" i="47"/>
  <c r="E98" i="47"/>
  <c r="F98" i="47"/>
  <c r="E127" i="5"/>
  <c r="J127" i="5" s="1"/>
  <c r="F127" i="5"/>
  <c r="K127" i="5" s="1"/>
  <c r="Q91" i="37" l="1"/>
  <c r="P92" i="37"/>
  <c r="G36" i="14"/>
  <c r="E36" i="14"/>
  <c r="H36" i="14"/>
  <c r="F36" i="14"/>
  <c r="L153" i="5"/>
  <c r="F153" i="5"/>
  <c r="E153" i="5"/>
  <c r="G153" i="5"/>
  <c r="J153" i="5"/>
  <c r="I153" i="5"/>
  <c r="K153" i="5"/>
  <c r="K152" i="5"/>
  <c r="F152" i="5"/>
  <c r="G152" i="5"/>
  <c r="L152" i="5"/>
  <c r="E152" i="5"/>
  <c r="J152" i="5"/>
  <c r="H152" i="5"/>
  <c r="I152" i="5"/>
  <c r="L151" i="5"/>
  <c r="K151" i="5"/>
  <c r="J151" i="5"/>
  <c r="I151" i="5"/>
  <c r="E151" i="5"/>
  <c r="H151" i="5"/>
  <c r="G112" i="38"/>
  <c r="F112" i="38"/>
  <c r="D100" i="47"/>
  <c r="E99" i="47"/>
  <c r="F99" i="47"/>
  <c r="E112" i="38"/>
  <c r="D113" i="38"/>
  <c r="D115" i="38" s="1"/>
  <c r="D117" i="38" s="1"/>
  <c r="D114" i="21"/>
  <c r="H114" i="21" s="1"/>
  <c r="Q92" i="37" l="1"/>
  <c r="P93" i="37"/>
  <c r="F37" i="14"/>
  <c r="E37" i="14"/>
  <c r="G37" i="14"/>
  <c r="H37" i="14"/>
  <c r="E155" i="5"/>
  <c r="K155" i="5"/>
  <c r="J155" i="5"/>
  <c r="I155" i="5"/>
  <c r="H155" i="5"/>
  <c r="G155" i="5"/>
  <c r="L155" i="5"/>
  <c r="F155" i="5"/>
  <c r="K154" i="5"/>
  <c r="F154" i="5"/>
  <c r="G154" i="5"/>
  <c r="E154" i="5"/>
  <c r="J154" i="5"/>
  <c r="L154" i="5"/>
  <c r="H154" i="5"/>
  <c r="I154" i="5"/>
  <c r="G119" i="38"/>
  <c r="F119" i="38"/>
  <c r="E119" i="38"/>
  <c r="D115" i="21"/>
  <c r="E115" i="21" s="1"/>
  <c r="G118" i="38"/>
  <c r="E118" i="38"/>
  <c r="F118" i="38"/>
  <c r="G117" i="38"/>
  <c r="F117" i="38"/>
  <c r="E117" i="38"/>
  <c r="G116" i="38"/>
  <c r="E116" i="38"/>
  <c r="F116" i="38"/>
  <c r="G115" i="38"/>
  <c r="F115" i="38"/>
  <c r="E115" i="38"/>
  <c r="G114" i="38"/>
  <c r="E114" i="38"/>
  <c r="F114" i="38"/>
  <c r="F113" i="38"/>
  <c r="G113" i="38"/>
  <c r="E100" i="47"/>
  <c r="D101" i="47"/>
  <c r="D102" i="47" s="1"/>
  <c r="F100" i="47"/>
  <c r="E113" i="38"/>
  <c r="E114" i="21"/>
  <c r="G114" i="21"/>
  <c r="F114" i="21"/>
  <c r="P94" i="37" l="1"/>
  <c r="Q93" i="37"/>
  <c r="F38" i="14"/>
  <c r="H38" i="14"/>
  <c r="E38" i="14"/>
  <c r="G38" i="14"/>
  <c r="F156" i="5"/>
  <c r="E156" i="5"/>
  <c r="G156" i="5"/>
  <c r="J156" i="5"/>
  <c r="I156" i="5"/>
  <c r="L156" i="5"/>
  <c r="K156" i="5"/>
  <c r="H156" i="5"/>
  <c r="F102" i="47"/>
  <c r="D103" i="47"/>
  <c r="E102" i="47"/>
  <c r="F115" i="21"/>
  <c r="G115" i="21"/>
  <c r="D116" i="21"/>
  <c r="H115" i="21"/>
  <c r="F101" i="47"/>
  <c r="E101" i="47"/>
  <c r="Q94" i="37" l="1"/>
  <c r="P95" i="37"/>
  <c r="J157" i="5"/>
  <c r="K157" i="5"/>
  <c r="L157" i="5"/>
  <c r="E157" i="5"/>
  <c r="F103" i="47"/>
  <c r="D104" i="47"/>
  <c r="D105" i="47" s="1"/>
  <c r="E103" i="47"/>
  <c r="F116" i="21"/>
  <c r="D117" i="21"/>
  <c r="D118" i="21" s="1"/>
  <c r="G116" i="21"/>
  <c r="E116" i="21"/>
  <c r="H116" i="21"/>
  <c r="E101" i="38"/>
  <c r="E102" i="38"/>
  <c r="E104" i="38"/>
  <c r="E105" i="38"/>
  <c r="E106" i="38"/>
  <c r="E107" i="38"/>
  <c r="E108" i="38"/>
  <c r="E109" i="38"/>
  <c r="E100" i="38"/>
  <c r="Q95" i="37" l="1"/>
  <c r="P96" i="37"/>
  <c r="F40" i="14"/>
  <c r="E40" i="14"/>
  <c r="G40" i="14"/>
  <c r="H40" i="14"/>
  <c r="F105" i="47"/>
  <c r="D106" i="47"/>
  <c r="E105" i="47"/>
  <c r="F104" i="47"/>
  <c r="E104" i="47"/>
  <c r="G118" i="21"/>
  <c r="D119" i="21"/>
  <c r="E118" i="21"/>
  <c r="F118" i="21"/>
  <c r="H118" i="21"/>
  <c r="H117" i="21"/>
  <c r="E117" i="21"/>
  <c r="F117" i="21"/>
  <c r="G117" i="21"/>
  <c r="D19" i="56"/>
  <c r="H19" i="56" s="1"/>
  <c r="H18" i="56"/>
  <c r="E18" i="56"/>
  <c r="F18" i="56" s="1"/>
  <c r="P97" i="37" l="1"/>
  <c r="Q96" i="37"/>
  <c r="E70" i="37"/>
  <c r="N70" i="37" s="1"/>
  <c r="M70" i="37"/>
  <c r="L70" i="37"/>
  <c r="E106" i="47"/>
  <c r="D107" i="47"/>
  <c r="D108" i="47" s="1"/>
  <c r="F106" i="47"/>
  <c r="H119" i="21"/>
  <c r="D120" i="21"/>
  <c r="G119" i="21"/>
  <c r="F119" i="21"/>
  <c r="E119" i="21"/>
  <c r="E19" i="56"/>
  <c r="F19" i="56" s="1"/>
  <c r="Q97" i="37" l="1"/>
  <c r="P98" i="37"/>
  <c r="F71" i="37"/>
  <c r="I71" i="37"/>
  <c r="H71" i="37"/>
  <c r="G71" i="37"/>
  <c r="J71" i="37"/>
  <c r="M71" i="37"/>
  <c r="L71" i="37"/>
  <c r="K71" i="37"/>
  <c r="E71" i="37"/>
  <c r="N71" i="37" s="1"/>
  <c r="F108" i="47"/>
  <c r="D109" i="47"/>
  <c r="E108" i="47"/>
  <c r="F107" i="47"/>
  <c r="E107" i="47"/>
  <c r="G120" i="21"/>
  <c r="D121" i="21"/>
  <c r="H120" i="21"/>
  <c r="E120" i="21"/>
  <c r="F120" i="21"/>
  <c r="H20" i="56"/>
  <c r="E20" i="56"/>
  <c r="F20" i="56" s="1"/>
  <c r="P99" i="37" l="1"/>
  <c r="Q98" i="37"/>
  <c r="F73" i="37"/>
  <c r="J73" i="37"/>
  <c r="M73" i="37"/>
  <c r="I73" i="37"/>
  <c r="G73" i="37"/>
  <c r="E73" i="37"/>
  <c r="N73" i="37" s="1"/>
  <c r="L73" i="37"/>
  <c r="K73" i="37"/>
  <c r="M72" i="37"/>
  <c r="G72" i="37"/>
  <c r="K72" i="37"/>
  <c r="F72" i="37"/>
  <c r="J72" i="37"/>
  <c r="I72" i="37"/>
  <c r="H72" i="37"/>
  <c r="E72" i="37"/>
  <c r="N72" i="37" s="1"/>
  <c r="L72" i="37"/>
  <c r="F109" i="47"/>
  <c r="E109" i="47"/>
  <c r="H121" i="21"/>
  <c r="E121" i="21"/>
  <c r="D122" i="21"/>
  <c r="G121" i="21"/>
  <c r="F121" i="21"/>
  <c r="H21" i="56"/>
  <c r="E21" i="56"/>
  <c r="F21" i="56" s="1"/>
  <c r="H16" i="47"/>
  <c r="H17" i="47" s="1"/>
  <c r="H18" i="47" s="1"/>
  <c r="H19" i="47" s="1"/>
  <c r="H20" i="47" s="1"/>
  <c r="H21" i="47" s="1"/>
  <c r="H22" i="47" s="1"/>
  <c r="H23" i="47" s="1"/>
  <c r="H24" i="47" s="1"/>
  <c r="H25" i="47" s="1"/>
  <c r="H26" i="47" s="1"/>
  <c r="H27" i="47" s="1"/>
  <c r="H28" i="47" s="1"/>
  <c r="H29" i="47" s="1"/>
  <c r="H31" i="47" s="1"/>
  <c r="H32" i="47" s="1"/>
  <c r="H33" i="47" s="1"/>
  <c r="H35" i="47" s="1"/>
  <c r="H36" i="47" s="1"/>
  <c r="H37" i="47" s="1"/>
  <c r="H38" i="47" s="1"/>
  <c r="H39" i="47" s="1"/>
  <c r="H40" i="47" s="1"/>
  <c r="H41" i="47" s="1"/>
  <c r="H42" i="47" s="1"/>
  <c r="H43" i="47" s="1"/>
  <c r="H44" i="47" s="1"/>
  <c r="H45" i="47" s="1"/>
  <c r="H46" i="47" s="1"/>
  <c r="H47" i="47" s="1"/>
  <c r="H48" i="47" s="1"/>
  <c r="H49" i="47" s="1"/>
  <c r="H50" i="47" s="1"/>
  <c r="H51" i="47" s="1"/>
  <c r="H52" i="47" s="1"/>
  <c r="H53" i="47" s="1"/>
  <c r="H54" i="47" s="1"/>
  <c r="H55" i="47" s="1"/>
  <c r="H56" i="47" s="1"/>
  <c r="H57" i="47" s="1"/>
  <c r="H58" i="47" s="1"/>
  <c r="H59" i="47" s="1"/>
  <c r="H60" i="47" s="1"/>
  <c r="H61" i="47" s="1"/>
  <c r="H62" i="47" s="1"/>
  <c r="H63" i="47" s="1"/>
  <c r="H64" i="47" s="1"/>
  <c r="H65" i="47" s="1"/>
  <c r="H66" i="47" s="1"/>
  <c r="H67" i="47" s="1"/>
  <c r="H68" i="47" s="1"/>
  <c r="H69" i="47" s="1"/>
  <c r="H70" i="47" s="1"/>
  <c r="H71" i="47" s="1"/>
  <c r="H72" i="47" s="1"/>
  <c r="H73" i="47" s="1"/>
  <c r="H74" i="47" s="1"/>
  <c r="H75" i="47" s="1"/>
  <c r="H76" i="47" s="1"/>
  <c r="H77" i="47" s="1"/>
  <c r="H78" i="47" s="1"/>
  <c r="H79" i="47" s="1"/>
  <c r="H80" i="47" s="1"/>
  <c r="H81" i="47" s="1"/>
  <c r="H82" i="47" s="1"/>
  <c r="H83" i="47" s="1"/>
  <c r="D16" i="47"/>
  <c r="D108" i="39"/>
  <c r="F108" i="39" s="1"/>
  <c r="G108" i="39"/>
  <c r="G109" i="39" s="1"/>
  <c r="G110" i="39" s="1"/>
  <c r="G111" i="39" s="1"/>
  <c r="G112" i="39" s="1"/>
  <c r="G113" i="39" s="1"/>
  <c r="G114" i="39" s="1"/>
  <c r="G115" i="39" s="1"/>
  <c r="G116" i="39" s="1"/>
  <c r="G117" i="39" s="1"/>
  <c r="G118" i="39" s="1"/>
  <c r="G119" i="39" s="1"/>
  <c r="G120" i="39" s="1"/>
  <c r="F107" i="39"/>
  <c r="E107" i="39"/>
  <c r="Q99" i="37" l="1"/>
  <c r="P100" i="37"/>
  <c r="L94" i="44"/>
  <c r="L95" i="44" s="1"/>
  <c r="L96" i="44" s="1"/>
  <c r="L97" i="44" s="1"/>
  <c r="K74" i="37"/>
  <c r="L74" i="37"/>
  <c r="M74" i="37"/>
  <c r="F111" i="47"/>
  <c r="E111" i="47"/>
  <c r="F110" i="47"/>
  <c r="E110" i="47"/>
  <c r="H23" i="56"/>
  <c r="D24" i="56"/>
  <c r="E23" i="56"/>
  <c r="F23" i="56" s="1"/>
  <c r="G122" i="21"/>
  <c r="D123" i="21"/>
  <c r="F122" i="21"/>
  <c r="E122" i="21"/>
  <c r="H122" i="21"/>
  <c r="H22" i="56"/>
  <c r="E22" i="56"/>
  <c r="F22" i="56" s="1"/>
  <c r="E16" i="47"/>
  <c r="D17" i="47"/>
  <c r="F16" i="47"/>
  <c r="D109" i="39"/>
  <c r="E109" i="39" s="1"/>
  <c r="E108" i="39"/>
  <c r="P101" i="37" l="1"/>
  <c r="Q100" i="37"/>
  <c r="L98" i="44"/>
  <c r="L99" i="44" s="1"/>
  <c r="L100" i="44" s="1"/>
  <c r="L101" i="44" s="1"/>
  <c r="F112" i="47"/>
  <c r="E112" i="47"/>
  <c r="H24" i="56"/>
  <c r="E24" i="56"/>
  <c r="F24" i="56" s="1"/>
  <c r="D25" i="56"/>
  <c r="F123" i="21"/>
  <c r="D124" i="21"/>
  <c r="D125" i="21" s="1"/>
  <c r="D126" i="21" s="1"/>
  <c r="E123" i="21"/>
  <c r="G123" i="21"/>
  <c r="H123" i="21"/>
  <c r="F17" i="47"/>
  <c r="D18" i="47"/>
  <c r="E17" i="47"/>
  <c r="F109" i="39"/>
  <c r="D110" i="39"/>
  <c r="Q101" i="37" l="1"/>
  <c r="P102" i="37"/>
  <c r="L102" i="44"/>
  <c r="L103" i="44" s="1"/>
  <c r="L104" i="44" s="1"/>
  <c r="L105" i="44" s="1"/>
  <c r="L106" i="44" s="1"/>
  <c r="L107" i="44" s="1"/>
  <c r="L108" i="44" s="1"/>
  <c r="L109" i="44" s="1"/>
  <c r="L110" i="44" s="1"/>
  <c r="L111" i="44" s="1"/>
  <c r="L112" i="44" s="1"/>
  <c r="L113" i="44" s="1"/>
  <c r="L114" i="44" s="1"/>
  <c r="L115" i="44" s="1"/>
  <c r="L116" i="44" s="1"/>
  <c r="L117" i="44" s="1"/>
  <c r="L118" i="44" s="1"/>
  <c r="L119" i="44" s="1"/>
  <c r="L122" i="44" s="1"/>
  <c r="L123" i="44" s="1"/>
  <c r="L124" i="44" s="1"/>
  <c r="L125" i="44" s="1"/>
  <c r="L126" i="44" s="1"/>
  <c r="L127" i="44" s="1"/>
  <c r="L128" i="44" s="1"/>
  <c r="L129" i="44" s="1"/>
  <c r="L130" i="44" s="1"/>
  <c r="L131" i="44" s="1"/>
  <c r="L132" i="44" s="1"/>
  <c r="K43" i="45"/>
  <c r="K44" i="45" s="1"/>
  <c r="K45" i="45" s="1"/>
  <c r="K46" i="45" s="1"/>
  <c r="K47" i="45" s="1"/>
  <c r="K48" i="45" s="1"/>
  <c r="K49" i="45" s="1"/>
  <c r="K50" i="45" s="1"/>
  <c r="K51" i="45" s="1"/>
  <c r="K52" i="45" s="1"/>
  <c r="K53" i="45" s="1"/>
  <c r="K54" i="45" s="1"/>
  <c r="K55" i="45" s="1"/>
  <c r="K56" i="45" s="1"/>
  <c r="K57" i="45" s="1"/>
  <c r="K58" i="45" s="1"/>
  <c r="K59" i="45" s="1"/>
  <c r="K60" i="45" s="1"/>
  <c r="K61" i="45" s="1"/>
  <c r="K63" i="45" s="1"/>
  <c r="K64" i="45" s="1"/>
  <c r="K65" i="45" s="1"/>
  <c r="K66" i="45" s="1"/>
  <c r="K67" i="45" s="1"/>
  <c r="K68" i="45" s="1"/>
  <c r="K69" i="45" s="1"/>
  <c r="F113" i="47"/>
  <c r="H129" i="21"/>
  <c r="E129" i="21"/>
  <c r="F129" i="21"/>
  <c r="G129" i="21"/>
  <c r="H25" i="56"/>
  <c r="D26" i="56"/>
  <c r="E25" i="56"/>
  <c r="F25" i="56" s="1"/>
  <c r="H128" i="21"/>
  <c r="E128" i="21"/>
  <c r="F128" i="21"/>
  <c r="G128" i="21"/>
  <c r="H127" i="21"/>
  <c r="F127" i="21"/>
  <c r="E127" i="21"/>
  <c r="G127" i="21"/>
  <c r="F126" i="21"/>
  <c r="H126" i="21"/>
  <c r="G126" i="21"/>
  <c r="E126" i="21"/>
  <c r="G125" i="21"/>
  <c r="H125" i="21"/>
  <c r="F125" i="21"/>
  <c r="E125" i="21"/>
  <c r="H124" i="21"/>
  <c r="G124" i="21"/>
  <c r="E124" i="21"/>
  <c r="F124" i="21"/>
  <c r="F18" i="47"/>
  <c r="D19" i="47"/>
  <c r="E18" i="47"/>
  <c r="F110" i="39"/>
  <c r="D111" i="39"/>
  <c r="E110" i="39"/>
  <c r="P103" i="37" l="1"/>
  <c r="Q102" i="37"/>
  <c r="F114" i="47"/>
  <c r="E114" i="47"/>
  <c r="H130" i="21"/>
  <c r="F130" i="21"/>
  <c r="E130" i="21"/>
  <c r="G130" i="21"/>
  <c r="E28" i="56"/>
  <c r="F28" i="56" s="1"/>
  <c r="H28" i="56"/>
  <c r="E27" i="56"/>
  <c r="F27" i="56" s="1"/>
  <c r="H26" i="56"/>
  <c r="E26" i="56"/>
  <c r="F26" i="56" s="1"/>
  <c r="F19" i="47"/>
  <c r="D20" i="47"/>
  <c r="D21" i="47" s="1"/>
  <c r="D22" i="47" s="1"/>
  <c r="E19" i="47"/>
  <c r="F111" i="39"/>
  <c r="D112" i="39"/>
  <c r="E111" i="39"/>
  <c r="Q103" i="37" l="1"/>
  <c r="P104" i="37"/>
  <c r="F116" i="47"/>
  <c r="F22" i="47"/>
  <c r="D23" i="47"/>
  <c r="E22" i="47"/>
  <c r="F21" i="47"/>
  <c r="E21" i="47"/>
  <c r="H33" i="56"/>
  <c r="H32" i="56"/>
  <c r="E31" i="56"/>
  <c r="F31" i="56" s="1"/>
  <c r="H30" i="56"/>
  <c r="E29" i="56"/>
  <c r="F29" i="56" s="1"/>
  <c r="H29" i="56"/>
  <c r="F20" i="47"/>
  <c r="E20" i="47"/>
  <c r="F112" i="39"/>
  <c r="D113" i="39"/>
  <c r="E112" i="39"/>
  <c r="Q104" i="37" l="1"/>
  <c r="P105" i="37"/>
  <c r="F117" i="47"/>
  <c r="E117" i="47"/>
  <c r="F23" i="47"/>
  <c r="D24" i="47"/>
  <c r="E23" i="47"/>
  <c r="H34" i="56"/>
  <c r="F113" i="39"/>
  <c r="D114" i="39"/>
  <c r="E113" i="39"/>
  <c r="D105" i="21"/>
  <c r="D106" i="21" s="1"/>
  <c r="F13" i="47"/>
  <c r="F14" i="47"/>
  <c r="F15" i="47"/>
  <c r="E13" i="47"/>
  <c r="E14" i="47"/>
  <c r="E15" i="47"/>
  <c r="Q105" i="37" l="1"/>
  <c r="P106" i="37"/>
  <c r="F24" i="47"/>
  <c r="D25" i="47"/>
  <c r="D26" i="47" s="1"/>
  <c r="E24" i="47"/>
  <c r="H35" i="56"/>
  <c r="E105" i="21"/>
  <c r="H105" i="21"/>
  <c r="F105" i="21"/>
  <c r="G105" i="21"/>
  <c r="G106" i="21"/>
  <c r="H106" i="21"/>
  <c r="D107" i="21"/>
  <c r="H107" i="21" s="1"/>
  <c r="E106" i="21"/>
  <c r="F106" i="21"/>
  <c r="E114" i="39"/>
  <c r="F114" i="39"/>
  <c r="D115" i="39"/>
  <c r="P107" i="37" l="1"/>
  <c r="Q106" i="37"/>
  <c r="E119" i="47"/>
  <c r="F119" i="47"/>
  <c r="H37" i="56"/>
  <c r="E26" i="47"/>
  <c r="D27" i="47"/>
  <c r="D28" i="47" s="1"/>
  <c r="F26" i="47"/>
  <c r="F25" i="47"/>
  <c r="E25" i="47"/>
  <c r="E36" i="56"/>
  <c r="F36" i="56" s="1"/>
  <c r="G107" i="21"/>
  <c r="E107" i="21"/>
  <c r="F107" i="21"/>
  <c r="D108" i="21"/>
  <c r="F115" i="39"/>
  <c r="D116" i="39"/>
  <c r="E115" i="39"/>
  <c r="F110" i="21"/>
  <c r="G110" i="21"/>
  <c r="E110" i="21"/>
  <c r="H110" i="21"/>
  <c r="Q107" i="37" l="1"/>
  <c r="P108" i="37"/>
  <c r="F120" i="47"/>
  <c r="E120" i="47"/>
  <c r="H38" i="56"/>
  <c r="E38" i="56"/>
  <c r="F38" i="56" s="1"/>
  <c r="F28" i="47"/>
  <c r="D29" i="47"/>
  <c r="E28" i="47"/>
  <c r="E27" i="47"/>
  <c r="F27" i="47"/>
  <c r="D109" i="21"/>
  <c r="F108" i="21"/>
  <c r="G108" i="21"/>
  <c r="H108" i="21"/>
  <c r="E108" i="21"/>
  <c r="F116" i="39"/>
  <c r="D117" i="39"/>
  <c r="E116" i="39"/>
  <c r="E111" i="21"/>
  <c r="F111" i="21"/>
  <c r="G111" i="21"/>
  <c r="H111" i="21"/>
  <c r="P109" i="37" l="1"/>
  <c r="Q108" i="37"/>
  <c r="E40" i="56"/>
  <c r="F40" i="56" s="1"/>
  <c r="H39" i="56"/>
  <c r="E39" i="56"/>
  <c r="F39" i="56" s="1"/>
  <c r="F29" i="47"/>
  <c r="E29" i="47"/>
  <c r="E109" i="21"/>
  <c r="F109" i="21"/>
  <c r="H109" i="21"/>
  <c r="G109" i="21"/>
  <c r="F117" i="39"/>
  <c r="D118" i="39"/>
  <c r="D119" i="39" s="1"/>
  <c r="D120" i="39" s="1"/>
  <c r="E117" i="39"/>
  <c r="G112" i="21"/>
  <c r="E112" i="21"/>
  <c r="F112" i="21"/>
  <c r="H112" i="21"/>
  <c r="K71" i="48"/>
  <c r="K73" i="48" s="1"/>
  <c r="K74" i="48" s="1"/>
  <c r="K75" i="48" s="1"/>
  <c r="K76" i="48" s="1"/>
  <c r="K77" i="48" s="1"/>
  <c r="K78" i="48" s="1"/>
  <c r="K79" i="48" s="1"/>
  <c r="K80" i="48" s="1"/>
  <c r="K81" i="48" s="1"/>
  <c r="K82" i="48" s="1"/>
  <c r="K83" i="48" s="1"/>
  <c r="K84" i="48" s="1"/>
  <c r="K85" i="48" s="1"/>
  <c r="K86" i="48" s="1"/>
  <c r="K87" i="48" s="1"/>
  <c r="K88" i="48" s="1"/>
  <c r="K89" i="48" s="1"/>
  <c r="K90" i="48" s="1"/>
  <c r="K91" i="48" s="1"/>
  <c r="K92" i="48" s="1"/>
  <c r="K93" i="48" s="1"/>
  <c r="K94" i="48" s="1"/>
  <c r="K95" i="48" s="1"/>
  <c r="K96" i="48" s="1"/>
  <c r="K97" i="48" s="1"/>
  <c r="K98" i="48" s="1"/>
  <c r="K99" i="48" s="1"/>
  <c r="K100" i="48" s="1"/>
  <c r="K101" i="48" s="1"/>
  <c r="K102" i="48" s="1"/>
  <c r="K103" i="48" s="1"/>
  <c r="K104" i="48" s="1"/>
  <c r="K105" i="48" s="1"/>
  <c r="K106" i="48" s="1"/>
  <c r="K107" i="48" s="1"/>
  <c r="K108" i="48" s="1"/>
  <c r="K109" i="48" s="1"/>
  <c r="K110" i="48" s="1"/>
  <c r="K111" i="48" s="1"/>
  <c r="K112" i="48" s="1"/>
  <c r="K113" i="48" s="1"/>
  <c r="K114" i="48" s="1"/>
  <c r="K115" i="48" s="1"/>
  <c r="K116" i="48" s="1"/>
  <c r="K117" i="48" s="1"/>
  <c r="K118" i="48" s="1"/>
  <c r="K119" i="48" s="1"/>
  <c r="K120" i="48" s="1"/>
  <c r="K121" i="48" s="1"/>
  <c r="Q109" i="37" l="1"/>
  <c r="P110" i="37"/>
  <c r="E41" i="56"/>
  <c r="F41" i="56" s="1"/>
  <c r="F120" i="39"/>
  <c r="E120" i="39"/>
  <c r="E119" i="39"/>
  <c r="F119" i="39"/>
  <c r="F118" i="39"/>
  <c r="E118" i="39"/>
  <c r="E113" i="21"/>
  <c r="F113" i="21"/>
  <c r="G113" i="21"/>
  <c r="H113" i="21"/>
  <c r="Q110" i="37" l="1"/>
  <c r="F10" i="47"/>
  <c r="E34" i="47" l="1"/>
  <c r="E11" i="47"/>
  <c r="E10" i="47"/>
  <c r="F11" i="47" l="1"/>
  <c r="E9" i="20"/>
  <c r="F9" i="20"/>
  <c r="H9" i="47"/>
  <c r="H10" i="47" s="1"/>
  <c r="H11" i="47" s="1"/>
  <c r="H12" i="47" s="1"/>
  <c r="F8" i="47"/>
  <c r="F9" i="47"/>
  <c r="E9" i="47"/>
  <c r="E8" i="47"/>
  <c r="E36" i="47" l="1"/>
  <c r="F12" i="47"/>
  <c r="E12" i="47"/>
  <c r="F93" i="38"/>
  <c r="G93" i="38" s="1"/>
  <c r="F94" i="38"/>
  <c r="G94" i="38" s="1"/>
  <c r="F95" i="38"/>
  <c r="G95" i="38" s="1"/>
  <c r="F96" i="38"/>
  <c r="G96" i="38" s="1"/>
  <c r="F97" i="38"/>
  <c r="G97" i="38" s="1"/>
  <c r="F98" i="38"/>
  <c r="G98" i="38" s="1"/>
  <c r="F100" i="38"/>
  <c r="G100" i="38" s="1"/>
  <c r="F101" i="38"/>
  <c r="G101" i="38" s="1"/>
  <c r="F103" i="38"/>
  <c r="G103" i="38" s="1"/>
  <c r="E93" i="38"/>
  <c r="E94" i="38"/>
  <c r="E95" i="38"/>
  <c r="E96" i="38"/>
  <c r="E97" i="38"/>
  <c r="E98" i="38"/>
  <c r="E9" i="56"/>
  <c r="F9" i="56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7" i="56"/>
  <c r="F17" i="56" s="1"/>
  <c r="E21" i="14"/>
  <c r="F21" i="14"/>
  <c r="G21" i="14"/>
  <c r="H21" i="14"/>
  <c r="E20" i="14"/>
  <c r="F20" i="14"/>
  <c r="G20" i="14"/>
  <c r="H20" i="14"/>
  <c r="E19" i="14"/>
  <c r="F19" i="14"/>
  <c r="G19" i="14"/>
  <c r="H19" i="14"/>
  <c r="E18" i="14"/>
  <c r="F18" i="14"/>
  <c r="G18" i="14"/>
  <c r="H18" i="14"/>
  <c r="E17" i="14"/>
  <c r="F17" i="14"/>
  <c r="G17" i="14"/>
  <c r="H17" i="14"/>
  <c r="E16" i="14"/>
  <c r="F16" i="14"/>
  <c r="G16" i="14"/>
  <c r="H16" i="14"/>
  <c r="E15" i="14"/>
  <c r="F15" i="14"/>
  <c r="G15" i="14"/>
  <c r="H15" i="14"/>
  <c r="E14" i="14"/>
  <c r="F14" i="14"/>
  <c r="G14" i="14"/>
  <c r="H14" i="14"/>
  <c r="E13" i="14"/>
  <c r="F13" i="14"/>
  <c r="G13" i="14"/>
  <c r="H13" i="14"/>
  <c r="H8" i="14"/>
  <c r="H9" i="14"/>
  <c r="H10" i="14"/>
  <c r="H11" i="14"/>
  <c r="H12" i="14"/>
  <c r="G8" i="14"/>
  <c r="G9" i="14"/>
  <c r="G10" i="14"/>
  <c r="G11" i="14"/>
  <c r="G12" i="14"/>
  <c r="F8" i="14"/>
  <c r="F9" i="14"/>
  <c r="F10" i="14"/>
  <c r="F11" i="14"/>
  <c r="F12" i="14"/>
  <c r="E8" i="14"/>
  <c r="E9" i="14"/>
  <c r="E10" i="14"/>
  <c r="E11" i="14"/>
  <c r="E12" i="14"/>
  <c r="E37" i="47" l="1"/>
  <c r="K104" i="55"/>
  <c r="J104" i="55"/>
  <c r="K103" i="55"/>
  <c r="J103" i="55"/>
  <c r="K102" i="55"/>
  <c r="J102" i="55"/>
  <c r="D102" i="55"/>
  <c r="G102" i="55" s="1"/>
  <c r="K101" i="55"/>
  <c r="J101" i="55"/>
  <c r="D101" i="55"/>
  <c r="H101" i="55" s="1"/>
  <c r="J9" i="14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E38" i="47" l="1"/>
  <c r="G103" i="55"/>
  <c r="F103" i="55"/>
  <c r="H103" i="55"/>
  <c r="F102" i="55"/>
  <c r="H102" i="55"/>
  <c r="E102" i="55"/>
  <c r="G101" i="55"/>
  <c r="F101" i="55"/>
  <c r="E101" i="55"/>
  <c r="E103" i="55" l="1"/>
  <c r="D104" i="55"/>
  <c r="H104" i="55" l="1"/>
  <c r="G104" i="55"/>
  <c r="E104" i="55"/>
  <c r="F104" i="55"/>
  <c r="E116" i="5"/>
  <c r="H104" i="21" l="1"/>
  <c r="G104" i="21"/>
  <c r="F104" i="21"/>
  <c r="E104" i="21"/>
  <c r="H103" i="21"/>
  <c r="G103" i="21"/>
  <c r="F103" i="21"/>
  <c r="E103" i="21"/>
  <c r="H102" i="21"/>
  <c r="G102" i="21"/>
  <c r="F102" i="21"/>
  <c r="E102" i="21"/>
  <c r="H101" i="21"/>
  <c r="G101" i="21"/>
  <c r="F101" i="21"/>
  <c r="E101" i="2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6" i="51" l="1"/>
  <c r="O10" i="51"/>
  <c r="O11" i="51" s="1"/>
  <c r="O12" i="51" s="1"/>
  <c r="O13" i="51" s="1"/>
  <c r="O14" i="51" s="1"/>
  <c r="O15" i="51" s="1"/>
  <c r="O16" i="51" s="1"/>
  <c r="O17" i="51" s="1"/>
  <c r="O18" i="51" s="1"/>
  <c r="O19" i="51" s="1"/>
  <c r="O20" i="51" s="1"/>
  <c r="N10" i="51"/>
  <c r="N11" i="51" s="1"/>
  <c r="N12" i="51" s="1"/>
  <c r="N13" i="51" s="1"/>
  <c r="N14" i="51" s="1"/>
  <c r="N15" i="51" s="1"/>
  <c r="N16" i="51" s="1"/>
  <c r="N17" i="51" s="1"/>
  <c r="N18" i="51" s="1"/>
  <c r="N19" i="51" s="1"/>
  <c r="N20" i="51" s="1"/>
  <c r="M10" i="51"/>
  <c r="M11" i="51" s="1"/>
  <c r="M12" i="51" s="1"/>
  <c r="M13" i="51" s="1"/>
  <c r="M14" i="51" s="1"/>
  <c r="M15" i="51" s="1"/>
  <c r="M16" i="51" s="1"/>
  <c r="M17" i="51" s="1"/>
  <c r="M18" i="51" s="1"/>
  <c r="M19" i="51" s="1"/>
  <c r="M20" i="51" s="1"/>
  <c r="L10" i="51"/>
  <c r="L11" i="51" s="1"/>
  <c r="L12" i="51" s="1"/>
  <c r="L13" i="51" s="1"/>
  <c r="L14" i="51" s="1"/>
  <c r="L15" i="51" s="1"/>
  <c r="L16" i="51" s="1"/>
  <c r="L17" i="51" s="1"/>
  <c r="L18" i="51" s="1"/>
  <c r="L19" i="51" s="1"/>
  <c r="L20" i="51" s="1"/>
  <c r="K10" i="51"/>
  <c r="K11" i="51" s="1"/>
  <c r="K12" i="51" s="1"/>
  <c r="K13" i="51" s="1"/>
  <c r="K14" i="51" s="1"/>
  <c r="K15" i="51" s="1"/>
  <c r="K16" i="51" s="1"/>
  <c r="K17" i="51" s="1"/>
  <c r="K18" i="51" s="1"/>
  <c r="K19" i="51" s="1"/>
  <c r="K20" i="51" s="1"/>
  <c r="J10" i="51"/>
  <c r="J11" i="51" s="1"/>
  <c r="J12" i="51" s="1"/>
  <c r="J13" i="51" s="1"/>
  <c r="J14" i="51" s="1"/>
  <c r="J15" i="51" s="1"/>
  <c r="J16" i="51" s="1"/>
  <c r="J17" i="51" s="1"/>
  <c r="J18" i="51" s="1"/>
  <c r="J19" i="51" s="1"/>
  <c r="J20" i="51" s="1"/>
  <c r="I10" i="51"/>
  <c r="I11" i="51" s="1"/>
  <c r="I12" i="51" s="1"/>
  <c r="I13" i="51" s="1"/>
  <c r="I14" i="51" s="1"/>
  <c r="I15" i="51" s="1"/>
  <c r="I16" i="51" s="1"/>
  <c r="I17" i="51" s="1"/>
  <c r="I18" i="51" s="1"/>
  <c r="I19" i="51" s="1"/>
  <c r="I20" i="51" s="1"/>
  <c r="H20" i="51"/>
  <c r="H27" i="51" l="1"/>
  <c r="E103" i="13"/>
  <c r="H28" i="51" l="1"/>
  <c r="D10" i="32"/>
  <c r="D11" i="32" s="1"/>
  <c r="K108" i="13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J109" i="13"/>
  <c r="J110" i="13" s="1"/>
  <c r="J111" i="13" s="1"/>
  <c r="J112" i="13" s="1"/>
  <c r="J113" i="13" s="1"/>
  <c r="J114" i="13" s="1"/>
  <c r="J115" i="13" s="1"/>
  <c r="J116" i="13" s="1"/>
  <c r="J117" i="13" s="1"/>
  <c r="J118" i="13" s="1"/>
  <c r="J119" i="13" s="1"/>
  <c r="J120" i="13" s="1"/>
  <c r="J121" i="13" s="1"/>
  <c r="J122" i="13" s="1"/>
  <c r="J123" i="13" s="1"/>
  <c r="J124" i="13" s="1"/>
  <c r="J125" i="13" s="1"/>
  <c r="J126" i="13" s="1"/>
  <c r="J127" i="13" s="1"/>
  <c r="J128" i="13" s="1"/>
  <c r="J129" i="13" s="1"/>
  <c r="J130" i="13" s="1"/>
  <c r="J131" i="13" s="1"/>
  <c r="J132" i="13" s="1"/>
  <c r="J133" i="13" s="1"/>
  <c r="J134" i="13" s="1"/>
  <c r="J135" i="13" s="1"/>
  <c r="J136" i="13" s="1"/>
  <c r="H109" i="13"/>
  <c r="F109" i="13"/>
  <c r="H108" i="13"/>
  <c r="F108" i="13"/>
  <c r="H107" i="13"/>
  <c r="F107" i="13"/>
  <c r="E107" i="13"/>
  <c r="H29" i="51" l="1"/>
  <c r="H30" i="51" s="1"/>
  <c r="F12" i="32"/>
  <c r="E12" i="32"/>
  <c r="F11" i="32"/>
  <c r="E11" i="32"/>
  <c r="E10" i="32"/>
  <c r="F10" i="32"/>
  <c r="F9" i="32"/>
  <c r="E9" i="32"/>
  <c r="E109" i="13"/>
  <c r="H31" i="51" l="1"/>
  <c r="F13" i="32"/>
  <c r="D15" i="32"/>
  <c r="D16" i="32" s="1"/>
  <c r="D17" i="32" s="1"/>
  <c r="D18" i="32" s="1"/>
  <c r="E13" i="32"/>
  <c r="F110" i="13"/>
  <c r="E110" i="13"/>
  <c r="H110" i="13"/>
  <c r="E18" i="32" l="1"/>
  <c r="F18" i="32"/>
  <c r="F17" i="32"/>
  <c r="E17" i="32"/>
  <c r="F16" i="32"/>
  <c r="E16" i="32"/>
  <c r="F15" i="32"/>
  <c r="E15" i="32"/>
  <c r="F14" i="32"/>
  <c r="E14" i="32"/>
  <c r="H112" i="13"/>
  <c r="D113" i="13"/>
  <c r="E112" i="13"/>
  <c r="F112" i="13"/>
  <c r="H111" i="13"/>
  <c r="E111" i="13"/>
  <c r="F111" i="13"/>
  <c r="F19" i="32" l="1"/>
  <c r="E19" i="32"/>
  <c r="H113" i="13"/>
  <c r="E113" i="13"/>
  <c r="F113" i="13"/>
  <c r="F21" i="32" l="1"/>
  <c r="D22" i="32"/>
  <c r="E21" i="32"/>
  <c r="F20" i="32"/>
  <c r="E20" i="32"/>
  <c r="H115" i="13"/>
  <c r="E115" i="13"/>
  <c r="F115" i="13"/>
  <c r="F114" i="13"/>
  <c r="E114" i="13"/>
  <c r="H114" i="13"/>
  <c r="E22" i="32" l="1"/>
  <c r="D23" i="32"/>
  <c r="F22" i="32"/>
  <c r="H116" i="13"/>
  <c r="F116" i="13"/>
  <c r="E116" i="13"/>
  <c r="H10" i="10" l="1"/>
  <c r="F23" i="32"/>
  <c r="D24" i="32"/>
  <c r="D25" i="32" s="1"/>
  <c r="D26" i="32" s="1"/>
  <c r="E23" i="32"/>
  <c r="E9" i="43"/>
  <c r="H117" i="13"/>
  <c r="E117" i="13"/>
  <c r="F117" i="13"/>
  <c r="H38" i="51" l="1"/>
  <c r="H11" i="10"/>
  <c r="F26" i="32"/>
  <c r="D27" i="32"/>
  <c r="E26" i="32"/>
  <c r="F25" i="32"/>
  <c r="E25" i="32"/>
  <c r="F24" i="32"/>
  <c r="E24" i="32"/>
  <c r="H119" i="13"/>
  <c r="D120" i="13"/>
  <c r="F119" i="13"/>
  <c r="E119" i="13"/>
  <c r="E10" i="43"/>
  <c r="H118" i="13"/>
  <c r="E118" i="13"/>
  <c r="F118" i="13"/>
  <c r="G260" i="4"/>
  <c r="F260" i="4"/>
  <c r="E260" i="4"/>
  <c r="H12" i="10" l="1"/>
  <c r="E27" i="32"/>
  <c r="F27" i="32"/>
  <c r="F120" i="13"/>
  <c r="D121" i="13"/>
  <c r="E120" i="13"/>
  <c r="H120" i="13"/>
  <c r="E11" i="43"/>
  <c r="H13" i="10" l="1"/>
  <c r="E30" i="32"/>
  <c r="F29" i="32"/>
  <c r="E29" i="32"/>
  <c r="E28" i="32"/>
  <c r="F28" i="32"/>
  <c r="E121" i="13"/>
  <c r="H121" i="13"/>
  <c r="D122" i="13"/>
  <c r="F121" i="13"/>
  <c r="E12" i="43"/>
  <c r="H14" i="10" l="1"/>
  <c r="F122" i="13"/>
  <c r="H122" i="13"/>
  <c r="D123" i="13"/>
  <c r="D124" i="13" s="1"/>
  <c r="E122" i="13"/>
  <c r="E13" i="43"/>
  <c r="H15" i="10" l="1"/>
  <c r="H124" i="13"/>
  <c r="D125" i="13"/>
  <c r="E124" i="13"/>
  <c r="F124" i="13"/>
  <c r="H123" i="13"/>
  <c r="F123" i="13"/>
  <c r="E123" i="13"/>
  <c r="E14" i="43"/>
  <c r="D15" i="43"/>
  <c r="H16" i="10" l="1"/>
  <c r="H125" i="13"/>
  <c r="E125" i="13"/>
  <c r="F125" i="13"/>
  <c r="E15" i="43"/>
  <c r="D16" i="43"/>
  <c r="H17" i="10" l="1"/>
  <c r="E16" i="43"/>
  <c r="D17" i="43"/>
  <c r="H126" i="13"/>
  <c r="E126" i="13"/>
  <c r="F126" i="13"/>
  <c r="D10" i="10"/>
  <c r="F9" i="10"/>
  <c r="E9" i="10"/>
  <c r="G10" i="43"/>
  <c r="G11" i="43" s="1"/>
  <c r="G12" i="43" s="1"/>
  <c r="G13" i="43" s="1"/>
  <c r="G14" i="43" s="1"/>
  <c r="G15" i="43" s="1"/>
  <c r="G16" i="43" s="1"/>
  <c r="G17" i="43" s="1"/>
  <c r="G18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G43" i="43" s="1"/>
  <c r="G44" i="43" s="1"/>
  <c r="I111" i="5"/>
  <c r="I109" i="5"/>
  <c r="H109" i="5"/>
  <c r="F109" i="5"/>
  <c r="K109" i="5" s="1"/>
  <c r="E109" i="5"/>
  <c r="J109" i="5" s="1"/>
  <c r="H10" i="32"/>
  <c r="H11" i="32" s="1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70" i="32" s="1"/>
  <c r="H71" i="32" s="1"/>
  <c r="H72" i="32" s="1"/>
  <c r="H73" i="32" s="1"/>
  <c r="H74" i="32" s="1"/>
  <c r="H75" i="32" s="1"/>
  <c r="H76" i="32" s="1"/>
  <c r="H77" i="32" s="1"/>
  <c r="H78" i="32" s="1"/>
  <c r="H79" i="32" s="1"/>
  <c r="H80" i="32" s="1"/>
  <c r="H81" i="32" s="1"/>
  <c r="H82" i="32" s="1"/>
  <c r="H83" i="32" s="1"/>
  <c r="H84" i="32" s="1"/>
  <c r="H10" i="48"/>
  <c r="H11" i="48" s="1"/>
  <c r="H12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H41" i="48" s="1"/>
  <c r="H42" i="48" s="1"/>
  <c r="H43" i="48" s="1"/>
  <c r="H44" i="48" s="1"/>
  <c r="H45" i="48" s="1"/>
  <c r="H46" i="48" s="1"/>
  <c r="H47" i="48" s="1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0" i="48" s="1"/>
  <c r="H61" i="48" s="1"/>
  <c r="H62" i="48" s="1"/>
  <c r="H63" i="48" s="1"/>
  <c r="H64" i="48" s="1"/>
  <c r="G45" i="43" l="1"/>
  <c r="H18" i="10"/>
  <c r="E17" i="43"/>
  <c r="D18" i="43"/>
  <c r="E127" i="13"/>
  <c r="H127" i="13"/>
  <c r="F127" i="13"/>
  <c r="E10" i="10"/>
  <c r="F10" i="10"/>
  <c r="D11" i="10"/>
  <c r="H11" i="37"/>
  <c r="H12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31" i="37" s="1"/>
  <c r="H114" i="5"/>
  <c r="E111" i="5"/>
  <c r="J111" i="5" s="1"/>
  <c r="F110" i="5"/>
  <c r="H111" i="5"/>
  <c r="F111" i="5"/>
  <c r="K111" i="5" s="1"/>
  <c r="K10" i="45"/>
  <c r="K11" i="45" s="1"/>
  <c r="K12" i="45" s="1"/>
  <c r="K14" i="45" s="1"/>
  <c r="K15" i="45" s="1"/>
  <c r="K16" i="45" s="1"/>
  <c r="K17" i="45" s="1"/>
  <c r="K19" i="45" s="1"/>
  <c r="K20" i="45" s="1"/>
  <c r="K21" i="45" s="1"/>
  <c r="K23" i="45" s="1"/>
  <c r="K24" i="45" s="1"/>
  <c r="K25" i="45" s="1"/>
  <c r="K26" i="45" s="1"/>
  <c r="G46" i="43" l="1"/>
  <c r="H45" i="43"/>
  <c r="H32" i="37"/>
  <c r="H33" i="37" s="1"/>
  <c r="H19" i="10"/>
  <c r="E18" i="43"/>
  <c r="D12" i="10"/>
  <c r="F11" i="10"/>
  <c r="E11" i="10"/>
  <c r="F113" i="5"/>
  <c r="K113" i="5" s="1"/>
  <c r="E112" i="5"/>
  <c r="J112" i="5" s="1"/>
  <c r="H112" i="5"/>
  <c r="I112" i="5"/>
  <c r="E113" i="5"/>
  <c r="J113" i="5" s="1"/>
  <c r="H113" i="5"/>
  <c r="I113" i="5"/>
  <c r="E114" i="5"/>
  <c r="J114" i="5" s="1"/>
  <c r="F114" i="5"/>
  <c r="K114" i="5" s="1"/>
  <c r="I114" i="5"/>
  <c r="E115" i="5"/>
  <c r="J115" i="5" s="1"/>
  <c r="F112" i="5"/>
  <c r="K112" i="5" s="1"/>
  <c r="H34" i="37" l="1"/>
  <c r="I33" i="37"/>
  <c r="G47" i="43"/>
  <c r="H46" i="43"/>
  <c r="H20" i="10"/>
  <c r="E19" i="43"/>
  <c r="E12" i="10"/>
  <c r="F12" i="10"/>
  <c r="D13" i="10"/>
  <c r="D14" i="10" s="1"/>
  <c r="I115" i="5"/>
  <c r="I119" i="5"/>
  <c r="H115" i="5"/>
  <c r="F115" i="5"/>
  <c r="K115" i="5" s="1"/>
  <c r="H35" i="37" l="1"/>
  <c r="I34" i="37"/>
  <c r="G48" i="43"/>
  <c r="H47" i="43"/>
  <c r="H21" i="10"/>
  <c r="F14" i="10"/>
  <c r="D15" i="10"/>
  <c r="E14" i="10"/>
  <c r="E13" i="10"/>
  <c r="F13" i="10"/>
  <c r="E117" i="5"/>
  <c r="J117" i="5" s="1"/>
  <c r="F117" i="5"/>
  <c r="K117" i="5" s="1"/>
  <c r="E119" i="5"/>
  <c r="J119" i="5" s="1"/>
  <c r="I117" i="5"/>
  <c r="I118" i="5"/>
  <c r="E118" i="5"/>
  <c r="J118" i="5" s="1"/>
  <c r="H117" i="5"/>
  <c r="H118" i="5"/>
  <c r="F118" i="5"/>
  <c r="K118" i="5" s="1"/>
  <c r="H119" i="5"/>
  <c r="F119" i="5"/>
  <c r="K119" i="5" s="1"/>
  <c r="H36" i="37" l="1"/>
  <c r="I35" i="37"/>
  <c r="G49" i="43"/>
  <c r="H48" i="43"/>
  <c r="H22" i="10"/>
  <c r="D16" i="10"/>
  <c r="F15" i="10"/>
  <c r="E15" i="10"/>
  <c r="I120" i="5"/>
  <c r="J120" i="5"/>
  <c r="H120" i="5"/>
  <c r="H37" i="37" l="1"/>
  <c r="I36" i="37"/>
  <c r="G50" i="43"/>
  <c r="H49" i="43"/>
  <c r="H23" i="10"/>
  <c r="F16" i="10"/>
  <c r="D17" i="10"/>
  <c r="E16" i="10"/>
  <c r="I136" i="5"/>
  <c r="E136" i="5"/>
  <c r="J136" i="5" s="1"/>
  <c r="F136" i="5"/>
  <c r="K136" i="5" s="1"/>
  <c r="H136" i="5"/>
  <c r="F135" i="5"/>
  <c r="K135" i="5" s="1"/>
  <c r="E135" i="5"/>
  <c r="J135" i="5" s="1"/>
  <c r="H135" i="5"/>
  <c r="I135" i="5"/>
  <c r="I134" i="5"/>
  <c r="J134" i="5"/>
  <c r="F134" i="5"/>
  <c r="K134" i="5" s="1"/>
  <c r="H134" i="5"/>
  <c r="I133" i="5"/>
  <c r="F133" i="5"/>
  <c r="K133" i="5" s="1"/>
  <c r="E133" i="5"/>
  <c r="J133" i="5" s="1"/>
  <c r="I132" i="5"/>
  <c r="H132" i="5"/>
  <c r="E132" i="5"/>
  <c r="J132" i="5" s="1"/>
  <c r="F132" i="5"/>
  <c r="K132" i="5" s="1"/>
  <c r="F131" i="5"/>
  <c r="E131" i="5"/>
  <c r="E129" i="5"/>
  <c r="J129" i="5" s="1"/>
  <c r="H129" i="5"/>
  <c r="I129" i="5"/>
  <c r="F129" i="5"/>
  <c r="K129" i="5" s="1"/>
  <c r="I128" i="5"/>
  <c r="E128" i="5"/>
  <c r="J128" i="5" s="1"/>
  <c r="H128" i="5"/>
  <c r="F128" i="5"/>
  <c r="K128" i="5" s="1"/>
  <c r="I126" i="5"/>
  <c r="F126" i="5"/>
  <c r="K126" i="5" s="1"/>
  <c r="H126" i="5"/>
  <c r="E126" i="5"/>
  <c r="J126" i="5" s="1"/>
  <c r="E125" i="5"/>
  <c r="J125" i="5" s="1"/>
  <c r="F125" i="5"/>
  <c r="K125" i="5" s="1"/>
  <c r="H125" i="5"/>
  <c r="I125" i="5"/>
  <c r="I124" i="5"/>
  <c r="E124" i="5"/>
  <c r="J124" i="5" s="1"/>
  <c r="F124" i="5"/>
  <c r="K124" i="5" s="1"/>
  <c r="H124" i="5"/>
  <c r="I123" i="5"/>
  <c r="F123" i="5"/>
  <c r="K123" i="5" s="1"/>
  <c r="E123" i="5"/>
  <c r="J123" i="5" s="1"/>
  <c r="H123" i="5"/>
  <c r="I122" i="5"/>
  <c r="E122" i="5"/>
  <c r="J122" i="5" s="1"/>
  <c r="F122" i="5"/>
  <c r="K122" i="5" s="1"/>
  <c r="H122" i="5"/>
  <c r="H121" i="5"/>
  <c r="I121" i="5"/>
  <c r="E121" i="5"/>
  <c r="J121" i="5" s="1"/>
  <c r="F121" i="5"/>
  <c r="K121" i="5" s="1"/>
  <c r="H38" i="37" l="1"/>
  <c r="I37" i="37"/>
  <c r="G51" i="43"/>
  <c r="H50" i="43"/>
  <c r="H24" i="10"/>
  <c r="F139" i="5"/>
  <c r="K139" i="5" s="1"/>
  <c r="I139" i="5"/>
  <c r="H139" i="5"/>
  <c r="E139" i="5"/>
  <c r="J139" i="5" s="1"/>
  <c r="F17" i="10"/>
  <c r="E17" i="10"/>
  <c r="I138" i="5"/>
  <c r="E138" i="5"/>
  <c r="J138" i="5" s="1"/>
  <c r="F138" i="5"/>
  <c r="K138" i="5" s="1"/>
  <c r="H138" i="5"/>
  <c r="H137" i="5"/>
  <c r="I137" i="5"/>
  <c r="F137" i="5"/>
  <c r="K137" i="5" s="1"/>
  <c r="E137" i="5"/>
  <c r="J137" i="5" s="1"/>
  <c r="H39" i="37" l="1"/>
  <c r="I38" i="37"/>
  <c r="G52" i="43"/>
  <c r="G53" i="43"/>
  <c r="H53" i="43" s="1"/>
  <c r="H51" i="43"/>
  <c r="H25" i="10"/>
  <c r="F19" i="10"/>
  <c r="E19" i="10"/>
  <c r="E18" i="10"/>
  <c r="F18" i="10"/>
  <c r="H40" i="37" l="1"/>
  <c r="I39" i="37"/>
  <c r="G54" i="43"/>
  <c r="H52" i="43"/>
  <c r="H26" i="10"/>
  <c r="F20" i="10"/>
  <c r="E20" i="10"/>
  <c r="F249" i="4"/>
  <c r="F250" i="4"/>
  <c r="F252" i="4"/>
  <c r="H54" i="43" l="1"/>
  <c r="G55" i="43"/>
  <c r="H55" i="43" s="1"/>
  <c r="H41" i="37"/>
  <c r="I40" i="37"/>
  <c r="H27" i="10"/>
  <c r="E10" i="8"/>
  <c r="E11" i="8"/>
  <c r="F21" i="10"/>
  <c r="E21" i="10"/>
  <c r="F91" i="38"/>
  <c r="G91" i="38" s="1"/>
  <c r="I41" i="37" l="1"/>
  <c r="H42" i="37"/>
  <c r="H28" i="10"/>
  <c r="E23" i="10"/>
  <c r="F23" i="10"/>
  <c r="F22" i="10"/>
  <c r="E22" i="10"/>
  <c r="E91" i="38"/>
  <c r="D92" i="38"/>
  <c r="H43" i="37" l="1"/>
  <c r="I42" i="37"/>
  <c r="H29" i="10"/>
  <c r="E24" i="10"/>
  <c r="F24" i="10"/>
  <c r="F92" i="38"/>
  <c r="G92" i="38" s="1"/>
  <c r="E92" i="38"/>
  <c r="I43" i="37" l="1"/>
  <c r="H44" i="37"/>
  <c r="H30" i="10"/>
  <c r="F26" i="10"/>
  <c r="E26" i="10"/>
  <c r="F25" i="10"/>
  <c r="E25" i="10"/>
  <c r="I44" i="37" l="1"/>
  <c r="H45" i="37"/>
  <c r="H31" i="10"/>
  <c r="H46" i="37" l="1"/>
  <c r="I45" i="37"/>
  <c r="H85" i="55"/>
  <c r="G85" i="55"/>
  <c r="K87" i="55"/>
  <c r="K88" i="55" s="1"/>
  <c r="K89" i="55" s="1"/>
  <c r="K90" i="55" s="1"/>
  <c r="K91" i="55" s="1"/>
  <c r="K92" i="55" s="1"/>
  <c r="K93" i="55" s="1"/>
  <c r="K94" i="55" s="1"/>
  <c r="K95" i="55" s="1"/>
  <c r="K96" i="55" s="1"/>
  <c r="K97" i="55" s="1"/>
  <c r="K98" i="55" s="1"/>
  <c r="K99" i="55" s="1"/>
  <c r="K100" i="55" s="1"/>
  <c r="J87" i="55"/>
  <c r="J88" i="55" s="1"/>
  <c r="J89" i="55" s="1"/>
  <c r="J90" i="55" s="1"/>
  <c r="J91" i="55" s="1"/>
  <c r="J92" i="55" s="1"/>
  <c r="J93" i="55" s="1"/>
  <c r="J94" i="55" s="1"/>
  <c r="J95" i="55" s="1"/>
  <c r="J96" i="55" s="1"/>
  <c r="J97" i="55" s="1"/>
  <c r="J98" i="55" s="1"/>
  <c r="J99" i="55" s="1"/>
  <c r="J100" i="55" s="1"/>
  <c r="D86" i="55"/>
  <c r="F86" i="55" s="1"/>
  <c r="F85" i="55"/>
  <c r="E85" i="55"/>
  <c r="I46" i="37" l="1"/>
  <c r="G86" i="55"/>
  <c r="H86" i="55"/>
  <c r="D87" i="55"/>
  <c r="E86" i="55"/>
  <c r="D82" i="55"/>
  <c r="F82" i="55" s="1"/>
  <c r="J81" i="55"/>
  <c r="H81" i="55"/>
  <c r="F81" i="55"/>
  <c r="E81" i="55"/>
  <c r="H80" i="55"/>
  <c r="F80" i="55"/>
  <c r="E80" i="55"/>
  <c r="H79" i="55"/>
  <c r="F79" i="55"/>
  <c r="E79" i="55"/>
  <c r="H78" i="55"/>
  <c r="F78" i="55"/>
  <c r="E78" i="55"/>
  <c r="H77" i="55"/>
  <c r="F77" i="55"/>
  <c r="E77" i="55"/>
  <c r="H76" i="55"/>
  <c r="F76" i="55"/>
  <c r="E76" i="55"/>
  <c r="H75" i="55"/>
  <c r="F75" i="55"/>
  <c r="E75" i="55"/>
  <c r="D74" i="55"/>
  <c r="H73" i="55"/>
  <c r="F73" i="55"/>
  <c r="E73" i="55"/>
  <c r="H72" i="55"/>
  <c r="F72" i="55"/>
  <c r="E72" i="55"/>
  <c r="H71" i="55"/>
  <c r="F71" i="55"/>
  <c r="E71" i="55"/>
  <c r="D70" i="55"/>
  <c r="H69" i="55"/>
  <c r="F69" i="55"/>
  <c r="E69" i="55"/>
  <c r="D68" i="55"/>
  <c r="H67" i="55"/>
  <c r="F67" i="55"/>
  <c r="E67" i="55"/>
  <c r="H66" i="55"/>
  <c r="F66" i="55"/>
  <c r="E66" i="55"/>
  <c r="H65" i="55"/>
  <c r="F65" i="55"/>
  <c r="E65" i="55"/>
  <c r="H64" i="55"/>
  <c r="F64" i="55"/>
  <c r="E64" i="55"/>
  <c r="H63" i="55"/>
  <c r="F63" i="55"/>
  <c r="E63" i="55"/>
  <c r="H62" i="55"/>
  <c r="F62" i="55"/>
  <c r="E62" i="55"/>
  <c r="H61" i="55"/>
  <c r="F61" i="55"/>
  <c r="E61" i="55"/>
  <c r="H60" i="55"/>
  <c r="F60" i="55"/>
  <c r="E60" i="55"/>
  <c r="H59" i="55"/>
  <c r="F59" i="55"/>
  <c r="E59" i="55"/>
  <c r="H58" i="55"/>
  <c r="F58" i="55"/>
  <c r="E58" i="55"/>
  <c r="H57" i="55"/>
  <c r="F57" i="55"/>
  <c r="E57" i="55"/>
  <c r="H56" i="55"/>
  <c r="F56" i="55"/>
  <c r="E56" i="55"/>
  <c r="H55" i="55"/>
  <c r="F55" i="55"/>
  <c r="E55" i="55"/>
  <c r="H54" i="55"/>
  <c r="F54" i="55"/>
  <c r="E54" i="55"/>
  <c r="H53" i="55"/>
  <c r="F53" i="55"/>
  <c r="E53" i="55"/>
  <c r="H52" i="55"/>
  <c r="F52" i="55"/>
  <c r="E52" i="55"/>
  <c r="H51" i="55"/>
  <c r="F51" i="55"/>
  <c r="E51" i="55"/>
  <c r="H50" i="55"/>
  <c r="F50" i="55"/>
  <c r="E50" i="55"/>
  <c r="H49" i="55"/>
  <c r="F49" i="55"/>
  <c r="E49" i="55"/>
  <c r="H48" i="55"/>
  <c r="F48" i="55"/>
  <c r="E48" i="55"/>
  <c r="H47" i="55"/>
  <c r="F47" i="55"/>
  <c r="E47" i="55"/>
  <c r="H46" i="55"/>
  <c r="F46" i="55"/>
  <c r="E46" i="55"/>
  <c r="H45" i="55"/>
  <c r="F45" i="55"/>
  <c r="E45" i="55"/>
  <c r="H44" i="55"/>
  <c r="F44" i="55"/>
  <c r="E44" i="55"/>
  <c r="H43" i="55"/>
  <c r="F43" i="55"/>
  <c r="E43" i="55"/>
  <c r="H42" i="55"/>
  <c r="F42" i="55"/>
  <c r="E42" i="55"/>
  <c r="K41" i="55"/>
  <c r="K42" i="55" s="1"/>
  <c r="K43" i="55" s="1"/>
  <c r="K44" i="55" s="1"/>
  <c r="K45" i="55" s="1"/>
  <c r="K46" i="55" s="1"/>
  <c r="K47" i="55" s="1"/>
  <c r="K48" i="55" s="1"/>
  <c r="K49" i="55" s="1"/>
  <c r="K50" i="55" s="1"/>
  <c r="K51" i="55" s="1"/>
  <c r="K52" i="55" s="1"/>
  <c r="K53" i="55" s="1"/>
  <c r="K54" i="55" s="1"/>
  <c r="K55" i="55" s="1"/>
  <c r="K56" i="55" s="1"/>
  <c r="K57" i="55" s="1"/>
  <c r="K58" i="55" s="1"/>
  <c r="K59" i="55" s="1"/>
  <c r="K60" i="55" s="1"/>
  <c r="K61" i="55" s="1"/>
  <c r="K62" i="55" s="1"/>
  <c r="K63" i="55" s="1"/>
  <c r="K64" i="55" s="1"/>
  <c r="K65" i="55" s="1"/>
  <c r="K66" i="55" s="1"/>
  <c r="K67" i="55" s="1"/>
  <c r="K68" i="55" s="1"/>
  <c r="K69" i="55" s="1"/>
  <c r="K70" i="55" s="1"/>
  <c r="K71" i="55" s="1"/>
  <c r="K72" i="55" s="1"/>
  <c r="K73" i="55" s="1"/>
  <c r="K74" i="55" s="1"/>
  <c r="K75" i="55" s="1"/>
  <c r="K76" i="55" s="1"/>
  <c r="K77" i="55" s="1"/>
  <c r="K78" i="55" s="1"/>
  <c r="K79" i="55" s="1"/>
  <c r="K80" i="55" s="1"/>
  <c r="K81" i="55" s="1"/>
  <c r="J41" i="55"/>
  <c r="J42" i="55" s="1"/>
  <c r="J43" i="55" s="1"/>
  <c r="J44" i="55" s="1"/>
  <c r="J45" i="55" s="1"/>
  <c r="J46" i="55" s="1"/>
  <c r="J47" i="55" s="1"/>
  <c r="J48" i="55" s="1"/>
  <c r="J49" i="55" s="1"/>
  <c r="J50" i="55" s="1"/>
  <c r="J51" i="55" s="1"/>
  <c r="J52" i="55" s="1"/>
  <c r="J53" i="55" s="1"/>
  <c r="J54" i="55" s="1"/>
  <c r="J55" i="55" s="1"/>
  <c r="J56" i="55" s="1"/>
  <c r="J57" i="55" s="1"/>
  <c r="J58" i="55" s="1"/>
  <c r="J59" i="55" s="1"/>
  <c r="J60" i="55" s="1"/>
  <c r="J61" i="55" s="1"/>
  <c r="J62" i="55" s="1"/>
  <c r="J63" i="55" s="1"/>
  <c r="J64" i="55" s="1"/>
  <c r="J65" i="55" s="1"/>
  <c r="J66" i="55" s="1"/>
  <c r="J67" i="55" s="1"/>
  <c r="J68" i="55" s="1"/>
  <c r="J69" i="55" s="1"/>
  <c r="J70" i="55" s="1"/>
  <c r="J71" i="55" s="1"/>
  <c r="J72" i="55" s="1"/>
  <c r="J73" i="55" s="1"/>
  <c r="J74" i="55" s="1"/>
  <c r="J75" i="55" s="1"/>
  <c r="J76" i="55" s="1"/>
  <c r="J77" i="55" s="1"/>
  <c r="J78" i="55" s="1"/>
  <c r="J79" i="55" s="1"/>
  <c r="H41" i="55"/>
  <c r="F41" i="55"/>
  <c r="E41" i="55"/>
  <c r="H40" i="55"/>
  <c r="F40" i="55"/>
  <c r="E40" i="55"/>
  <c r="H39" i="55"/>
  <c r="F39" i="55"/>
  <c r="E39" i="55"/>
  <c r="H38" i="55"/>
  <c r="F38" i="55"/>
  <c r="E38" i="55"/>
  <c r="H37" i="55"/>
  <c r="F37" i="55"/>
  <c r="E37" i="55"/>
  <c r="H36" i="55"/>
  <c r="F36" i="55"/>
  <c r="E36" i="55"/>
  <c r="H35" i="55"/>
  <c r="F35" i="55"/>
  <c r="E35" i="55"/>
  <c r="H34" i="55"/>
  <c r="F34" i="55"/>
  <c r="E34" i="55"/>
  <c r="H33" i="55"/>
  <c r="F33" i="55"/>
  <c r="E33" i="55"/>
  <c r="H32" i="55"/>
  <c r="F32" i="55"/>
  <c r="E32" i="55"/>
  <c r="H31" i="55"/>
  <c r="F31" i="55"/>
  <c r="E31" i="55"/>
  <c r="H29" i="55"/>
  <c r="G29" i="55"/>
  <c r="F29" i="55"/>
  <c r="E29" i="55"/>
  <c r="H28" i="55"/>
  <c r="G28" i="55"/>
  <c r="F28" i="55"/>
  <c r="E28" i="55"/>
  <c r="H27" i="55"/>
  <c r="G27" i="55"/>
  <c r="F27" i="55"/>
  <c r="E27" i="55"/>
  <c r="H26" i="55"/>
  <c r="G26" i="55"/>
  <c r="F26" i="55"/>
  <c r="E26" i="55"/>
  <c r="H25" i="55"/>
  <c r="G25" i="55"/>
  <c r="F25" i="55"/>
  <c r="E25" i="55"/>
  <c r="H24" i="55"/>
  <c r="G24" i="55"/>
  <c r="F24" i="55"/>
  <c r="E24" i="55"/>
  <c r="H23" i="55"/>
  <c r="G23" i="55"/>
  <c r="F23" i="55"/>
  <c r="E23" i="55"/>
  <c r="H22" i="55"/>
  <c r="G22" i="55"/>
  <c r="F22" i="55"/>
  <c r="E22" i="55"/>
  <c r="H21" i="55"/>
  <c r="G21" i="55"/>
  <c r="F21" i="55"/>
  <c r="E21" i="55"/>
  <c r="H20" i="55"/>
  <c r="G20" i="55"/>
  <c r="F20" i="55"/>
  <c r="E20" i="55"/>
  <c r="H19" i="55"/>
  <c r="G19" i="55"/>
  <c r="F19" i="55"/>
  <c r="E19" i="55"/>
  <c r="H18" i="55"/>
  <c r="G18" i="55"/>
  <c r="F18" i="55"/>
  <c r="E18" i="55"/>
  <c r="H17" i="55"/>
  <c r="G17" i="55"/>
  <c r="F17" i="55"/>
  <c r="E17" i="55"/>
  <c r="H16" i="55"/>
  <c r="G16" i="55"/>
  <c r="F16" i="55"/>
  <c r="E16" i="55"/>
  <c r="H15" i="55"/>
  <c r="G15" i="55"/>
  <c r="F15" i="55"/>
  <c r="E15" i="55"/>
  <c r="K14" i="55"/>
  <c r="K15" i="55" s="1"/>
  <c r="K16" i="55" s="1"/>
  <c r="K17" i="55" s="1"/>
  <c r="K18" i="55" s="1"/>
  <c r="K19" i="55" s="1"/>
  <c r="K20" i="55" s="1"/>
  <c r="K21" i="55" s="1"/>
  <c r="K22" i="55" s="1"/>
  <c r="K23" i="55" s="1"/>
  <c r="K24" i="55" s="1"/>
  <c r="K25" i="55" s="1"/>
  <c r="K26" i="55" s="1"/>
  <c r="K27" i="55" s="1"/>
  <c r="K28" i="55" s="1"/>
  <c r="K29" i="55" s="1"/>
  <c r="K30" i="55" s="1"/>
  <c r="K31" i="55" s="1"/>
  <c r="K32" i="55" s="1"/>
  <c r="K33" i="55" s="1"/>
  <c r="K34" i="55" s="1"/>
  <c r="K35" i="55" s="1"/>
  <c r="K36" i="55" s="1"/>
  <c r="K37" i="55" s="1"/>
  <c r="J14" i="55"/>
  <c r="J15" i="55" s="1"/>
  <c r="J16" i="55" s="1"/>
  <c r="J17" i="55" s="1"/>
  <c r="J18" i="55" s="1"/>
  <c r="J19" i="55" s="1"/>
  <c r="J20" i="55" s="1"/>
  <c r="J21" i="55" s="1"/>
  <c r="J22" i="55" s="1"/>
  <c r="J23" i="55" s="1"/>
  <c r="J24" i="55" s="1"/>
  <c r="J25" i="55" s="1"/>
  <c r="J26" i="55" s="1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H14" i="55"/>
  <c r="G14" i="55"/>
  <c r="F14" i="55"/>
  <c r="E14" i="55"/>
  <c r="H13" i="55"/>
  <c r="G13" i="55"/>
  <c r="F13" i="55"/>
  <c r="E13" i="55"/>
  <c r="H12" i="55"/>
  <c r="G12" i="55"/>
  <c r="F12" i="55"/>
  <c r="E12" i="55"/>
  <c r="H11" i="55"/>
  <c r="G11" i="55"/>
  <c r="F11" i="55"/>
  <c r="E11" i="55"/>
  <c r="H10" i="55"/>
  <c r="G10" i="55"/>
  <c r="F10" i="55"/>
  <c r="E10" i="55"/>
  <c r="D9" i="55"/>
  <c r="E9" i="55" s="1"/>
  <c r="H8" i="55"/>
  <c r="G8" i="55"/>
  <c r="F8" i="55"/>
  <c r="E8" i="55"/>
  <c r="I47" i="37" l="1"/>
  <c r="H48" i="37"/>
  <c r="F10" i="48"/>
  <c r="E10" i="48"/>
  <c r="E82" i="55"/>
  <c r="H82" i="55"/>
  <c r="H87" i="55"/>
  <c r="G87" i="55"/>
  <c r="D88" i="55"/>
  <c r="F87" i="55"/>
  <c r="E87" i="55"/>
  <c r="G9" i="55"/>
  <c r="F9" i="55"/>
  <c r="H9" i="55"/>
  <c r="H49" i="37" l="1"/>
  <c r="I48" i="37"/>
  <c r="F12" i="48"/>
  <c r="E12" i="48"/>
  <c r="E11" i="48"/>
  <c r="F11" i="48"/>
  <c r="G88" i="55"/>
  <c r="H88" i="55"/>
  <c r="D89" i="55"/>
  <c r="E88" i="55"/>
  <c r="F88" i="55"/>
  <c r="H50" i="37" l="1"/>
  <c r="I49" i="37"/>
  <c r="H89" i="55"/>
  <c r="G89" i="55"/>
  <c r="D90" i="55"/>
  <c r="F89" i="55"/>
  <c r="E89" i="55"/>
  <c r="H51" i="37" l="1"/>
  <c r="I50" i="37"/>
  <c r="G90" i="55"/>
  <c r="H90" i="55"/>
  <c r="H10" i="56"/>
  <c r="H11" i="56" s="1"/>
  <c r="H12" i="56" s="1"/>
  <c r="H13" i="56" s="1"/>
  <c r="H14" i="56" s="1"/>
  <c r="H15" i="56" s="1"/>
  <c r="H16" i="56" s="1"/>
  <c r="H17" i="56" s="1"/>
  <c r="D91" i="55"/>
  <c r="E90" i="55"/>
  <c r="F90" i="55"/>
  <c r="I51" i="37" l="1"/>
  <c r="H52" i="37"/>
  <c r="G91" i="55"/>
  <c r="H91" i="55"/>
  <c r="D92" i="55"/>
  <c r="E91" i="55"/>
  <c r="F91" i="55"/>
  <c r="H53" i="37" l="1"/>
  <c r="I52" i="37"/>
  <c r="F109" i="8"/>
  <c r="H92" i="55"/>
  <c r="G92" i="55"/>
  <c r="D93" i="55"/>
  <c r="F92" i="55"/>
  <c r="E92" i="55"/>
  <c r="I53" i="37" l="1"/>
  <c r="H54" i="37"/>
  <c r="E111" i="8"/>
  <c r="F111" i="8"/>
  <c r="F110" i="8"/>
  <c r="E110" i="8"/>
  <c r="F10" i="37"/>
  <c r="H93" i="55"/>
  <c r="G93" i="55"/>
  <c r="D94" i="55"/>
  <c r="D95" i="55" s="1"/>
  <c r="E93" i="55"/>
  <c r="F93" i="55"/>
  <c r="H55" i="37" l="1"/>
  <c r="I54" i="37"/>
  <c r="F112" i="8"/>
  <c r="E112" i="8"/>
  <c r="F11" i="37"/>
  <c r="F95" i="55"/>
  <c r="D96" i="55"/>
  <c r="G95" i="55"/>
  <c r="E95" i="55"/>
  <c r="H95" i="55"/>
  <c r="H94" i="55"/>
  <c r="G94" i="55"/>
  <c r="F94" i="55"/>
  <c r="E94" i="55"/>
  <c r="I55" i="37" l="1"/>
  <c r="H56" i="37"/>
  <c r="E113" i="8"/>
  <c r="F113" i="8"/>
  <c r="F12" i="37"/>
  <c r="G96" i="55"/>
  <c r="D97" i="55"/>
  <c r="F96" i="55"/>
  <c r="H96" i="55"/>
  <c r="E96" i="55"/>
  <c r="I85" i="2"/>
  <c r="D85" i="2"/>
  <c r="F85" i="2" s="1"/>
  <c r="I56" i="37" l="1"/>
  <c r="H57" i="37"/>
  <c r="F13" i="37"/>
  <c r="H97" i="55"/>
  <c r="D98" i="55"/>
  <c r="G97" i="55"/>
  <c r="E97" i="55"/>
  <c r="F97" i="55"/>
  <c r="E85" i="2"/>
  <c r="I57" i="37" l="1"/>
  <c r="H58" i="37"/>
  <c r="F14" i="37"/>
  <c r="H98" i="55"/>
  <c r="D99" i="55"/>
  <c r="E98" i="55"/>
  <c r="F98" i="55"/>
  <c r="G98" i="55"/>
  <c r="I58" i="37" l="1"/>
  <c r="H59" i="37"/>
  <c r="F15" i="37"/>
  <c r="E16" i="37"/>
  <c r="H100" i="55"/>
  <c r="E100" i="55"/>
  <c r="G100" i="55"/>
  <c r="F100" i="55"/>
  <c r="H99" i="55"/>
  <c r="E99" i="55"/>
  <c r="F99" i="55"/>
  <c r="G99" i="55"/>
  <c r="E90" i="13"/>
  <c r="E91" i="13"/>
  <c r="H60" i="37" l="1"/>
  <c r="I59" i="37"/>
  <c r="F16" i="37"/>
  <c r="E17" i="37"/>
  <c r="I60" i="37" l="1"/>
  <c r="H61" i="37"/>
  <c r="F17" i="37"/>
  <c r="E18" i="37"/>
  <c r="H62" i="37" l="1"/>
  <c r="I61" i="37"/>
  <c r="F18" i="37"/>
  <c r="E19" i="37"/>
  <c r="I62" i="37" l="1"/>
  <c r="E20" i="37"/>
  <c r="F19" i="37"/>
  <c r="F20" i="37" l="1"/>
  <c r="E21" i="37"/>
  <c r="F21" i="37" l="1"/>
  <c r="E22" i="37"/>
  <c r="F22" i="37" l="1"/>
  <c r="F23" i="37" l="1"/>
  <c r="E23" i="37"/>
  <c r="F24" i="37" l="1"/>
  <c r="E24" i="37"/>
  <c r="D75" i="38"/>
  <c r="G75" i="38" s="1"/>
  <c r="F27" i="37" l="1"/>
  <c r="E27" i="37"/>
  <c r="F25" i="37"/>
  <c r="E25" i="37"/>
  <c r="E75" i="38"/>
  <c r="F75" i="38"/>
  <c r="D76" i="38"/>
  <c r="D77" i="38" l="1"/>
  <c r="D78" i="38" s="1"/>
  <c r="G76" i="38"/>
  <c r="F76" i="38"/>
  <c r="E76" i="38"/>
  <c r="F78" i="38" l="1"/>
  <c r="D79" i="38"/>
  <c r="E78" i="38"/>
  <c r="E77" i="38"/>
  <c r="G77" i="38"/>
  <c r="F77" i="38"/>
  <c r="F79" i="38" l="1"/>
  <c r="D80" i="38"/>
  <c r="D81" i="38" s="1"/>
  <c r="E79" i="38"/>
  <c r="I85" i="2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I103" i="21" s="1"/>
  <c r="I104" i="21" s="1"/>
  <c r="I105" i="21" s="1"/>
  <c r="I106" i="21" s="1"/>
  <c r="I107" i="21" s="1"/>
  <c r="I108" i="21" s="1"/>
  <c r="I109" i="21" s="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D85" i="21"/>
  <c r="H85" i="21" s="1"/>
  <c r="E84" i="21"/>
  <c r="H84" i="21"/>
  <c r="G84" i="21"/>
  <c r="F84" i="21"/>
  <c r="H83" i="21"/>
  <c r="G83" i="21"/>
  <c r="F83" i="21"/>
  <c r="E83" i="21"/>
  <c r="D86" i="21" l="1"/>
  <c r="H86" i="21" s="1"/>
  <c r="E81" i="38"/>
  <c r="D82" i="38"/>
  <c r="F81" i="38"/>
  <c r="G81" i="38" s="1"/>
  <c r="F80" i="38"/>
  <c r="G80" i="38" s="1"/>
  <c r="E80" i="38"/>
  <c r="G85" i="21"/>
  <c r="E85" i="21"/>
  <c r="F85" i="21"/>
  <c r="E86" i="21" l="1"/>
  <c r="D87" i="21"/>
  <c r="E87" i="21" s="1"/>
  <c r="G86" i="21"/>
  <c r="F86" i="21"/>
  <c r="F82" i="38"/>
  <c r="G82" i="38" s="1"/>
  <c r="D83" i="38"/>
  <c r="D84" i="38" s="1"/>
  <c r="E82" i="38"/>
  <c r="F87" i="21" l="1"/>
  <c r="D88" i="21"/>
  <c r="D89" i="21" s="1"/>
  <c r="H87" i="21"/>
  <c r="G87" i="21"/>
  <c r="E84" i="38"/>
  <c r="D85" i="38"/>
  <c r="F84" i="38"/>
  <c r="G84" i="38" s="1"/>
  <c r="F83" i="38"/>
  <c r="G83" i="38" s="1"/>
  <c r="E83" i="38"/>
  <c r="F88" i="21" l="1"/>
  <c r="H88" i="21"/>
  <c r="G88" i="21"/>
  <c r="E88" i="21"/>
  <c r="F89" i="21"/>
  <c r="D90" i="21"/>
  <c r="E89" i="21"/>
  <c r="H89" i="21"/>
  <c r="G89" i="21"/>
  <c r="F85" i="38"/>
  <c r="G85" i="38" s="1"/>
  <c r="D86" i="38"/>
  <c r="D87" i="38" s="1"/>
  <c r="E85" i="38"/>
  <c r="F87" i="38" l="1"/>
  <c r="G87" i="38" s="1"/>
  <c r="D88" i="38"/>
  <c r="D89" i="38" s="1"/>
  <c r="E87" i="38"/>
  <c r="H90" i="21"/>
  <c r="G90" i="21"/>
  <c r="F90" i="21"/>
  <c r="E90" i="21"/>
  <c r="D91" i="21"/>
  <c r="F86" i="38"/>
  <c r="G86" i="38" s="1"/>
  <c r="E86" i="38"/>
  <c r="F89" i="38" l="1"/>
  <c r="G89" i="38" s="1"/>
  <c r="E89" i="38"/>
  <c r="F88" i="38"/>
  <c r="G88" i="38" s="1"/>
  <c r="E88" i="38"/>
  <c r="D92" i="21"/>
  <c r="G91" i="21"/>
  <c r="H91" i="21"/>
  <c r="F91" i="21"/>
  <c r="E91" i="21"/>
  <c r="F90" i="38" l="1"/>
  <c r="G90" i="38" s="1"/>
  <c r="E90" i="38"/>
  <c r="E92" i="21"/>
  <c r="F92" i="21"/>
  <c r="G92" i="21"/>
  <c r="H92" i="21"/>
  <c r="F85" i="13"/>
  <c r="J81" i="13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K41" i="13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4" i="13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H90" i="13"/>
  <c r="H89" i="13"/>
  <c r="F93" i="21" l="1"/>
  <c r="E93" i="21"/>
  <c r="G93" i="21"/>
  <c r="H93" i="21"/>
  <c r="D95" i="21"/>
  <c r="D96" i="21" s="1"/>
  <c r="F91" i="13"/>
  <c r="F90" i="13"/>
  <c r="F89" i="13"/>
  <c r="E89" i="13"/>
  <c r="F96" i="21" l="1"/>
  <c r="H96" i="21"/>
  <c r="G96" i="21"/>
  <c r="E96" i="21"/>
  <c r="E95" i="21"/>
  <c r="H95" i="21"/>
  <c r="G95" i="21"/>
  <c r="F95" i="21"/>
  <c r="H94" i="21"/>
  <c r="E94" i="21"/>
  <c r="F94" i="21"/>
  <c r="G94" i="21"/>
  <c r="H91" i="13"/>
  <c r="H97" i="21" l="1"/>
  <c r="E97" i="21"/>
  <c r="G97" i="21"/>
  <c r="F97" i="21"/>
  <c r="H92" i="13"/>
  <c r="E92" i="13"/>
  <c r="F92" i="13"/>
  <c r="H98" i="21" l="1"/>
  <c r="G98" i="21"/>
  <c r="E98" i="21"/>
  <c r="F98" i="21"/>
  <c r="H94" i="13"/>
  <c r="F94" i="13"/>
  <c r="E94" i="13"/>
  <c r="H93" i="13"/>
  <c r="E93" i="13"/>
  <c r="F93" i="13"/>
  <c r="H99" i="21" l="1"/>
  <c r="E99" i="21"/>
  <c r="F99" i="21"/>
  <c r="G99" i="21"/>
  <c r="F95" i="13"/>
  <c r="H95" i="13"/>
  <c r="E95" i="13"/>
  <c r="H100" i="21" l="1"/>
  <c r="F100" i="21"/>
  <c r="G100" i="21"/>
  <c r="E100" i="21"/>
  <c r="H96" i="13"/>
  <c r="E96" i="13"/>
  <c r="F96" i="13"/>
  <c r="H98" i="13" l="1"/>
  <c r="E98" i="13"/>
  <c r="F98" i="13"/>
  <c r="F97" i="13"/>
  <c r="H97" i="13"/>
  <c r="E97" i="13"/>
  <c r="H99" i="13" l="1"/>
  <c r="E99" i="13"/>
  <c r="F99" i="13"/>
  <c r="H100" i="13" l="1"/>
  <c r="E100" i="13"/>
  <c r="F100" i="13"/>
  <c r="F101" i="13" l="1"/>
  <c r="H101" i="13"/>
  <c r="E101" i="13"/>
  <c r="H103" i="13" l="1"/>
  <c r="F103" i="13"/>
  <c r="H102" i="13"/>
  <c r="E102" i="13"/>
  <c r="F102" i="13"/>
  <c r="H104" i="13" l="1"/>
  <c r="E104" i="13"/>
  <c r="F104" i="13"/>
  <c r="H82" i="21"/>
  <c r="I79" i="21"/>
  <c r="I80" i="21" s="1"/>
  <c r="I81" i="21" s="1"/>
  <c r="I82" i="21" s="1"/>
  <c r="I83" i="21" s="1"/>
  <c r="E106" i="13" l="1"/>
  <c r="H106" i="13"/>
  <c r="E105" i="13"/>
  <c r="H105" i="13"/>
  <c r="F105" i="13"/>
  <c r="E82" i="21"/>
  <c r="F82" i="21"/>
  <c r="G82" i="21"/>
  <c r="G74" i="38" l="1"/>
  <c r="F74" i="38"/>
  <c r="E74" i="38"/>
  <c r="G73" i="38"/>
  <c r="F73" i="38"/>
  <c r="E73" i="38"/>
  <c r="N79" i="21"/>
  <c r="F79" i="21" l="1"/>
  <c r="M79" i="21" s="1"/>
  <c r="G79" i="21"/>
  <c r="K79" i="21"/>
  <c r="H79" i="21"/>
  <c r="E79" i="21"/>
  <c r="L79" i="21" l="1"/>
  <c r="N80" i="21"/>
  <c r="E80" i="21"/>
  <c r="K80" i="21"/>
  <c r="H80" i="21"/>
  <c r="F80" i="21"/>
  <c r="G80" i="21"/>
  <c r="M80" i="21" l="1"/>
  <c r="L80" i="21"/>
  <c r="N81" i="21"/>
  <c r="F81" i="21"/>
  <c r="G81" i="21"/>
  <c r="H81" i="21"/>
  <c r="K81" i="21"/>
  <c r="E81" i="21"/>
  <c r="M81" i="21" l="1"/>
  <c r="L81" i="21"/>
  <c r="G72" i="38" l="1"/>
  <c r="F72" i="38"/>
  <c r="E72" i="38"/>
  <c r="G71" i="38"/>
  <c r="F71" i="38"/>
  <c r="E71" i="38"/>
  <c r="G70" i="38"/>
  <c r="F70" i="38"/>
  <c r="E70" i="38"/>
  <c r="G69" i="38"/>
  <c r="F69" i="38"/>
  <c r="E69" i="38"/>
  <c r="G68" i="38"/>
  <c r="F68" i="38"/>
  <c r="E68" i="38"/>
  <c r="G67" i="38"/>
  <c r="F67" i="38"/>
  <c r="E67" i="38"/>
  <c r="D71" i="21" l="1"/>
  <c r="N71" i="21" s="1"/>
  <c r="D72" i="21" l="1"/>
  <c r="E72" i="21" s="1"/>
  <c r="G71" i="21"/>
  <c r="K71" i="21"/>
  <c r="F71" i="21"/>
  <c r="H71" i="21"/>
  <c r="E71" i="21"/>
  <c r="N72" i="21" l="1"/>
  <c r="H72" i="21"/>
  <c r="F72" i="21"/>
  <c r="G72" i="21"/>
  <c r="D73" i="21"/>
  <c r="K72" i="21"/>
  <c r="M71" i="21"/>
  <c r="L71" i="21"/>
  <c r="N73" i="21" l="1"/>
  <c r="F73" i="21"/>
  <c r="G73" i="21"/>
  <c r="E73" i="21"/>
  <c r="H73" i="21"/>
  <c r="K73" i="21"/>
  <c r="M72" i="21"/>
  <c r="L72" i="21"/>
  <c r="N74" i="21" l="1"/>
  <c r="E74" i="21"/>
  <c r="F74" i="21"/>
  <c r="G74" i="21"/>
  <c r="H74" i="21"/>
  <c r="K74" i="21"/>
  <c r="L73" i="21"/>
  <c r="M73" i="21"/>
  <c r="N76" i="21" l="1"/>
  <c r="F76" i="21"/>
  <c r="H76" i="21"/>
  <c r="G76" i="21"/>
  <c r="K76" i="21"/>
  <c r="E76" i="21"/>
  <c r="K75" i="21"/>
  <c r="F75" i="21"/>
  <c r="E75" i="21"/>
  <c r="N75" i="21"/>
  <c r="H75" i="21"/>
  <c r="G75" i="21"/>
  <c r="M74" i="21"/>
  <c r="L74" i="21"/>
  <c r="M76" i="21" l="1"/>
  <c r="L76" i="21"/>
  <c r="N77" i="21"/>
  <c r="G77" i="21"/>
  <c r="H77" i="21"/>
  <c r="F77" i="21"/>
  <c r="K77" i="21"/>
  <c r="E77" i="21"/>
  <c r="M75" i="21"/>
  <c r="L75" i="21"/>
  <c r="M77" i="21" l="1"/>
  <c r="L77" i="21"/>
  <c r="N78" i="21"/>
  <c r="F78" i="21"/>
  <c r="E78" i="21"/>
  <c r="G78" i="21"/>
  <c r="H78" i="21"/>
  <c r="K78" i="21"/>
  <c r="H81" i="13"/>
  <c r="L78" i="21" l="1"/>
  <c r="M78" i="21"/>
  <c r="D82" i="13"/>
  <c r="E82" i="13" s="1"/>
  <c r="F81" i="13"/>
  <c r="E81" i="13"/>
  <c r="F82" i="13" l="1"/>
  <c r="H82" i="13"/>
  <c r="H85" i="13" l="1"/>
  <c r="E85" i="13"/>
  <c r="E84" i="13"/>
  <c r="F84" i="13"/>
  <c r="H84" i="13"/>
  <c r="H83" i="13"/>
  <c r="E83" i="13"/>
  <c r="F83" i="13"/>
  <c r="F86" i="13" l="1"/>
  <c r="H86" i="13"/>
  <c r="E86" i="13"/>
  <c r="F87" i="13" l="1"/>
  <c r="D88" i="13"/>
  <c r="E87" i="13"/>
  <c r="H87" i="13"/>
  <c r="H88" i="13" l="1"/>
  <c r="F88" i="13"/>
  <c r="E88" i="13"/>
  <c r="K69" i="21" l="1"/>
  <c r="N69" i="21"/>
  <c r="E69" i="21"/>
  <c r="F69" i="21"/>
  <c r="L69" i="21" s="1"/>
  <c r="G69" i="21"/>
  <c r="H69" i="21"/>
  <c r="K68" i="21"/>
  <c r="N68" i="21"/>
  <c r="E68" i="21"/>
  <c r="F68" i="21"/>
  <c r="M68" i="21" s="1"/>
  <c r="G68" i="21"/>
  <c r="H68" i="21"/>
  <c r="D65" i="21"/>
  <c r="N65" i="21" s="1"/>
  <c r="I65" i="21"/>
  <c r="I66" i="21" s="1"/>
  <c r="I67" i="21" s="1"/>
  <c r="I68" i="21" s="1"/>
  <c r="I69" i="21" s="1"/>
  <c r="I70" i="21" s="1"/>
  <c r="I71" i="21" s="1"/>
  <c r="I72" i="21" s="1"/>
  <c r="I73" i="21" s="1"/>
  <c r="I74" i="21" s="1"/>
  <c r="I75" i="21" s="1"/>
  <c r="I76" i="21" s="1"/>
  <c r="K64" i="21"/>
  <c r="N64" i="21"/>
  <c r="E64" i="21"/>
  <c r="F64" i="21"/>
  <c r="M64" i="21" s="1"/>
  <c r="G64" i="21"/>
  <c r="H64" i="21"/>
  <c r="L64" i="21" l="1"/>
  <c r="M69" i="21"/>
  <c r="L68" i="21"/>
  <c r="E70" i="21"/>
  <c r="G70" i="21"/>
  <c r="H70" i="21"/>
  <c r="F70" i="21"/>
  <c r="K70" i="21"/>
  <c r="N70" i="21"/>
  <c r="E65" i="21"/>
  <c r="G65" i="21"/>
  <c r="H65" i="21"/>
  <c r="F65" i="21"/>
  <c r="K65" i="21"/>
  <c r="D66" i="21"/>
  <c r="L65" i="21" l="1"/>
  <c r="M65" i="21"/>
  <c r="G66" i="21"/>
  <c r="D67" i="21"/>
  <c r="K66" i="21"/>
  <c r="H66" i="21"/>
  <c r="N66" i="21"/>
  <c r="E66" i="21"/>
  <c r="F66" i="21"/>
  <c r="L70" i="21"/>
  <c r="M70" i="21"/>
  <c r="N67" i="21" l="1"/>
  <c r="E67" i="21"/>
  <c r="F67" i="21"/>
  <c r="H67" i="21"/>
  <c r="K67" i="21"/>
  <c r="G67" i="21"/>
  <c r="L66" i="21"/>
  <c r="M66" i="21"/>
  <c r="L67" i="21" l="1"/>
  <c r="M67" i="21"/>
  <c r="H80" i="13" l="1"/>
  <c r="F80" i="13"/>
  <c r="E80" i="13"/>
  <c r="H79" i="13"/>
  <c r="F79" i="13"/>
  <c r="E79" i="13"/>
  <c r="H78" i="13"/>
  <c r="F78" i="13"/>
  <c r="E78" i="13"/>
  <c r="H77" i="13"/>
  <c r="F77" i="13" l="1"/>
  <c r="E77" i="13"/>
  <c r="P10" i="7" l="1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P22" i="7" l="1"/>
  <c r="Q22" i="7" s="1"/>
  <c r="Q21" i="7"/>
  <c r="E67" i="13"/>
  <c r="P23" i="7" l="1"/>
  <c r="P24" i="7" s="1"/>
  <c r="E174" i="4"/>
  <c r="Q23" i="7" l="1"/>
  <c r="P25" i="7"/>
  <c r="Q24" i="7"/>
  <c r="D62" i="39"/>
  <c r="F62" i="39" s="1"/>
  <c r="P26" i="7" l="1"/>
  <c r="Q25" i="7"/>
  <c r="D63" i="39"/>
  <c r="E62" i="39"/>
  <c r="E61" i="39"/>
  <c r="F61" i="39"/>
  <c r="E60" i="39"/>
  <c r="F60" i="39"/>
  <c r="P27" i="7" l="1"/>
  <c r="Q26" i="7"/>
  <c r="E63" i="39"/>
  <c r="F63" i="39"/>
  <c r="D64" i="39"/>
  <c r="P28" i="7" l="1"/>
  <c r="Q27" i="7"/>
  <c r="E64" i="39"/>
  <c r="D65" i="39"/>
  <c r="F64" i="39"/>
  <c r="Q28" i="7" l="1"/>
  <c r="P29" i="7"/>
  <c r="E65" i="39"/>
  <c r="D66" i="39"/>
  <c r="F65" i="39"/>
  <c r="Q29" i="7" l="1"/>
  <c r="P30" i="7"/>
  <c r="D67" i="39"/>
  <c r="F66" i="39"/>
  <c r="E66" i="39"/>
  <c r="P31" i="7" l="1"/>
  <c r="Q30" i="7"/>
  <c r="F67" i="39"/>
  <c r="E67" i="39"/>
  <c r="D68" i="39"/>
  <c r="P32" i="7" l="1"/>
  <c r="Q31" i="7"/>
  <c r="E68" i="39"/>
  <c r="D69" i="39"/>
  <c r="F68" i="39"/>
  <c r="P33" i="7" l="1"/>
  <c r="Q32" i="7"/>
  <c r="E69" i="39"/>
  <c r="D70" i="39"/>
  <c r="F69" i="39"/>
  <c r="Q33" i="7" l="1"/>
  <c r="P34" i="7"/>
  <c r="E70" i="39"/>
  <c r="D71" i="39"/>
  <c r="F70" i="39"/>
  <c r="Q34" i="7" l="1"/>
  <c r="P35" i="7"/>
  <c r="D72" i="39"/>
  <c r="E71" i="39"/>
  <c r="F71" i="39"/>
  <c r="D44" i="38"/>
  <c r="G44" i="38" s="1"/>
  <c r="G43" i="38"/>
  <c r="F43" i="38"/>
  <c r="E43" i="38"/>
  <c r="P36" i="7" l="1"/>
  <c r="Q35" i="7"/>
  <c r="E72" i="39"/>
  <c r="D73" i="39"/>
  <c r="D74" i="39" s="1"/>
  <c r="F72" i="39"/>
  <c r="E44" i="38"/>
  <c r="D45" i="38"/>
  <c r="G45" i="38" s="1"/>
  <c r="F44" i="38"/>
  <c r="P37" i="7" l="1"/>
  <c r="Q36" i="7"/>
  <c r="E45" i="38"/>
  <c r="E74" i="39"/>
  <c r="D75" i="39"/>
  <c r="F74" i="39"/>
  <c r="E73" i="39"/>
  <c r="F73" i="39"/>
  <c r="F45" i="38"/>
  <c r="D46" i="38"/>
  <c r="Q37" i="7" l="1"/>
  <c r="P38" i="7"/>
  <c r="E75" i="39"/>
  <c r="F75" i="39"/>
  <c r="G46" i="38"/>
  <c r="D47" i="38"/>
  <c r="E46" i="38"/>
  <c r="F46" i="38"/>
  <c r="P39" i="7" l="1"/>
  <c r="Q38" i="7"/>
  <c r="F76" i="39"/>
  <c r="D78" i="39"/>
  <c r="E76" i="39"/>
  <c r="G47" i="38"/>
  <c r="D48" i="38"/>
  <c r="F47" i="38"/>
  <c r="E47" i="38"/>
  <c r="F58" i="21"/>
  <c r="M58" i="21" s="1"/>
  <c r="Q39" i="7" l="1"/>
  <c r="P40" i="7"/>
  <c r="F78" i="39"/>
  <c r="D79" i="39"/>
  <c r="D80" i="39" s="1"/>
  <c r="E78" i="39"/>
  <c r="E77" i="39"/>
  <c r="F77" i="39"/>
  <c r="F48" i="38"/>
  <c r="D49" i="38"/>
  <c r="D50" i="38" s="1"/>
  <c r="E48" i="38"/>
  <c r="G48" i="38"/>
  <c r="G58" i="21"/>
  <c r="H58" i="21"/>
  <c r="K58" i="21"/>
  <c r="D59" i="21"/>
  <c r="E59" i="21" s="1"/>
  <c r="N58" i="21"/>
  <c r="E58" i="21"/>
  <c r="L58" i="21"/>
  <c r="P41" i="7" l="1"/>
  <c r="Q40" i="7"/>
  <c r="F80" i="39"/>
  <c r="D81" i="39"/>
  <c r="D82" i="39" s="1"/>
  <c r="E80" i="39"/>
  <c r="F79" i="39"/>
  <c r="E79" i="39"/>
  <c r="F59" i="21"/>
  <c r="M59" i="21" s="1"/>
  <c r="G59" i="21"/>
  <c r="F50" i="38"/>
  <c r="D51" i="38"/>
  <c r="D52" i="38" s="1"/>
  <c r="G50" i="38"/>
  <c r="E50" i="38"/>
  <c r="G49" i="38"/>
  <c r="E49" i="38"/>
  <c r="F49" i="38"/>
  <c r="H59" i="21"/>
  <c r="K59" i="21"/>
  <c r="D60" i="21"/>
  <c r="N59" i="21"/>
  <c r="P42" i="7" l="1"/>
  <c r="Q41" i="7"/>
  <c r="F82" i="39"/>
  <c r="D83" i="39"/>
  <c r="D84" i="39" s="1"/>
  <c r="E82" i="39"/>
  <c r="E81" i="39"/>
  <c r="F81" i="39"/>
  <c r="L59" i="21"/>
  <c r="G52" i="38"/>
  <c r="D53" i="38"/>
  <c r="F52" i="38"/>
  <c r="E52" i="38"/>
  <c r="G51" i="38"/>
  <c r="F51" i="38"/>
  <c r="E51" i="38"/>
  <c r="K60" i="21"/>
  <c r="D61" i="21"/>
  <c r="H60" i="21"/>
  <c r="N60" i="21"/>
  <c r="E60" i="21"/>
  <c r="F60" i="21"/>
  <c r="G60" i="21"/>
  <c r="Q42" i="7" l="1"/>
  <c r="P43" i="7"/>
  <c r="F84" i="39"/>
  <c r="D85" i="39"/>
  <c r="E84" i="39"/>
  <c r="F83" i="39"/>
  <c r="E83" i="39"/>
  <c r="F53" i="38"/>
  <c r="D54" i="38"/>
  <c r="G53" i="38"/>
  <c r="E53" i="38"/>
  <c r="L60" i="21"/>
  <c r="M60" i="21"/>
  <c r="N61" i="21"/>
  <c r="D62" i="21"/>
  <c r="D63" i="21" s="1"/>
  <c r="F61" i="21"/>
  <c r="K61" i="21"/>
  <c r="H61" i="21"/>
  <c r="E61" i="21"/>
  <c r="G61" i="21"/>
  <c r="Q43" i="7" l="1"/>
  <c r="P44" i="7"/>
  <c r="F85" i="39"/>
  <c r="D86" i="39"/>
  <c r="D87" i="39" s="1"/>
  <c r="D88" i="39" s="1"/>
  <c r="E85" i="39"/>
  <c r="N63" i="21"/>
  <c r="E63" i="21"/>
  <c r="F63" i="21"/>
  <c r="G63" i="21"/>
  <c r="K63" i="21"/>
  <c r="H63" i="21"/>
  <c r="G54" i="38"/>
  <c r="E54" i="38"/>
  <c r="F54" i="38"/>
  <c r="L61" i="21"/>
  <c r="M61" i="21"/>
  <c r="H62" i="21"/>
  <c r="N62" i="21"/>
  <c r="E62" i="21"/>
  <c r="F62" i="21"/>
  <c r="G62" i="21"/>
  <c r="K62" i="21"/>
  <c r="O45" i="7" l="1"/>
  <c r="Q44" i="7"/>
  <c r="F88" i="39"/>
  <c r="D89" i="39"/>
  <c r="D90" i="39" s="1"/>
  <c r="E88" i="39"/>
  <c r="F87" i="39"/>
  <c r="E87" i="39"/>
  <c r="F86" i="39"/>
  <c r="E86" i="39"/>
  <c r="M63" i="21"/>
  <c r="L63" i="21"/>
  <c r="F55" i="38"/>
  <c r="G55" i="38"/>
  <c r="E55" i="38"/>
  <c r="M62" i="21"/>
  <c r="L62" i="21"/>
  <c r="O46" i="7" l="1"/>
  <c r="P45" i="7"/>
  <c r="F90" i="39"/>
  <c r="D91" i="39"/>
  <c r="D92" i="39" s="1"/>
  <c r="E90" i="39"/>
  <c r="E89" i="39"/>
  <c r="F89" i="39"/>
  <c r="E56" i="38"/>
  <c r="F56" i="38"/>
  <c r="G56" i="38"/>
  <c r="P46" i="7" l="1"/>
  <c r="O47" i="7"/>
  <c r="F92" i="39"/>
  <c r="D93" i="39"/>
  <c r="D94" i="39" s="1"/>
  <c r="E92" i="39"/>
  <c r="F91" i="39"/>
  <c r="E91" i="39"/>
  <c r="F57" i="38"/>
  <c r="E57" i="38"/>
  <c r="G57" i="38"/>
  <c r="H66" i="13"/>
  <c r="H64" i="13"/>
  <c r="F64" i="13"/>
  <c r="E64" i="13"/>
  <c r="H63" i="13"/>
  <c r="F63" i="13"/>
  <c r="E63" i="13"/>
  <c r="O48" i="7" l="1"/>
  <c r="P47" i="7"/>
  <c r="F94" i="39"/>
  <c r="D95" i="39"/>
  <c r="E94" i="39"/>
  <c r="F93" i="39"/>
  <c r="E93" i="39"/>
  <c r="E58" i="38"/>
  <c r="F58" i="38"/>
  <c r="G58" i="38"/>
  <c r="D68" i="13"/>
  <c r="D70" i="13" s="1"/>
  <c r="E65" i="13"/>
  <c r="H65" i="13"/>
  <c r="F65" i="13"/>
  <c r="E66" i="13"/>
  <c r="F66" i="13"/>
  <c r="P48" i="7" l="1"/>
  <c r="O49" i="7"/>
  <c r="F95" i="39"/>
  <c r="E95" i="39"/>
  <c r="D96" i="39"/>
  <c r="E59" i="38"/>
  <c r="F59" i="38"/>
  <c r="D60" i="38"/>
  <c r="G59" i="38"/>
  <c r="F72" i="13"/>
  <c r="E72" i="13"/>
  <c r="H72" i="13"/>
  <c r="H71" i="13"/>
  <c r="F71" i="13"/>
  <c r="E71" i="13"/>
  <c r="H69" i="13"/>
  <c r="E69" i="13"/>
  <c r="F69" i="13"/>
  <c r="H67" i="13"/>
  <c r="F67" i="13"/>
  <c r="O50" i="7" l="1"/>
  <c r="P49" i="7"/>
  <c r="F96" i="39"/>
  <c r="D97" i="39"/>
  <c r="E96" i="39"/>
  <c r="D61" i="38"/>
  <c r="G60" i="38"/>
  <c r="E60" i="38"/>
  <c r="F60" i="38"/>
  <c r="E73" i="13"/>
  <c r="D74" i="13"/>
  <c r="H73" i="13"/>
  <c r="F73" i="13"/>
  <c r="P50" i="7" l="1"/>
  <c r="O51" i="7"/>
  <c r="F97" i="39"/>
  <c r="D98" i="39"/>
  <c r="E97" i="39"/>
  <c r="G61" i="38"/>
  <c r="E61" i="38"/>
  <c r="F61" i="38"/>
  <c r="O52" i="7" l="1"/>
  <c r="P51" i="7"/>
  <c r="F98" i="39"/>
  <c r="D99" i="39"/>
  <c r="E98" i="39"/>
  <c r="D63" i="38"/>
  <c r="G62" i="38"/>
  <c r="E62" i="38"/>
  <c r="F62" i="38"/>
  <c r="F75" i="13"/>
  <c r="H75" i="13"/>
  <c r="E75" i="13"/>
  <c r="P52" i="7" l="1"/>
  <c r="O53" i="7"/>
  <c r="F99" i="39"/>
  <c r="D100" i="39"/>
  <c r="E99" i="39"/>
  <c r="E63" i="38"/>
  <c r="F63" i="38"/>
  <c r="G63" i="38"/>
  <c r="H76" i="13"/>
  <c r="E76" i="13"/>
  <c r="F76" i="13"/>
  <c r="P53" i="7" l="1"/>
  <c r="O54" i="7"/>
  <c r="F100" i="39"/>
  <c r="D101" i="39"/>
  <c r="E100" i="39"/>
  <c r="E64" i="38"/>
  <c r="F64" i="38"/>
  <c r="D65" i="38"/>
  <c r="G64" i="38"/>
  <c r="O55" i="7" l="1"/>
  <c r="P54" i="7"/>
  <c r="F101" i="39"/>
  <c r="D102" i="39"/>
  <c r="E101" i="39"/>
  <c r="G65" i="38"/>
  <c r="E65" i="38"/>
  <c r="F65" i="38"/>
  <c r="O56" i="7" l="1"/>
  <c r="P55" i="7"/>
  <c r="F102" i="39"/>
  <c r="D103" i="39"/>
  <c r="E102" i="39"/>
  <c r="P56" i="7" l="1"/>
  <c r="O57" i="7"/>
  <c r="E103" i="39"/>
  <c r="D104" i="39"/>
  <c r="F103" i="39"/>
  <c r="O58" i="7" l="1"/>
  <c r="P57" i="7"/>
  <c r="F104" i="39"/>
  <c r="E104" i="39"/>
  <c r="D105" i="39"/>
  <c r="O59" i="7" l="1"/>
  <c r="P59" i="7" s="1"/>
  <c r="P58" i="7"/>
  <c r="F105" i="39"/>
  <c r="D106" i="39"/>
  <c r="E105" i="39"/>
  <c r="F106" i="39" l="1"/>
  <c r="E106" i="39"/>
  <c r="F209" i="4" l="1"/>
  <c r="E212" i="4"/>
  <c r="E213" i="4"/>
  <c r="E209" i="4"/>
  <c r="G210" i="4" l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D210" i="4"/>
  <c r="E210" i="4" s="1"/>
  <c r="F210" i="4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I173" i="4"/>
  <c r="I174" i="4" s="1"/>
  <c r="I175" i="4" s="1"/>
  <c r="I176" i="4" s="1"/>
  <c r="I177" i="4" s="1"/>
  <c r="H173" i="4"/>
  <c r="H174" i="4" s="1"/>
  <c r="H175" i="4" s="1"/>
  <c r="H176" i="4" s="1"/>
  <c r="H177" i="4" s="1"/>
  <c r="G31" i="4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D31" i="4"/>
  <c r="E31" i="4" s="1"/>
  <c r="E30" i="4"/>
  <c r="F30" i="4"/>
  <c r="N57" i="21"/>
  <c r="K57" i="21"/>
  <c r="H57" i="21"/>
  <c r="G57" i="21"/>
  <c r="F57" i="21"/>
  <c r="L57" i="21" s="1"/>
  <c r="E57" i="21"/>
  <c r="N56" i="21"/>
  <c r="K56" i="21"/>
  <c r="H56" i="21"/>
  <c r="G56" i="21"/>
  <c r="F56" i="21"/>
  <c r="M56" i="21" s="1"/>
  <c r="E56" i="21"/>
  <c r="N55" i="21"/>
  <c r="K55" i="21"/>
  <c r="H55" i="21"/>
  <c r="G55" i="21"/>
  <c r="F55" i="21"/>
  <c r="M55" i="21" s="1"/>
  <c r="E55" i="21"/>
  <c r="N54" i="21"/>
  <c r="K54" i="21"/>
  <c r="H54" i="21"/>
  <c r="G54" i="21"/>
  <c r="F54" i="21"/>
  <c r="M54" i="21" s="1"/>
  <c r="E54" i="21"/>
  <c r="N53" i="21"/>
  <c r="K53" i="21"/>
  <c r="H53" i="21"/>
  <c r="G53" i="21"/>
  <c r="F53" i="21"/>
  <c r="M53" i="21" s="1"/>
  <c r="E53" i="21"/>
  <c r="H62" i="13"/>
  <c r="F62" i="13"/>
  <c r="E62" i="13"/>
  <c r="H61" i="13"/>
  <c r="F61" i="13"/>
  <c r="E61" i="13"/>
  <c r="H60" i="13"/>
  <c r="F60" i="13"/>
  <c r="E60" i="13"/>
  <c r="E59" i="13"/>
  <c r="F59" i="13"/>
  <c r="H59" i="13"/>
  <c r="D211" i="4" l="1"/>
  <c r="E211" i="4" s="1"/>
  <c r="E214" i="4"/>
  <c r="D32" i="4"/>
  <c r="E32" i="4" s="1"/>
  <c r="F31" i="4"/>
  <c r="M57" i="21"/>
  <c r="L56" i="21"/>
  <c r="L55" i="21"/>
  <c r="L54" i="21"/>
  <c r="L53" i="21"/>
  <c r="D216" i="4" l="1"/>
  <c r="E215" i="4"/>
  <c r="F32" i="4"/>
  <c r="D33" i="4"/>
  <c r="D217" i="4" l="1"/>
  <c r="E216" i="4"/>
  <c r="F33" i="4"/>
  <c r="D34" i="4"/>
  <c r="E33" i="4"/>
  <c r="D218" i="4" l="1"/>
  <c r="E217" i="4"/>
  <c r="F34" i="4"/>
  <c r="D35" i="4"/>
  <c r="E34" i="4"/>
  <c r="D219" i="4" l="1"/>
  <c r="E218" i="4"/>
  <c r="F35" i="4"/>
  <c r="D36" i="4"/>
  <c r="E35" i="4"/>
  <c r="D220" i="4" l="1"/>
  <c r="E219" i="4"/>
  <c r="E36" i="4"/>
  <c r="D37" i="4"/>
  <c r="F36" i="4"/>
  <c r="D221" i="4" l="1"/>
  <c r="E220" i="4"/>
  <c r="F37" i="4"/>
  <c r="D38" i="4"/>
  <c r="E37" i="4"/>
  <c r="E221" i="4" l="1"/>
  <c r="D222" i="4"/>
  <c r="F38" i="4"/>
  <c r="D39" i="4"/>
  <c r="E38" i="4"/>
  <c r="E222" i="4" l="1"/>
  <c r="D223" i="4"/>
  <c r="F39" i="4"/>
  <c r="D40" i="4"/>
  <c r="E39" i="4"/>
  <c r="E223" i="4" l="1"/>
  <c r="D224" i="4"/>
  <c r="F40" i="4"/>
  <c r="D41" i="4"/>
  <c r="E40" i="4"/>
  <c r="I132" i="4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H132" i="4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E224" i="4" l="1"/>
  <c r="D225" i="4"/>
  <c r="F41" i="4"/>
  <c r="D42" i="4"/>
  <c r="D43" i="4" s="1"/>
  <c r="D44" i="4" s="1"/>
  <c r="E41" i="4"/>
  <c r="E225" i="4" l="1"/>
  <c r="D226" i="4"/>
  <c r="E44" i="4"/>
  <c r="D45" i="4"/>
  <c r="D46" i="4" s="1"/>
  <c r="F44" i="4"/>
  <c r="F43" i="4"/>
  <c r="E43" i="4"/>
  <c r="F42" i="4"/>
  <c r="E42" i="4"/>
  <c r="E226" i="4" l="1"/>
  <c r="D227" i="4"/>
  <c r="F46" i="4"/>
  <c r="D47" i="4"/>
  <c r="D48" i="4" s="1"/>
  <c r="D49" i="4" s="1"/>
  <c r="E46" i="4"/>
  <c r="F45" i="4"/>
  <c r="E45" i="4"/>
  <c r="G129" i="4"/>
  <c r="F129" i="4"/>
  <c r="E129" i="4"/>
  <c r="G128" i="4"/>
  <c r="F128" i="4"/>
  <c r="E128" i="4"/>
  <c r="G127" i="4"/>
  <c r="F127" i="4"/>
  <c r="E127" i="4"/>
  <c r="E227" i="4" l="1"/>
  <c r="D228" i="4"/>
  <c r="F49" i="4"/>
  <c r="E49" i="4"/>
  <c r="D50" i="4"/>
  <c r="F48" i="4"/>
  <c r="E48" i="4"/>
  <c r="E47" i="4"/>
  <c r="F47" i="4"/>
  <c r="D229" i="4" l="1"/>
  <c r="E228" i="4"/>
  <c r="F50" i="4"/>
  <c r="D51" i="4"/>
  <c r="E50" i="4"/>
  <c r="E229" i="4" l="1"/>
  <c r="D230" i="4"/>
  <c r="D52" i="4"/>
  <c r="D53" i="4" s="1"/>
  <c r="D54" i="4" s="1"/>
  <c r="D55" i="4" s="1"/>
  <c r="D56" i="4" s="1"/>
  <c r="D57" i="4" s="1"/>
  <c r="D58" i="4" s="1"/>
  <c r="D59" i="4" s="1"/>
  <c r="F51" i="4"/>
  <c r="E51" i="4"/>
  <c r="I118" i="4"/>
  <c r="I120" i="4" s="1"/>
  <c r="I121" i="4" s="1"/>
  <c r="I122" i="4" s="1"/>
  <c r="I123" i="4" s="1"/>
  <c r="I124" i="4" s="1"/>
  <c r="I125" i="4" s="1"/>
  <c r="I126" i="4" s="1"/>
  <c r="I112" i="4"/>
  <c r="I113" i="4" s="1"/>
  <c r="I115" i="4" s="1"/>
  <c r="I116" i="4" s="1"/>
  <c r="I109" i="4"/>
  <c r="I101" i="4"/>
  <c r="I102" i="4" s="1"/>
  <c r="I103" i="4" s="1"/>
  <c r="I104" i="4" s="1"/>
  <c r="I105" i="4" s="1"/>
  <c r="I106" i="4" s="1"/>
  <c r="I108" i="4" s="1"/>
  <c r="I92" i="4"/>
  <c r="I93" i="4" s="1"/>
  <c r="I94" i="4" s="1"/>
  <c r="I95" i="4" s="1"/>
  <c r="I96" i="4" s="1"/>
  <c r="I97" i="4" s="1"/>
  <c r="I98" i="4" s="1"/>
  <c r="I85" i="4"/>
  <c r="I86" i="4" s="1"/>
  <c r="I88" i="4" s="1"/>
  <c r="I89" i="4" s="1"/>
  <c r="I90" i="4" s="1"/>
  <c r="F59" i="4" l="1"/>
  <c r="D60" i="4"/>
  <c r="D61" i="4" s="1"/>
  <c r="E59" i="4"/>
  <c r="F58" i="4"/>
  <c r="E58" i="4"/>
  <c r="F57" i="4"/>
  <c r="E57" i="4"/>
  <c r="E56" i="4"/>
  <c r="F56" i="4"/>
  <c r="F55" i="4"/>
  <c r="E55" i="4"/>
  <c r="F54" i="4"/>
  <c r="E54" i="4"/>
  <c r="F53" i="4"/>
  <c r="E53" i="4"/>
  <c r="E230" i="4"/>
  <c r="D231" i="4"/>
  <c r="F52" i="4"/>
  <c r="E52" i="4"/>
  <c r="I127" i="4"/>
  <c r="I114" i="4"/>
  <c r="F61" i="4" l="1"/>
  <c r="D62" i="4"/>
  <c r="D63" i="4" s="1"/>
  <c r="D64" i="4" s="1"/>
  <c r="E61" i="4"/>
  <c r="F60" i="4"/>
  <c r="E60" i="4"/>
  <c r="E231" i="4"/>
  <c r="D232" i="4"/>
  <c r="F64" i="4" l="1"/>
  <c r="D65" i="4"/>
  <c r="E64" i="4"/>
  <c r="F63" i="4"/>
  <c r="E63" i="4"/>
  <c r="E62" i="4"/>
  <c r="F62" i="4"/>
  <c r="E232" i="4"/>
  <c r="D233" i="4"/>
  <c r="F65" i="4" l="1"/>
  <c r="D66" i="4"/>
  <c r="E65" i="4"/>
  <c r="E233" i="4"/>
  <c r="D234" i="4"/>
  <c r="F66" i="4" l="1"/>
  <c r="E66" i="4"/>
  <c r="D67" i="4"/>
  <c r="D68" i="4" s="1"/>
  <c r="E234" i="4"/>
  <c r="D235" i="4"/>
  <c r="F68" i="4" l="1"/>
  <c r="D69" i="4"/>
  <c r="E68" i="4"/>
  <c r="F67" i="4"/>
  <c r="E67" i="4"/>
  <c r="E235" i="4"/>
  <c r="D236" i="4"/>
  <c r="N52" i="21"/>
  <c r="K52" i="21"/>
  <c r="N51" i="21"/>
  <c r="K51" i="21"/>
  <c r="N50" i="21"/>
  <c r="K50" i="21"/>
  <c r="H52" i="21"/>
  <c r="G52" i="21"/>
  <c r="F52" i="21"/>
  <c r="M52" i="21" s="1"/>
  <c r="E52" i="21"/>
  <c r="H51" i="21"/>
  <c r="G51" i="21"/>
  <c r="F51" i="21"/>
  <c r="L51" i="21" s="1"/>
  <c r="E51" i="21"/>
  <c r="H50" i="21"/>
  <c r="G50" i="21"/>
  <c r="F50" i="21"/>
  <c r="M50" i="21" s="1"/>
  <c r="E50" i="21"/>
  <c r="E61" i="42"/>
  <c r="H61" i="42" s="1"/>
  <c r="E60" i="42"/>
  <c r="H60" i="42" s="1"/>
  <c r="E59" i="42"/>
  <c r="H59" i="42" s="1"/>
  <c r="E58" i="42"/>
  <c r="H58" i="42" s="1"/>
  <c r="F69" i="4" l="1"/>
  <c r="D70" i="4"/>
  <c r="E69" i="4"/>
  <c r="E236" i="4"/>
  <c r="D237" i="4"/>
  <c r="M51" i="21"/>
  <c r="L50" i="21"/>
  <c r="L52" i="21"/>
  <c r="E70" i="4" l="1"/>
  <c r="D71" i="4"/>
  <c r="D72" i="4" s="1"/>
  <c r="F70" i="4"/>
  <c r="D238" i="4"/>
  <c r="E237" i="4"/>
  <c r="F72" i="4" l="1"/>
  <c r="D73" i="4"/>
  <c r="E72" i="4"/>
  <c r="F71" i="4"/>
  <c r="E71" i="4"/>
  <c r="E238" i="4"/>
  <c r="D239" i="4"/>
  <c r="F73" i="4" l="1"/>
  <c r="D74" i="4"/>
  <c r="D75" i="4" s="1"/>
  <c r="D76" i="4" s="1"/>
  <c r="E73" i="4"/>
  <c r="E239" i="4"/>
  <c r="D240" i="4"/>
  <c r="H58" i="13"/>
  <c r="F58" i="13"/>
  <c r="E58" i="13"/>
  <c r="H57" i="13"/>
  <c r="F57" i="13"/>
  <c r="E57" i="13"/>
  <c r="H56" i="13"/>
  <c r="F56" i="13"/>
  <c r="E56" i="13"/>
  <c r="H55" i="13"/>
  <c r="F55" i="13"/>
  <c r="E55" i="13"/>
  <c r="E76" i="4" l="1"/>
  <c r="D77" i="4"/>
  <c r="D78" i="4" s="1"/>
  <c r="F76" i="4"/>
  <c r="F75" i="4"/>
  <c r="E75" i="4"/>
  <c r="F74" i="4"/>
  <c r="E74" i="4"/>
  <c r="E240" i="4"/>
  <c r="D241" i="4"/>
  <c r="F78" i="4" l="1"/>
  <c r="E78" i="4"/>
  <c r="F77" i="4"/>
  <c r="E77" i="4"/>
  <c r="E241" i="4"/>
  <c r="D242" i="4"/>
  <c r="E53" i="42"/>
  <c r="E242" i="4" l="1"/>
  <c r="D243" i="4"/>
  <c r="E243" i="4" l="1"/>
  <c r="D244" i="4"/>
  <c r="E244" i="4" l="1"/>
  <c r="D245" i="4"/>
  <c r="E245" i="4" l="1"/>
  <c r="D246" i="4"/>
  <c r="E246" i="4" l="1"/>
  <c r="D247" i="4"/>
  <c r="F247" i="4" s="1"/>
  <c r="E247" i="4" l="1"/>
  <c r="D248" i="4"/>
  <c r="F248" i="4" s="1"/>
  <c r="E248" i="4" l="1"/>
  <c r="E57" i="42"/>
  <c r="H57" i="42" s="1"/>
  <c r="E40" i="21"/>
  <c r="E41" i="21"/>
  <c r="E42" i="21"/>
  <c r="E43" i="21"/>
  <c r="E44" i="21"/>
  <c r="E45" i="21"/>
  <c r="E39" i="21"/>
  <c r="E56" i="42"/>
  <c r="H56" i="42" s="1"/>
  <c r="E55" i="42"/>
  <c r="H55" i="42" s="1"/>
  <c r="E54" i="42"/>
  <c r="H54" i="42" s="1"/>
  <c r="K49" i="42"/>
  <c r="K50" i="42" s="1"/>
  <c r="K51" i="42" s="1"/>
  <c r="K52" i="42" s="1"/>
  <c r="K53" i="42" s="1"/>
  <c r="K54" i="42" s="1"/>
  <c r="K55" i="42" s="1"/>
  <c r="K56" i="42" s="1"/>
  <c r="K57" i="42" s="1"/>
  <c r="K58" i="42" s="1"/>
  <c r="K59" i="42" s="1"/>
  <c r="K60" i="42" s="1"/>
  <c r="K61" i="42" s="1"/>
  <c r="E249" i="4" l="1"/>
  <c r="E250" i="4" l="1"/>
  <c r="D251" i="4"/>
  <c r="F251" i="4" s="1"/>
  <c r="E251" i="4" l="1"/>
  <c r="E252" i="4" l="1"/>
  <c r="D253" i="4"/>
  <c r="F253" i="4" s="1"/>
  <c r="K45" i="21"/>
  <c r="D47" i="39"/>
  <c r="E47" i="39" s="1"/>
  <c r="F254" i="4" l="1"/>
  <c r="E253" i="4"/>
  <c r="N45" i="21"/>
  <c r="D46" i="21"/>
  <c r="F45" i="21"/>
  <c r="G45" i="21"/>
  <c r="H45" i="21"/>
  <c r="D48" i="39"/>
  <c r="F48" i="39" s="1"/>
  <c r="F47" i="39"/>
  <c r="E254" i="4" l="1"/>
  <c r="F255" i="4"/>
  <c r="K46" i="21"/>
  <c r="E46" i="21"/>
  <c r="H46" i="21"/>
  <c r="G46" i="21"/>
  <c r="F46" i="21"/>
  <c r="M46" i="21" s="1"/>
  <c r="N46" i="21"/>
  <c r="D47" i="21"/>
  <c r="E47" i="21" s="1"/>
  <c r="L45" i="21"/>
  <c r="M45" i="21"/>
  <c r="E48" i="39"/>
  <c r="D49" i="39"/>
  <c r="E255" i="4" l="1"/>
  <c r="L46" i="21"/>
  <c r="K47" i="21"/>
  <c r="E48" i="21"/>
  <c r="N47" i="21"/>
  <c r="F47" i="21"/>
  <c r="G47" i="21"/>
  <c r="H47" i="21"/>
  <c r="F49" i="39"/>
  <c r="D50" i="39"/>
  <c r="D51" i="39" s="1"/>
  <c r="D52" i="39" s="1"/>
  <c r="E49" i="39"/>
  <c r="E52" i="39" l="1"/>
  <c r="F52" i="39"/>
  <c r="D53" i="39"/>
  <c r="D54" i="39" s="1"/>
  <c r="M47" i="21"/>
  <c r="L47" i="21"/>
  <c r="N48" i="21"/>
  <c r="F48" i="21"/>
  <c r="D49" i="21"/>
  <c r="E49" i="21" s="1"/>
  <c r="G48" i="21"/>
  <c r="K48" i="21"/>
  <c r="H48" i="21"/>
  <c r="E51" i="39"/>
  <c r="F51" i="39"/>
  <c r="E50" i="39"/>
  <c r="F50" i="39"/>
  <c r="F54" i="39" l="1"/>
  <c r="D55" i="39"/>
  <c r="D56" i="39" s="1"/>
  <c r="E54" i="39"/>
  <c r="E53" i="39"/>
  <c r="F53" i="39"/>
  <c r="G49" i="21"/>
  <c r="H49" i="21"/>
  <c r="N49" i="21"/>
  <c r="K49" i="21"/>
  <c r="F49" i="21"/>
  <c r="M48" i="21"/>
  <c r="L48" i="21"/>
  <c r="E56" i="39" l="1"/>
  <c r="D57" i="39"/>
  <c r="F56" i="39"/>
  <c r="F55" i="39"/>
  <c r="E55" i="39"/>
  <c r="M49" i="21"/>
  <c r="L49" i="21"/>
  <c r="F57" i="39" l="1"/>
  <c r="D58" i="39"/>
  <c r="E57" i="39"/>
  <c r="H54" i="13"/>
  <c r="F54" i="13"/>
  <c r="E54" i="13"/>
  <c r="H53" i="13"/>
  <c r="F53" i="13"/>
  <c r="E53" i="13"/>
  <c r="H52" i="13"/>
  <c r="F52" i="13"/>
  <c r="E52" i="13"/>
  <c r="H51" i="13"/>
  <c r="F51" i="13"/>
  <c r="E51" i="13"/>
  <c r="H50" i="13"/>
  <c r="F50" i="13"/>
  <c r="E50" i="13"/>
  <c r="F58" i="39" l="1"/>
  <c r="E58" i="39"/>
  <c r="F59" i="39" l="1"/>
  <c r="E59" i="39"/>
  <c r="G42" i="38" l="1"/>
  <c r="F42" i="38"/>
  <c r="E42" i="38"/>
  <c r="G41" i="38"/>
  <c r="F41" i="38"/>
  <c r="E41" i="38"/>
  <c r="G40" i="38"/>
  <c r="F40" i="38"/>
  <c r="E40" i="38"/>
  <c r="E39" i="38"/>
  <c r="F39" i="38"/>
  <c r="G39" i="38"/>
  <c r="G38" i="38"/>
  <c r="F38" i="38"/>
  <c r="E38" i="38"/>
  <c r="G37" i="38"/>
  <c r="F37" i="38"/>
  <c r="E37" i="38"/>
  <c r="G119" i="4" l="1"/>
  <c r="F119" i="4"/>
  <c r="E119" i="4"/>
  <c r="E49" i="42"/>
  <c r="H49" i="42" s="1"/>
  <c r="E50" i="42"/>
  <c r="H50" i="42" s="1"/>
  <c r="E51" i="42"/>
  <c r="H51" i="42" s="1"/>
  <c r="E52" i="42"/>
  <c r="H52" i="42" s="1"/>
  <c r="H53" i="42"/>
  <c r="E48" i="42"/>
  <c r="H48" i="42" s="1"/>
  <c r="E47" i="42"/>
  <c r="H47" i="42" s="1"/>
  <c r="E46" i="42"/>
  <c r="H46" i="42" s="1"/>
  <c r="N44" i="21"/>
  <c r="K44" i="21"/>
  <c r="H44" i="21"/>
  <c r="G44" i="21"/>
  <c r="F44" i="21"/>
  <c r="L44" i="21" s="1"/>
  <c r="N43" i="21"/>
  <c r="K43" i="21"/>
  <c r="H43" i="21"/>
  <c r="G43" i="21"/>
  <c r="F43" i="21"/>
  <c r="M43" i="21" s="1"/>
  <c r="K41" i="21"/>
  <c r="K42" i="21"/>
  <c r="N42" i="21"/>
  <c r="H42" i="21"/>
  <c r="G42" i="21"/>
  <c r="F42" i="21"/>
  <c r="M42" i="21" s="1"/>
  <c r="L42" i="21" l="1"/>
  <c r="M44" i="21"/>
  <c r="L43" i="21"/>
  <c r="H49" i="13" l="1"/>
  <c r="F49" i="13"/>
  <c r="E49" i="13"/>
  <c r="H48" i="13"/>
  <c r="F48" i="13"/>
  <c r="E48" i="13"/>
  <c r="H47" i="13"/>
  <c r="F47" i="13"/>
  <c r="E47" i="13"/>
  <c r="H46" i="13"/>
  <c r="F46" i="13"/>
  <c r="E46" i="13"/>
  <c r="D41" i="42" l="1"/>
  <c r="D42" i="42" s="1"/>
  <c r="D43" i="42" s="1"/>
  <c r="D44" i="42" s="1"/>
  <c r="D45" i="42" s="1"/>
  <c r="N41" i="21"/>
  <c r="H41" i="21"/>
  <c r="G41" i="21"/>
  <c r="F41" i="21"/>
  <c r="F40" i="21"/>
  <c r="L40" i="21" s="1"/>
  <c r="G40" i="21"/>
  <c r="H40" i="21"/>
  <c r="K40" i="21"/>
  <c r="N40" i="21"/>
  <c r="N39" i="21"/>
  <c r="K39" i="21"/>
  <c r="H39" i="21"/>
  <c r="G39" i="21"/>
  <c r="F39" i="21"/>
  <c r="M39" i="21" s="1"/>
  <c r="F38" i="21"/>
  <c r="L38" i="21" s="1"/>
  <c r="G38" i="21"/>
  <c r="H38" i="21"/>
  <c r="K38" i="21"/>
  <c r="N38" i="21"/>
  <c r="N37" i="21"/>
  <c r="K37" i="21"/>
  <c r="H37" i="21"/>
  <c r="G37" i="21"/>
  <c r="F37" i="21"/>
  <c r="M37" i="21" s="1"/>
  <c r="M41" i="21" l="1"/>
  <c r="L41" i="21"/>
  <c r="L37" i="21"/>
  <c r="M38" i="21"/>
  <c r="L39" i="21"/>
  <c r="M40" i="21"/>
  <c r="D11" i="44" l="1"/>
  <c r="D14" i="44" s="1"/>
  <c r="I14" i="44" l="1"/>
  <c r="D15" i="44"/>
  <c r="E14" i="44"/>
  <c r="F14" i="44"/>
  <c r="G14" i="44"/>
  <c r="I13" i="44"/>
  <c r="E13" i="44"/>
  <c r="F13" i="44"/>
  <c r="G13" i="44"/>
  <c r="I12" i="44"/>
  <c r="F12" i="44"/>
  <c r="G12" i="44"/>
  <c r="E12" i="44"/>
  <c r="I11" i="44"/>
  <c r="F11" i="44"/>
  <c r="G11" i="44"/>
  <c r="E11" i="44"/>
  <c r="F10" i="44"/>
  <c r="G10" i="44"/>
  <c r="E10" i="44"/>
  <c r="G15" i="44" l="1"/>
  <c r="D16" i="44"/>
  <c r="F15" i="44"/>
  <c r="I15" i="44"/>
  <c r="E15" i="44"/>
  <c r="I16" i="44" l="1"/>
  <c r="D17" i="44"/>
  <c r="F16" i="44"/>
  <c r="G16" i="44"/>
  <c r="E16" i="44"/>
  <c r="I17" i="44" l="1"/>
  <c r="D18" i="44"/>
  <c r="G17" i="44"/>
  <c r="E17" i="44"/>
  <c r="F17" i="44"/>
  <c r="I18" i="44" l="1"/>
  <c r="D19" i="44"/>
  <c r="F18" i="44"/>
  <c r="G18" i="44"/>
  <c r="E18" i="44"/>
  <c r="G19" i="44" l="1"/>
  <c r="D20" i="44"/>
  <c r="D21" i="44" s="1"/>
  <c r="D22" i="44" s="1"/>
  <c r="I19" i="44"/>
  <c r="E19" i="44"/>
  <c r="F19" i="44"/>
  <c r="G22" i="44" l="1"/>
  <c r="D23" i="44"/>
  <c r="F22" i="44"/>
  <c r="E22" i="44"/>
  <c r="I22" i="44"/>
  <c r="G21" i="44"/>
  <c r="I21" i="44"/>
  <c r="E21" i="44"/>
  <c r="F21" i="44"/>
  <c r="I20" i="44"/>
  <c r="G20" i="44"/>
  <c r="E20" i="44"/>
  <c r="F20" i="44"/>
  <c r="F24" i="44" l="1"/>
  <c r="D25" i="44"/>
  <c r="G24" i="44"/>
  <c r="E24" i="44"/>
  <c r="I23" i="44"/>
  <c r="F23" i="44"/>
  <c r="G23" i="44"/>
  <c r="E23" i="44"/>
  <c r="G114" i="4"/>
  <c r="F114" i="4"/>
  <c r="E114" i="4"/>
  <c r="D26" i="44" l="1"/>
  <c r="I25" i="44"/>
  <c r="G25" i="44"/>
  <c r="F25" i="44"/>
  <c r="E25" i="44"/>
  <c r="I26" i="44" l="1"/>
  <c r="D27" i="44"/>
  <c r="E26" i="44"/>
  <c r="G26" i="44"/>
  <c r="F26" i="44"/>
  <c r="I27" i="44" l="1"/>
  <c r="D28" i="44"/>
  <c r="D29" i="44" s="1"/>
  <c r="E27" i="44"/>
  <c r="F27" i="44"/>
  <c r="G27" i="44"/>
  <c r="F33" i="44" l="1"/>
  <c r="G33" i="44"/>
  <c r="F32" i="44"/>
  <c r="E30" i="44"/>
  <c r="G30" i="44"/>
  <c r="F30" i="44"/>
  <c r="E29" i="44"/>
  <c r="F29" i="44"/>
  <c r="G29" i="44"/>
  <c r="I28" i="44"/>
  <c r="F28" i="44"/>
  <c r="G28" i="44"/>
  <c r="E28" i="44"/>
  <c r="E31" i="44" l="1"/>
  <c r="F31" i="44"/>
  <c r="G31" i="44"/>
  <c r="F34" i="44" l="1"/>
  <c r="G34" i="44"/>
  <c r="F35" i="44" l="1"/>
  <c r="G35" i="44"/>
  <c r="F36" i="39"/>
  <c r="F35" i="39"/>
  <c r="E34" i="39"/>
  <c r="D33" i="39"/>
  <c r="F33" i="39" s="1"/>
  <c r="H45" i="13"/>
  <c r="F45" i="13"/>
  <c r="E45" i="13"/>
  <c r="H44" i="13"/>
  <c r="F44" i="13"/>
  <c r="E44" i="13"/>
  <c r="H43" i="13"/>
  <c r="F43" i="13"/>
  <c r="E43" i="13"/>
  <c r="H42" i="13"/>
  <c r="F42" i="13"/>
  <c r="E42" i="13"/>
  <c r="J41" i="13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H41" i="13"/>
  <c r="F41" i="13"/>
  <c r="E41" i="13"/>
  <c r="G36" i="44" l="1"/>
  <c r="F36" i="44"/>
  <c r="D37" i="39"/>
  <c r="F37" i="39" s="1"/>
  <c r="E36" i="39"/>
  <c r="E35" i="39"/>
  <c r="F34" i="39"/>
  <c r="E33" i="39"/>
  <c r="E37" i="39" l="1"/>
  <c r="D38" i="39"/>
  <c r="D39" i="39" s="1"/>
  <c r="I33" i="2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D32" i="21"/>
  <c r="K32" i="21" s="1"/>
  <c r="F39" i="39" l="1"/>
  <c r="D40" i="39"/>
  <c r="E39" i="39"/>
  <c r="D33" i="21"/>
  <c r="F33" i="21" s="1"/>
  <c r="E38" i="39"/>
  <c r="F38" i="39"/>
  <c r="N32" i="21"/>
  <c r="F32" i="21"/>
  <c r="L32" i="21" s="1"/>
  <c r="G32" i="21"/>
  <c r="H32" i="21"/>
  <c r="H33" i="21" l="1"/>
  <c r="G33" i="21"/>
  <c r="K33" i="21"/>
  <c r="F40" i="39"/>
  <c r="D41" i="39"/>
  <c r="E40" i="39"/>
  <c r="M32" i="21"/>
  <c r="N33" i="21"/>
  <c r="D34" i="21"/>
  <c r="L33" i="21"/>
  <c r="M33" i="21"/>
  <c r="E41" i="39" l="1"/>
  <c r="F41" i="39"/>
  <c r="H34" i="21"/>
  <c r="N34" i="21"/>
  <c r="K34" i="21"/>
  <c r="G34" i="21"/>
  <c r="F34" i="21"/>
  <c r="H109" i="4"/>
  <c r="D109" i="4"/>
  <c r="G109" i="4" s="1"/>
  <c r="F42" i="39" l="1"/>
  <c r="D43" i="39"/>
  <c r="E42" i="39"/>
  <c r="M34" i="21"/>
  <c r="L34" i="21"/>
  <c r="N35" i="21"/>
  <c r="H35" i="21"/>
  <c r="F35" i="21"/>
  <c r="K35" i="21"/>
  <c r="G35" i="21"/>
  <c r="F109" i="4"/>
  <c r="E109" i="4"/>
  <c r="F43" i="39" l="1"/>
  <c r="E43" i="39"/>
  <c r="M35" i="21"/>
  <c r="L35" i="21"/>
  <c r="N36" i="21"/>
  <c r="K36" i="21"/>
  <c r="H36" i="21"/>
  <c r="G36" i="21"/>
  <c r="F36" i="21"/>
  <c r="N30" i="22"/>
  <c r="I31" i="22"/>
  <c r="D30" i="22"/>
  <c r="H30" i="22" s="1"/>
  <c r="E31" i="22"/>
  <c r="J31" i="22" s="1"/>
  <c r="I30" i="22"/>
  <c r="I29" i="22"/>
  <c r="N28" i="22"/>
  <c r="D28" i="22"/>
  <c r="H28" i="22" s="1"/>
  <c r="H112" i="4"/>
  <c r="H113" i="4" s="1"/>
  <c r="D112" i="4"/>
  <c r="G112" i="4" s="1"/>
  <c r="F44" i="39" l="1"/>
  <c r="D45" i="39"/>
  <c r="E44" i="39"/>
  <c r="H115" i="4"/>
  <c r="H116" i="4" s="1"/>
  <c r="H118" i="4" s="1"/>
  <c r="H120" i="4" s="1"/>
  <c r="H121" i="4" s="1"/>
  <c r="H122" i="4" s="1"/>
  <c r="H124" i="4" s="1"/>
  <c r="H125" i="4" s="1"/>
  <c r="H126" i="4" s="1"/>
  <c r="H114" i="4"/>
  <c r="M36" i="21"/>
  <c r="L36" i="21"/>
  <c r="F31" i="22"/>
  <c r="K31" i="22" s="1"/>
  <c r="G31" i="22"/>
  <c r="L31" i="22" s="1"/>
  <c r="H31" i="22"/>
  <c r="E30" i="22"/>
  <c r="J30" i="22" s="1"/>
  <c r="F30" i="22"/>
  <c r="K30" i="22" s="1"/>
  <c r="G30" i="22"/>
  <c r="L30" i="22" s="1"/>
  <c r="E29" i="22"/>
  <c r="J29" i="22" s="1"/>
  <c r="F29" i="22"/>
  <c r="K29" i="22" s="1"/>
  <c r="G29" i="22"/>
  <c r="L29" i="22" s="1"/>
  <c r="H29" i="22"/>
  <c r="I28" i="22"/>
  <c r="E28" i="22"/>
  <c r="J28" i="22" s="1"/>
  <c r="F28" i="22"/>
  <c r="K28" i="22" s="1"/>
  <c r="G28" i="22"/>
  <c r="L28" i="22" s="1"/>
  <c r="F112" i="4"/>
  <c r="E112" i="4"/>
  <c r="I20" i="2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F20" i="2"/>
  <c r="F8" i="2"/>
  <c r="D9" i="2"/>
  <c r="F19" i="2"/>
  <c r="E19" i="2"/>
  <c r="H127" i="4" l="1"/>
  <c r="F45" i="39"/>
  <c r="E45" i="39"/>
  <c r="E113" i="4"/>
  <c r="G113" i="4"/>
  <c r="F113" i="4"/>
  <c r="E20" i="2"/>
  <c r="F46" i="39" l="1"/>
  <c r="E46" i="39"/>
  <c r="G118" i="4"/>
  <c r="E118" i="4"/>
  <c r="F118" i="4"/>
  <c r="G117" i="4"/>
  <c r="E117" i="4"/>
  <c r="F117" i="4"/>
  <c r="G116" i="4"/>
  <c r="E116" i="4"/>
  <c r="F116" i="4"/>
  <c r="G115" i="4"/>
  <c r="E115" i="4"/>
  <c r="F115" i="4"/>
  <c r="F21" i="2"/>
  <c r="E21" i="2"/>
  <c r="G120" i="4" l="1"/>
  <c r="D121" i="4"/>
  <c r="F120" i="4"/>
  <c r="E120" i="4"/>
  <c r="E22" i="2"/>
  <c r="F22" i="2"/>
  <c r="G121" i="4" l="1"/>
  <c r="E121" i="4"/>
  <c r="F121" i="4"/>
  <c r="F23" i="2"/>
  <c r="D24" i="2"/>
  <c r="E23" i="2"/>
  <c r="G123" i="4" l="1"/>
  <c r="E123" i="4"/>
  <c r="F123" i="4"/>
  <c r="E122" i="4"/>
  <c r="F122" i="4"/>
  <c r="G122" i="4"/>
  <c r="D25" i="2"/>
  <c r="E24" i="2"/>
  <c r="F24" i="2"/>
  <c r="G124" i="4" l="1"/>
  <c r="F124" i="4"/>
  <c r="E124" i="4"/>
  <c r="F25" i="2"/>
  <c r="E25" i="2"/>
  <c r="D26" i="2"/>
  <c r="G125" i="4" l="1"/>
  <c r="F125" i="4"/>
  <c r="E125" i="4"/>
  <c r="D27" i="2"/>
  <c r="E26" i="2"/>
  <c r="F26" i="2"/>
  <c r="G126" i="4" l="1"/>
  <c r="F126" i="4"/>
  <c r="E126" i="4"/>
  <c r="F27" i="2"/>
  <c r="D28" i="2"/>
  <c r="D29" i="2" s="1"/>
  <c r="E27" i="2"/>
  <c r="G130" i="4" l="1"/>
  <c r="F130" i="4"/>
  <c r="E130" i="4"/>
  <c r="F29" i="2"/>
  <c r="D30" i="2"/>
  <c r="E29" i="2"/>
  <c r="E28" i="2"/>
  <c r="F28" i="2"/>
  <c r="G132" i="4" l="1"/>
  <c r="F132" i="4"/>
  <c r="E132" i="4"/>
  <c r="G131" i="4"/>
  <c r="E131" i="4"/>
  <c r="F131" i="4"/>
  <c r="F30" i="2"/>
  <c r="D31" i="2"/>
  <c r="E30" i="2"/>
  <c r="G35" i="38"/>
  <c r="F35" i="38"/>
  <c r="E35" i="38"/>
  <c r="G34" i="38"/>
  <c r="F34" i="38"/>
  <c r="E34" i="38"/>
  <c r="G33" i="38"/>
  <c r="F33" i="38"/>
  <c r="E33" i="38"/>
  <c r="G32" i="38"/>
  <c r="F32" i="38"/>
  <c r="E32" i="38"/>
  <c r="E133" i="4" l="1"/>
  <c r="G133" i="4"/>
  <c r="F133" i="4"/>
  <c r="F31" i="2"/>
  <c r="E31" i="2"/>
  <c r="D32" i="2"/>
  <c r="G111" i="4"/>
  <c r="F111" i="4"/>
  <c r="E111" i="4"/>
  <c r="E107" i="4"/>
  <c r="F134" i="4" l="1"/>
  <c r="G134" i="4"/>
  <c r="E134" i="4"/>
  <c r="F32" i="2"/>
  <c r="D33" i="2"/>
  <c r="E32" i="2"/>
  <c r="F107" i="4"/>
  <c r="G107" i="4"/>
  <c r="F135" i="4" l="1"/>
  <c r="D137" i="4"/>
  <c r="D169" i="4" s="1"/>
  <c r="D170" i="4" s="1"/>
  <c r="G135" i="4"/>
  <c r="E135" i="4"/>
  <c r="E33" i="2"/>
  <c r="D34" i="2"/>
  <c r="D35" i="2" s="1"/>
  <c r="F33" i="2"/>
  <c r="E33" i="13"/>
  <c r="H39" i="13"/>
  <c r="H40" i="13"/>
  <c r="F38" i="13"/>
  <c r="F39" i="13"/>
  <c r="F40" i="13"/>
  <c r="E39" i="13"/>
  <c r="E40" i="13"/>
  <c r="H38" i="13"/>
  <c r="E38" i="13"/>
  <c r="E37" i="13"/>
  <c r="F37" i="13"/>
  <c r="H37" i="13"/>
  <c r="E36" i="13"/>
  <c r="F36" i="13"/>
  <c r="H36" i="13"/>
  <c r="G170" i="4" l="1"/>
  <c r="F170" i="4"/>
  <c r="E170" i="4"/>
  <c r="G169" i="4"/>
  <c r="E169" i="4"/>
  <c r="F169" i="4"/>
  <c r="G137" i="4"/>
  <c r="F137" i="4"/>
  <c r="E137" i="4"/>
  <c r="G136" i="4"/>
  <c r="E136" i="4"/>
  <c r="F136" i="4"/>
  <c r="F35" i="2"/>
  <c r="D36" i="2"/>
  <c r="D37" i="2" s="1"/>
  <c r="E35" i="2"/>
  <c r="E34" i="2"/>
  <c r="F34" i="2"/>
  <c r="G31" i="38"/>
  <c r="F31" i="38"/>
  <c r="E31" i="38"/>
  <c r="G30" i="38"/>
  <c r="F30" i="38"/>
  <c r="E30" i="38"/>
  <c r="E68" i="42"/>
  <c r="E69" i="42"/>
  <c r="E70" i="42"/>
  <c r="E71" i="42"/>
  <c r="E67" i="42"/>
  <c r="G164" i="4"/>
  <c r="D38" i="2" l="1"/>
  <c r="F37" i="2"/>
  <c r="E37" i="2"/>
  <c r="G173" i="4"/>
  <c r="E173" i="4"/>
  <c r="F173" i="4"/>
  <c r="E172" i="4"/>
  <c r="G172" i="4"/>
  <c r="F172" i="4"/>
  <c r="E171" i="4"/>
  <c r="G171" i="4"/>
  <c r="F171" i="4"/>
  <c r="E36" i="2"/>
  <c r="F36" i="2"/>
  <c r="E165" i="4"/>
  <c r="E164" i="4"/>
  <c r="F164" i="4"/>
  <c r="G175" i="4" l="1"/>
  <c r="D177" i="4"/>
  <c r="F175" i="4"/>
  <c r="E175" i="4"/>
  <c r="F38" i="2"/>
  <c r="D39" i="2"/>
  <c r="E38" i="2"/>
  <c r="G174" i="4"/>
  <c r="F174" i="4"/>
  <c r="F165" i="4"/>
  <c r="G165" i="4"/>
  <c r="D166" i="4"/>
  <c r="F177" i="4" l="1"/>
  <c r="G177" i="4"/>
  <c r="E177" i="4"/>
  <c r="G176" i="4"/>
  <c r="E176" i="4"/>
  <c r="F176" i="4"/>
  <c r="E39" i="2"/>
  <c r="F39" i="2"/>
  <c r="D40" i="2"/>
  <c r="E166" i="4"/>
  <c r="F166" i="4"/>
  <c r="G166" i="4"/>
  <c r="D41" i="2" l="1"/>
  <c r="D42" i="2" s="1"/>
  <c r="D43" i="2" s="1"/>
  <c r="D44" i="2" s="1"/>
  <c r="F40" i="2"/>
  <c r="E40" i="2"/>
  <c r="G167" i="4"/>
  <c r="D168" i="4"/>
  <c r="E167" i="4"/>
  <c r="F167" i="4"/>
  <c r="F44" i="2" l="1"/>
  <c r="D45" i="2"/>
  <c r="E44" i="2"/>
  <c r="E43" i="2"/>
  <c r="F43" i="2"/>
  <c r="F42" i="2"/>
  <c r="E42" i="2"/>
  <c r="F41" i="2"/>
  <c r="E41" i="2"/>
  <c r="F168" i="4"/>
  <c r="G168" i="4"/>
  <c r="E168" i="4"/>
  <c r="F45" i="2" l="1"/>
  <c r="D46" i="2"/>
  <c r="D47" i="2" s="1"/>
  <c r="E45" i="2"/>
  <c r="F47" i="2" l="1"/>
  <c r="D48" i="2"/>
  <c r="E47" i="2"/>
  <c r="E46" i="2"/>
  <c r="F46" i="2"/>
  <c r="F48" i="2" l="1"/>
  <c r="D49" i="2"/>
  <c r="D50" i="2" s="1"/>
  <c r="E48" i="2"/>
  <c r="E50" i="2" l="1"/>
  <c r="D51" i="2"/>
  <c r="F50" i="2"/>
  <c r="F49" i="2"/>
  <c r="E49" i="2"/>
  <c r="F30" i="39"/>
  <c r="F51" i="2" l="1"/>
  <c r="D52" i="2"/>
  <c r="E51" i="2"/>
  <c r="D31" i="39"/>
  <c r="E30" i="39"/>
  <c r="F52" i="2" l="1"/>
  <c r="D53" i="2"/>
  <c r="E52" i="2"/>
  <c r="E31" i="39"/>
  <c r="F31" i="39"/>
  <c r="F53" i="2" l="1"/>
  <c r="D54" i="2"/>
  <c r="E53" i="2"/>
  <c r="F32" i="39"/>
  <c r="E32" i="39"/>
  <c r="F54" i="2" l="1"/>
  <c r="D55" i="2"/>
  <c r="D56" i="2" s="1"/>
  <c r="E54" i="2"/>
  <c r="F56" i="2" l="1"/>
  <c r="D57" i="2"/>
  <c r="E56" i="2"/>
  <c r="F55" i="2"/>
  <c r="E55" i="2"/>
  <c r="F57" i="2" l="1"/>
  <c r="D58" i="2"/>
  <c r="D59" i="2" s="1"/>
  <c r="D60" i="2" s="1"/>
  <c r="E57" i="2"/>
  <c r="E60" i="2" l="1"/>
  <c r="D61" i="2"/>
  <c r="F60" i="2"/>
  <c r="F59" i="2"/>
  <c r="E59" i="2"/>
  <c r="F58" i="2"/>
  <c r="E58" i="2"/>
  <c r="D62" i="2" l="1"/>
  <c r="D63" i="2" s="1"/>
  <c r="D64" i="2" s="1"/>
  <c r="D65" i="2" s="1"/>
  <c r="D66" i="2" s="1"/>
  <c r="F61" i="2"/>
  <c r="E61" i="2"/>
  <c r="F66" i="2" l="1"/>
  <c r="D67" i="2"/>
  <c r="E66" i="2"/>
  <c r="F65" i="2"/>
  <c r="E65" i="2"/>
  <c r="F64" i="2"/>
  <c r="E64" i="2"/>
  <c r="E63" i="2"/>
  <c r="F63" i="2"/>
  <c r="E62" i="2"/>
  <c r="F62" i="2"/>
  <c r="F67" i="2" l="1"/>
  <c r="D68" i="2"/>
  <c r="D69" i="2" s="1"/>
  <c r="D70" i="2" s="1"/>
  <c r="D71" i="2" s="1"/>
  <c r="E67" i="2"/>
  <c r="E40" i="42"/>
  <c r="E41" i="42" s="1"/>
  <c r="E42" i="42" s="1"/>
  <c r="E43" i="42" s="1"/>
  <c r="E44" i="42" s="1"/>
  <c r="E45" i="42" s="1"/>
  <c r="E39" i="42"/>
  <c r="E38" i="42"/>
  <c r="E37" i="42"/>
  <c r="E36" i="42"/>
  <c r="E35" i="42"/>
  <c r="E34" i="42"/>
  <c r="F25" i="21"/>
  <c r="F26" i="21"/>
  <c r="F27" i="21"/>
  <c r="F28" i="21"/>
  <c r="L28" i="21" s="1"/>
  <c r="F29" i="21"/>
  <c r="L29" i="21" s="1"/>
  <c r="F30" i="21"/>
  <c r="L30" i="21" s="1"/>
  <c r="F31" i="21"/>
  <c r="L31" i="21" s="1"/>
  <c r="F24" i="21"/>
  <c r="K30" i="21"/>
  <c r="N30" i="21"/>
  <c r="K31" i="21"/>
  <c r="N31" i="21"/>
  <c r="G31" i="21"/>
  <c r="H31" i="21"/>
  <c r="H30" i="21"/>
  <c r="G30" i="21"/>
  <c r="G29" i="21"/>
  <c r="H29" i="21"/>
  <c r="K29" i="21"/>
  <c r="N29" i="21"/>
  <c r="G28" i="21"/>
  <c r="H28" i="21"/>
  <c r="K28" i="21"/>
  <c r="N28" i="21"/>
  <c r="M28" i="21" l="1"/>
  <c r="E71" i="2"/>
  <c r="D72" i="2"/>
  <c r="D73" i="2" s="1"/>
  <c r="F71" i="2"/>
  <c r="F70" i="2"/>
  <c r="E70" i="2"/>
  <c r="F69" i="2"/>
  <c r="E69" i="2"/>
  <c r="F68" i="2"/>
  <c r="E68" i="2"/>
  <c r="M29" i="21"/>
  <c r="M31" i="21"/>
  <c r="M30" i="21"/>
  <c r="E73" i="2" l="1"/>
  <c r="D74" i="2"/>
  <c r="D75" i="2" s="1"/>
  <c r="D76" i="2" s="1"/>
  <c r="F73" i="2"/>
  <c r="F72" i="2"/>
  <c r="E72" i="2"/>
  <c r="D105" i="4"/>
  <c r="G105" i="4" s="1"/>
  <c r="E76" i="2" l="1"/>
  <c r="D77" i="2"/>
  <c r="F76" i="2"/>
  <c r="E75" i="2"/>
  <c r="F75" i="2"/>
  <c r="F74" i="2"/>
  <c r="E74" i="2"/>
  <c r="D106" i="4"/>
  <c r="E106" i="4" s="1"/>
  <c r="F105" i="4"/>
  <c r="E105" i="4"/>
  <c r="F77" i="2" l="1"/>
  <c r="D78" i="2"/>
  <c r="D79" i="2" s="1"/>
  <c r="E77" i="2"/>
  <c r="F106" i="4"/>
  <c r="G106" i="4"/>
  <c r="D108" i="4"/>
  <c r="H32" i="13"/>
  <c r="H33" i="13"/>
  <c r="F33" i="13"/>
  <c r="F32" i="13"/>
  <c r="E32" i="13"/>
  <c r="H31" i="13"/>
  <c r="F31" i="13"/>
  <c r="E31" i="13"/>
  <c r="F79" i="2" l="1"/>
  <c r="E79" i="2"/>
  <c r="D80" i="2"/>
  <c r="D81" i="2" s="1"/>
  <c r="F78" i="2"/>
  <c r="E78" i="2"/>
  <c r="G108" i="4"/>
  <c r="F108" i="4"/>
  <c r="E108" i="4"/>
  <c r="F34" i="13"/>
  <c r="E34" i="13"/>
  <c r="H34" i="13"/>
  <c r="E35" i="13"/>
  <c r="F81" i="2" l="1"/>
  <c r="D82" i="2"/>
  <c r="E81" i="2"/>
  <c r="E80" i="2"/>
  <c r="F80" i="2"/>
  <c r="F35" i="13"/>
  <c r="H35" i="13"/>
  <c r="F82" i="2" l="1"/>
  <c r="D83" i="2"/>
  <c r="D84" i="2" s="1"/>
  <c r="E82" i="2"/>
  <c r="F27" i="22"/>
  <c r="K27" i="22" s="1"/>
  <c r="E27" i="22"/>
  <c r="J27" i="22" s="1"/>
  <c r="I27" i="22"/>
  <c r="F84" i="2" l="1"/>
  <c r="E84" i="2"/>
  <c r="F83" i="2"/>
  <c r="E83" i="2"/>
  <c r="G27" i="22"/>
  <c r="L27" i="22" s="1"/>
  <c r="H27" i="22"/>
  <c r="F29" i="39" l="1"/>
  <c r="E29" i="39"/>
  <c r="F28" i="39"/>
  <c r="E28" i="39"/>
  <c r="G200" i="4"/>
  <c r="G201" i="4" s="1"/>
  <c r="G202" i="4" s="1"/>
  <c r="G203" i="4" s="1"/>
  <c r="G204" i="4" s="1"/>
  <c r="G205" i="4" s="1"/>
  <c r="G206" i="4" s="1"/>
  <c r="G207" i="4" s="1"/>
  <c r="G208" i="4" s="1"/>
  <c r="D201" i="4"/>
  <c r="D202" i="4" s="1"/>
  <c r="D203" i="4" s="1"/>
  <c r="D204" i="4" s="1"/>
  <c r="D205" i="4" s="1"/>
  <c r="D206" i="4" s="1"/>
  <c r="D207" i="4" s="1"/>
  <c r="D208" i="4" s="1"/>
  <c r="E29" i="13" l="1"/>
  <c r="F29" i="13"/>
  <c r="G29" i="13"/>
  <c r="H29" i="13"/>
  <c r="E28" i="13"/>
  <c r="F28" i="13"/>
  <c r="G28" i="13"/>
  <c r="H28" i="13"/>
  <c r="F27" i="39"/>
  <c r="E27" i="39"/>
  <c r="F26" i="39"/>
  <c r="E26" i="39"/>
  <c r="G101" i="4" l="1"/>
  <c r="H101" i="4"/>
  <c r="H102" i="4" s="1"/>
  <c r="H103" i="4" s="1"/>
  <c r="H104" i="4" s="1"/>
  <c r="H105" i="4" s="1"/>
  <c r="H106" i="4" s="1"/>
  <c r="H108" i="4" s="1"/>
  <c r="G100" i="4"/>
  <c r="F100" i="4"/>
  <c r="E100" i="4"/>
  <c r="D159" i="4"/>
  <c r="F159" i="4" s="1"/>
  <c r="G158" i="4"/>
  <c r="F158" i="4"/>
  <c r="E158" i="4"/>
  <c r="F24" i="39"/>
  <c r="E24" i="39"/>
  <c r="F102" i="4" l="1"/>
  <c r="E102" i="4"/>
  <c r="E101" i="4"/>
  <c r="F101" i="4"/>
  <c r="D160" i="4"/>
  <c r="F160" i="4" s="1"/>
  <c r="G159" i="4"/>
  <c r="E159" i="4"/>
  <c r="E155" i="4"/>
  <c r="F155" i="4"/>
  <c r="G155" i="4"/>
  <c r="G29" i="38"/>
  <c r="F29" i="38"/>
  <c r="E29" i="38"/>
  <c r="G28" i="38"/>
  <c r="F28" i="38"/>
  <c r="E28" i="38"/>
  <c r="G27" i="38"/>
  <c r="F27" i="38"/>
  <c r="E27" i="38"/>
  <c r="E160" i="4" l="1"/>
  <c r="G102" i="4"/>
  <c r="G160" i="4"/>
  <c r="D161" i="4"/>
  <c r="G103" i="4" l="1"/>
  <c r="F103" i="4"/>
  <c r="E103" i="4"/>
  <c r="G161" i="4"/>
  <c r="D162" i="4"/>
  <c r="E161" i="4"/>
  <c r="F161" i="4"/>
  <c r="G104" i="4" l="1"/>
  <c r="F104" i="4"/>
  <c r="E104" i="4"/>
  <c r="G162" i="4"/>
  <c r="F162" i="4"/>
  <c r="E162" i="4"/>
  <c r="E163" i="4" l="1"/>
  <c r="F163" i="4"/>
  <c r="G163" i="4"/>
  <c r="E27" i="6" l="1"/>
  <c r="F27" i="6" s="1"/>
  <c r="E26" i="6"/>
  <c r="F26" i="6" s="1"/>
  <c r="G153" i="4"/>
  <c r="F153" i="4"/>
  <c r="E153" i="4"/>
  <c r="E28" i="6" l="1"/>
  <c r="F28" i="6" s="1"/>
  <c r="E29" i="6" l="1"/>
  <c r="F29" i="6" s="1"/>
  <c r="E27" i="42"/>
  <c r="H27" i="42" s="1"/>
  <c r="E28" i="42"/>
  <c r="H28" i="42" s="1"/>
  <c r="I22" i="42"/>
  <c r="E22" i="42"/>
  <c r="I21" i="42"/>
  <c r="E21" i="42"/>
  <c r="I20" i="42"/>
  <c r="E20" i="42"/>
  <c r="I19" i="42"/>
  <c r="E19" i="42"/>
  <c r="I13" i="42"/>
  <c r="E13" i="42"/>
  <c r="I12" i="42"/>
  <c r="E12" i="42"/>
  <c r="I11" i="42"/>
  <c r="E11" i="42"/>
  <c r="I10" i="42"/>
  <c r="E10" i="42"/>
  <c r="I9" i="42"/>
  <c r="E9" i="42"/>
  <c r="I8" i="42"/>
  <c r="E8" i="42"/>
  <c r="N23" i="22"/>
  <c r="N24" i="22" s="1"/>
  <c r="N25" i="22" s="1"/>
  <c r="E23" i="22"/>
  <c r="J23" i="22" s="1"/>
  <c r="I22" i="22"/>
  <c r="H22" i="22"/>
  <c r="G22" i="22"/>
  <c r="L22" i="22" s="1"/>
  <c r="F22" i="22"/>
  <c r="K22" i="22" s="1"/>
  <c r="E22" i="22"/>
  <c r="J22" i="22" s="1"/>
  <c r="I15" i="22"/>
  <c r="H15" i="22"/>
  <c r="G15" i="22"/>
  <c r="L15" i="22" s="1"/>
  <c r="F15" i="22"/>
  <c r="K15" i="22" s="1"/>
  <c r="E15" i="22"/>
  <c r="J15" i="22" s="1"/>
  <c r="E30" i="6" l="1"/>
  <c r="F30" i="6" s="1"/>
  <c r="E24" i="22"/>
  <c r="J24" i="22" s="1"/>
  <c r="H23" i="22"/>
  <c r="F23" i="22"/>
  <c r="K23" i="22" s="1"/>
  <c r="G23" i="22"/>
  <c r="L23" i="22" s="1"/>
  <c r="I23" i="22"/>
  <c r="E31" i="6" l="1"/>
  <c r="F31" i="6" s="1"/>
  <c r="G24" i="22"/>
  <c r="L24" i="22" s="1"/>
  <c r="F24" i="22"/>
  <c r="K24" i="22" s="1"/>
  <c r="I24" i="22"/>
  <c r="D25" i="22"/>
  <c r="H24" i="22"/>
  <c r="E32" i="6" l="1"/>
  <c r="F32" i="6" s="1"/>
  <c r="D26" i="22"/>
  <c r="I25" i="22"/>
  <c r="F25" i="22"/>
  <c r="K25" i="22" s="1"/>
  <c r="H25" i="22"/>
  <c r="G25" i="22"/>
  <c r="L25" i="22" s="1"/>
  <c r="E25" i="22"/>
  <c r="J25" i="22" s="1"/>
  <c r="G22" i="4"/>
  <c r="G23" i="4" s="1"/>
  <c r="G24" i="4" s="1"/>
  <c r="G25" i="4" s="1"/>
  <c r="G26" i="4" s="1"/>
  <c r="G27" i="4" s="1"/>
  <c r="G28" i="4" s="1"/>
  <c r="G29" i="4" s="1"/>
  <c r="E33" i="6" l="1"/>
  <c r="F33" i="6" s="1"/>
  <c r="I26" i="22"/>
  <c r="E26" i="22"/>
  <c r="J26" i="22" s="1"/>
  <c r="G26" i="22"/>
  <c r="L26" i="22" s="1"/>
  <c r="H26" i="22"/>
  <c r="F26" i="22"/>
  <c r="K26" i="22" s="1"/>
  <c r="E34" i="6" l="1"/>
  <c r="F34" i="6" s="1"/>
  <c r="D35" i="6"/>
  <c r="E21" i="6"/>
  <c r="F21" i="6" s="1"/>
  <c r="E35" i="6" l="1"/>
  <c r="F35" i="6" s="1"/>
  <c r="D36" i="6"/>
  <c r="I11" i="40"/>
  <c r="I9" i="40"/>
  <c r="I10" i="40"/>
  <c r="E11" i="40"/>
  <c r="E10" i="40"/>
  <c r="F21" i="39"/>
  <c r="E36" i="6" l="1"/>
  <c r="F36" i="6" s="1"/>
  <c r="D37" i="6"/>
  <c r="E22" i="39"/>
  <c r="E21" i="39"/>
  <c r="F16" i="21"/>
  <c r="F17" i="21"/>
  <c r="F18" i="21"/>
  <c r="F15" i="21"/>
  <c r="E37" i="6" l="1"/>
  <c r="F37" i="6" s="1"/>
  <c r="D38" i="6"/>
  <c r="F22" i="39"/>
  <c r="E16" i="39"/>
  <c r="G17" i="39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73" i="39" s="1"/>
  <c r="G74" i="39" s="1"/>
  <c r="G75" i="39" s="1"/>
  <c r="G76" i="39" s="1"/>
  <c r="G77" i="39" s="1"/>
  <c r="G78" i="39" s="1"/>
  <c r="G79" i="39" s="1"/>
  <c r="G80" i="39" s="1"/>
  <c r="G81" i="39" s="1"/>
  <c r="G82" i="39" s="1"/>
  <c r="G83" i="39" s="1"/>
  <c r="G84" i="39" s="1"/>
  <c r="G85" i="39" s="1"/>
  <c r="G86" i="39" s="1"/>
  <c r="G87" i="39" s="1"/>
  <c r="G88" i="39" s="1"/>
  <c r="G89" i="39" s="1"/>
  <c r="G90" i="39" s="1"/>
  <c r="G91" i="39" s="1"/>
  <c r="G92" i="39" s="1"/>
  <c r="G93" i="39" s="1"/>
  <c r="G94" i="39" s="1"/>
  <c r="G95" i="39" s="1"/>
  <c r="G96" i="39" s="1"/>
  <c r="G97" i="39" s="1"/>
  <c r="G98" i="39" s="1"/>
  <c r="G99" i="39" s="1"/>
  <c r="G100" i="39" s="1"/>
  <c r="G101" i="39" s="1"/>
  <c r="G102" i="39" s="1"/>
  <c r="G103" i="39" s="1"/>
  <c r="G104" i="39" s="1"/>
  <c r="G105" i="39" s="1"/>
  <c r="G106" i="39" s="1"/>
  <c r="E38" i="6" l="1"/>
  <c r="F38" i="6" s="1"/>
  <c r="D39" i="6"/>
  <c r="F23" i="39"/>
  <c r="E23" i="39"/>
  <c r="F16" i="39"/>
  <c r="E39" i="6" l="1"/>
  <c r="F39" i="6" s="1"/>
  <c r="D40" i="6"/>
  <c r="F25" i="39"/>
  <c r="E25" i="39"/>
  <c r="F17" i="39"/>
  <c r="E17" i="39"/>
  <c r="E40" i="6" l="1"/>
  <c r="F40" i="6" s="1"/>
  <c r="F18" i="39"/>
  <c r="E18" i="39"/>
  <c r="E41" i="6" l="1"/>
  <c r="F41" i="6" s="1"/>
  <c r="E20" i="39"/>
  <c r="F20" i="39"/>
  <c r="F19" i="39"/>
  <c r="E19" i="39"/>
  <c r="E42" i="6" l="1"/>
  <c r="F42" i="6" s="1"/>
  <c r="D43" i="6"/>
  <c r="E9" i="40"/>
  <c r="E8" i="40"/>
  <c r="E43" i="6" l="1"/>
  <c r="F43" i="6" s="1"/>
  <c r="E44" i="6" l="1"/>
  <c r="F44" i="6" s="1"/>
  <c r="E45" i="6" l="1"/>
  <c r="F45" i="6" s="1"/>
  <c r="E46" i="6" l="1"/>
  <c r="F46" i="6" s="1"/>
  <c r="E47" i="6" l="1"/>
  <c r="F47" i="6" s="1"/>
  <c r="H21" i="40"/>
  <c r="F21" i="40"/>
  <c r="H20" i="40"/>
  <c r="F20" i="40"/>
  <c r="H19" i="40"/>
  <c r="F19" i="40"/>
  <c r="H18" i="40"/>
  <c r="F18" i="40"/>
  <c r="E48" i="6" l="1"/>
  <c r="F48" i="6" s="1"/>
  <c r="E49" i="6" l="1"/>
  <c r="F49" i="6" s="1"/>
  <c r="G26" i="38"/>
  <c r="F26" i="38"/>
  <c r="E26" i="38"/>
  <c r="G25" i="38"/>
  <c r="F25" i="38"/>
  <c r="E25" i="38"/>
  <c r="G24" i="38"/>
  <c r="F24" i="38"/>
  <c r="E24" i="38"/>
  <c r="G23" i="38"/>
  <c r="F23" i="38"/>
  <c r="E23" i="38"/>
  <c r="G22" i="38"/>
  <c r="F22" i="38"/>
  <c r="E22" i="38"/>
  <c r="G21" i="38"/>
  <c r="F21" i="38"/>
  <c r="E21" i="38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E50" i="6" l="1"/>
  <c r="F50" i="6" s="1"/>
  <c r="D51" i="6"/>
  <c r="E51" i="6" l="1"/>
  <c r="F51" i="6" s="1"/>
  <c r="D52" i="6"/>
  <c r="E52" i="6" l="1"/>
  <c r="F52" i="6" s="1"/>
  <c r="D53" i="6"/>
  <c r="N15" i="21"/>
  <c r="F187" i="4"/>
  <c r="E187" i="4"/>
  <c r="F186" i="4"/>
  <c r="E186" i="4"/>
  <c r="H92" i="4"/>
  <c r="H93" i="4" s="1"/>
  <c r="H94" i="4" s="1"/>
  <c r="H95" i="4" s="1"/>
  <c r="H96" i="4" s="1"/>
  <c r="H97" i="4" s="1"/>
  <c r="H98" i="4" s="1"/>
  <c r="G92" i="4"/>
  <c r="G91" i="4"/>
  <c r="F91" i="4"/>
  <c r="E91" i="4"/>
  <c r="G87" i="4"/>
  <c r="F87" i="4"/>
  <c r="E87" i="4"/>
  <c r="H85" i="4"/>
  <c r="H86" i="4" s="1"/>
  <c r="H88" i="4" s="1"/>
  <c r="H89" i="4" s="1"/>
  <c r="H90" i="4" s="1"/>
  <c r="E145" i="4"/>
  <c r="G144" i="4"/>
  <c r="F144" i="4"/>
  <c r="E144" i="4"/>
  <c r="G143" i="4"/>
  <c r="F143" i="4"/>
  <c r="E143" i="4"/>
  <c r="G142" i="4"/>
  <c r="F142" i="4"/>
  <c r="E142" i="4"/>
  <c r="F10" i="4"/>
  <c r="E10" i="4"/>
  <c r="H20" i="13"/>
  <c r="E53" i="6" l="1"/>
  <c r="F53" i="6" s="1"/>
  <c r="D54" i="6"/>
  <c r="H16" i="21"/>
  <c r="G15" i="21"/>
  <c r="H15" i="21"/>
  <c r="K15" i="21"/>
  <c r="E15" i="21"/>
  <c r="E92" i="4"/>
  <c r="F92" i="4"/>
  <c r="F145" i="4"/>
  <c r="G146" i="4"/>
  <c r="G145" i="4"/>
  <c r="G21" i="13"/>
  <c r="E20" i="13"/>
  <c r="F20" i="13"/>
  <c r="G20" i="13"/>
  <c r="E10" i="21"/>
  <c r="E11" i="21"/>
  <c r="E12" i="21"/>
  <c r="E13" i="21"/>
  <c r="E14" i="21"/>
  <c r="L90" i="32" l="1"/>
  <c r="L91" i="32" s="1"/>
  <c r="L92" i="32" s="1"/>
  <c r="L93" i="32" s="1"/>
  <c r="L94" i="32" s="1"/>
  <c r="L95" i="32" s="1"/>
  <c r="L96" i="32" s="1"/>
  <c r="L97" i="32" s="1"/>
  <c r="L98" i="32" s="1"/>
  <c r="L99" i="32" s="1"/>
  <c r="L100" i="32" s="1"/>
  <c r="L101" i="32" s="1"/>
  <c r="L102" i="32" s="1"/>
  <c r="L103" i="32" s="1"/>
  <c r="L104" i="32" s="1"/>
  <c r="L105" i="32" s="1"/>
  <c r="L106" i="32" s="1"/>
  <c r="L107" i="32" s="1"/>
  <c r="L108" i="32" s="1"/>
  <c r="L109" i="32" s="1"/>
  <c r="L110" i="32" s="1"/>
  <c r="L112" i="32" s="1"/>
  <c r="L113" i="32" s="1"/>
  <c r="L114" i="32" s="1"/>
  <c r="L115" i="32" s="1"/>
  <c r="K116" i="32" s="1"/>
  <c r="K117" i="32" s="1"/>
  <c r="K118" i="32" s="1"/>
  <c r="K119" i="32" s="1"/>
  <c r="K120" i="32" s="1"/>
  <c r="K121" i="32" s="1"/>
  <c r="K122" i="32" s="1"/>
  <c r="K123" i="32" s="1"/>
  <c r="K124" i="32" s="1"/>
  <c r="K125" i="32" s="1"/>
  <c r="K126" i="32" s="1"/>
  <c r="K127" i="32" s="1"/>
  <c r="K128" i="32" s="1"/>
  <c r="E54" i="6"/>
  <c r="F54" i="6" s="1"/>
  <c r="D55" i="6"/>
  <c r="E16" i="21"/>
  <c r="M15" i="21"/>
  <c r="L15" i="21"/>
  <c r="N16" i="21"/>
  <c r="K16" i="21"/>
  <c r="G16" i="21"/>
  <c r="G93" i="4"/>
  <c r="E146" i="4"/>
  <c r="F146" i="4"/>
  <c r="F147" i="4"/>
  <c r="F93" i="4"/>
  <c r="E93" i="4"/>
  <c r="H21" i="13"/>
  <c r="F21" i="13"/>
  <c r="E21" i="13"/>
  <c r="G14" i="6"/>
  <c r="G15" i="6" s="1"/>
  <c r="G16" i="6" s="1"/>
  <c r="G17" i="6" s="1"/>
  <c r="G18" i="6" s="1"/>
  <c r="G19" i="6" s="1"/>
  <c r="G20" i="6" s="1"/>
  <c r="E55" i="6" l="1"/>
  <c r="F55" i="6" s="1"/>
  <c r="D56" i="6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5" i="4"/>
  <c r="E95" i="4"/>
  <c r="F95" i="4"/>
  <c r="G17" i="21"/>
  <c r="K17" i="21"/>
  <c r="H17" i="21"/>
  <c r="E17" i="21"/>
  <c r="N17" i="21"/>
  <c r="M16" i="21"/>
  <c r="L16" i="21"/>
  <c r="G147" i="4"/>
  <c r="G94" i="4"/>
  <c r="E94" i="4"/>
  <c r="F94" i="4"/>
  <c r="E147" i="4"/>
  <c r="H22" i="13"/>
  <c r="F22" i="13"/>
  <c r="G22" i="13"/>
  <c r="E22" i="13"/>
  <c r="E56" i="6" l="1"/>
  <c r="F56" i="6" s="1"/>
  <c r="D57" i="6"/>
  <c r="F19" i="21"/>
  <c r="G96" i="4"/>
  <c r="E96" i="4"/>
  <c r="F96" i="4"/>
  <c r="K19" i="21"/>
  <c r="E19" i="21"/>
  <c r="N19" i="21"/>
  <c r="G19" i="21"/>
  <c r="H19" i="21"/>
  <c r="G18" i="21"/>
  <c r="K18" i="21"/>
  <c r="H18" i="21"/>
  <c r="N18" i="21"/>
  <c r="E18" i="21"/>
  <c r="M17" i="21"/>
  <c r="L17" i="21"/>
  <c r="G148" i="4"/>
  <c r="E148" i="4"/>
  <c r="F148" i="4"/>
  <c r="G23" i="13"/>
  <c r="H23" i="13"/>
  <c r="E23" i="13"/>
  <c r="F23" i="13"/>
  <c r="E57" i="6" l="1"/>
  <c r="F57" i="6" s="1"/>
  <c r="D58" i="6"/>
  <c r="K20" i="21"/>
  <c r="E20" i="21"/>
  <c r="H20" i="21"/>
  <c r="N20" i="21"/>
  <c r="F20" i="21"/>
  <c r="G20" i="21"/>
  <c r="G97" i="4"/>
  <c r="E97" i="4"/>
  <c r="F97" i="4"/>
  <c r="M19" i="21"/>
  <c r="L19" i="21"/>
  <c r="L18" i="21"/>
  <c r="M18" i="21"/>
  <c r="G149" i="4"/>
  <c r="E149" i="4"/>
  <c r="F149" i="4"/>
  <c r="E58" i="6" l="1"/>
  <c r="F58" i="6" s="1"/>
  <c r="D59" i="6"/>
  <c r="M20" i="21"/>
  <c r="L20" i="21"/>
  <c r="N21" i="21"/>
  <c r="K21" i="21"/>
  <c r="G21" i="21"/>
  <c r="F21" i="21"/>
  <c r="H21" i="21"/>
  <c r="G98" i="4"/>
  <c r="D99" i="4"/>
  <c r="E98" i="4"/>
  <c r="F98" i="4"/>
  <c r="G150" i="4"/>
  <c r="F150" i="4"/>
  <c r="E150" i="4"/>
  <c r="E59" i="6" l="1"/>
  <c r="F59" i="6" s="1"/>
  <c r="D60" i="6"/>
  <c r="M21" i="21"/>
  <c r="L21" i="21"/>
  <c r="N22" i="21"/>
  <c r="H22" i="21"/>
  <c r="K22" i="21"/>
  <c r="F22" i="21"/>
  <c r="G22" i="21"/>
  <c r="G152" i="4"/>
  <c r="E152" i="4"/>
  <c r="F152" i="4"/>
  <c r="G99" i="4"/>
  <c r="F99" i="4"/>
  <c r="E99" i="4"/>
  <c r="G151" i="4"/>
  <c r="F151" i="4"/>
  <c r="E151" i="4"/>
  <c r="E60" i="6" l="1"/>
  <c r="F60" i="6" s="1"/>
  <c r="D61" i="6"/>
  <c r="L22" i="21"/>
  <c r="M22" i="21"/>
  <c r="K23" i="21"/>
  <c r="N23" i="21"/>
  <c r="F23" i="21"/>
  <c r="H23" i="21"/>
  <c r="G23" i="21"/>
  <c r="F154" i="4"/>
  <c r="E154" i="4"/>
  <c r="G154" i="4"/>
  <c r="E61" i="6" l="1"/>
  <c r="F61" i="6" s="1"/>
  <c r="D62" i="6"/>
  <c r="M23" i="21"/>
  <c r="L23" i="21"/>
  <c r="G24" i="21"/>
  <c r="H24" i="21"/>
  <c r="K24" i="21"/>
  <c r="N24" i="21"/>
  <c r="F156" i="4"/>
  <c r="E156" i="4"/>
  <c r="G156" i="4"/>
  <c r="E62" i="6" l="1"/>
  <c r="F62" i="6" s="1"/>
  <c r="D63" i="6"/>
  <c r="L24" i="21"/>
  <c r="M24" i="21"/>
  <c r="H25" i="21"/>
  <c r="G25" i="21"/>
  <c r="N25" i="21"/>
  <c r="K25" i="21"/>
  <c r="G157" i="4"/>
  <c r="E157" i="4"/>
  <c r="F157" i="4"/>
  <c r="N14" i="21"/>
  <c r="F14" i="21"/>
  <c r="M14" i="21" s="1"/>
  <c r="G14" i="21"/>
  <c r="H14" i="21"/>
  <c r="K14" i="21"/>
  <c r="F13" i="21"/>
  <c r="M13" i="21" s="1"/>
  <c r="G13" i="21"/>
  <c r="H13" i="21"/>
  <c r="K13" i="21"/>
  <c r="N13" i="21"/>
  <c r="N12" i="21"/>
  <c r="K12" i="21"/>
  <c r="H12" i="21"/>
  <c r="G12" i="21"/>
  <c r="F12" i="21"/>
  <c r="M12" i="21" s="1"/>
  <c r="N11" i="21"/>
  <c r="K11" i="21"/>
  <c r="H11" i="21"/>
  <c r="G11" i="21"/>
  <c r="F11" i="21"/>
  <c r="M11" i="21" s="1"/>
  <c r="E63" i="6" l="1"/>
  <c r="F63" i="6" s="1"/>
  <c r="D64" i="6"/>
  <c r="N27" i="21"/>
  <c r="G27" i="21"/>
  <c r="H27" i="21"/>
  <c r="K27" i="21"/>
  <c r="M25" i="21"/>
  <c r="L25" i="21"/>
  <c r="H26" i="21"/>
  <c r="K26" i="21"/>
  <c r="G26" i="21"/>
  <c r="N26" i="21"/>
  <c r="L14" i="21"/>
  <c r="L13" i="21"/>
  <c r="L12" i="21"/>
  <c r="L11" i="21"/>
  <c r="E64" i="6" l="1"/>
  <c r="F64" i="6" s="1"/>
  <c r="D65" i="6"/>
  <c r="M27" i="21"/>
  <c r="L27" i="21"/>
  <c r="L26" i="21"/>
  <c r="M26" i="21"/>
  <c r="J14" i="13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E65" i="6" l="1"/>
  <c r="F65" i="6" s="1"/>
  <c r="E66" i="6" l="1"/>
  <c r="F66" i="6" s="1"/>
  <c r="E67" i="6" l="1"/>
  <c r="F67" i="6" s="1"/>
  <c r="F15" i="39"/>
  <c r="E15" i="39"/>
  <c r="F14" i="39"/>
  <c r="E14" i="39"/>
  <c r="F13" i="39"/>
  <c r="E13" i="39"/>
  <c r="F12" i="39"/>
  <c r="E12" i="39"/>
  <c r="E68" i="6" l="1"/>
  <c r="F68" i="6" s="1"/>
  <c r="I13" i="22"/>
  <c r="H13" i="22"/>
  <c r="G13" i="22"/>
  <c r="L13" i="22" s="1"/>
  <c r="F13" i="22"/>
  <c r="K13" i="22" s="1"/>
  <c r="E13" i="22"/>
  <c r="J13" i="22" s="1"/>
  <c r="I12" i="22"/>
  <c r="H12" i="22"/>
  <c r="G12" i="22"/>
  <c r="L12" i="22" s="1"/>
  <c r="F12" i="22"/>
  <c r="K12" i="22" s="1"/>
  <c r="E12" i="22"/>
  <c r="J12" i="22" s="1"/>
  <c r="I11" i="22"/>
  <c r="E69" i="6" l="1"/>
  <c r="F69" i="6" s="1"/>
  <c r="E11" i="22"/>
  <c r="J11" i="22" s="1"/>
  <c r="G11" i="22"/>
  <c r="L11" i="22" s="1"/>
  <c r="F11" i="22"/>
  <c r="K11" i="22" s="1"/>
  <c r="H11" i="22"/>
  <c r="E70" i="6" l="1"/>
  <c r="F70" i="6" s="1"/>
  <c r="G9" i="38"/>
  <c r="G10" i="38"/>
  <c r="G13" i="38"/>
  <c r="G15" i="38"/>
  <c r="F9" i="38"/>
  <c r="F10" i="38"/>
  <c r="F13" i="38"/>
  <c r="F15" i="38"/>
  <c r="E9" i="38"/>
  <c r="E10" i="38"/>
  <c r="E13" i="38"/>
  <c r="E15" i="38"/>
  <c r="E71" i="6" l="1"/>
  <c r="F71" i="6" s="1"/>
  <c r="E84" i="4"/>
  <c r="F84" i="4"/>
  <c r="G85" i="4"/>
  <c r="F85" i="4"/>
  <c r="E85" i="4"/>
  <c r="G84" i="4"/>
  <c r="D73" i="6" l="1"/>
  <c r="E72" i="6"/>
  <c r="F72" i="6" s="1"/>
  <c r="F86" i="4"/>
  <c r="G86" i="4"/>
  <c r="E86" i="4"/>
  <c r="E73" i="6" l="1"/>
  <c r="F73" i="6" s="1"/>
  <c r="G88" i="4"/>
  <c r="F88" i="4"/>
  <c r="E88" i="4"/>
  <c r="E74" i="6" l="1"/>
  <c r="F74" i="6" s="1"/>
  <c r="D75" i="6"/>
  <c r="G89" i="4"/>
  <c r="F89" i="4"/>
  <c r="E89" i="4"/>
  <c r="E75" i="6" l="1"/>
  <c r="F75" i="6" s="1"/>
  <c r="D76" i="6"/>
  <c r="G90" i="4"/>
  <c r="F90" i="4"/>
  <c r="E90" i="4"/>
  <c r="E76" i="6" l="1"/>
  <c r="F76" i="6" s="1"/>
  <c r="D77" i="6"/>
  <c r="D188" i="4"/>
  <c r="D189" i="4" s="1"/>
  <c r="D190" i="4" s="1"/>
  <c r="D191" i="4" s="1"/>
  <c r="D196" i="4" s="1"/>
  <c r="D197" i="4" s="1"/>
  <c r="F188" i="4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E188" i="4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77" i="6" l="1"/>
  <c r="F77" i="6" s="1"/>
  <c r="F9" i="39"/>
  <c r="F10" i="39"/>
  <c r="F11" i="39"/>
  <c r="E9" i="39"/>
  <c r="E10" i="39"/>
  <c r="E11" i="39"/>
  <c r="F8" i="39"/>
  <c r="E8" i="39"/>
  <c r="E78" i="6" l="1"/>
  <c r="F78" i="6" s="1"/>
  <c r="E79" i="6" l="1"/>
  <c r="F79" i="6" s="1"/>
  <c r="D11" i="38"/>
  <c r="G8" i="38"/>
  <c r="F8" i="38"/>
  <c r="E8" i="38"/>
  <c r="E80" i="6" l="1"/>
  <c r="F80" i="6" s="1"/>
  <c r="D12" i="38"/>
  <c r="G11" i="38"/>
  <c r="E11" i="38"/>
  <c r="F11" i="38"/>
  <c r="E81" i="6" l="1"/>
  <c r="F81" i="6" s="1"/>
  <c r="E12" i="38"/>
  <c r="G12" i="38"/>
  <c r="F12" i="38"/>
  <c r="E82" i="6" l="1"/>
  <c r="F82" i="6" s="1"/>
  <c r="G14" i="38"/>
  <c r="E14" i="38"/>
  <c r="F14" i="38"/>
  <c r="E16" i="38"/>
  <c r="G16" i="38"/>
  <c r="F16" i="38"/>
  <c r="E83" i="6" l="1"/>
  <c r="F83" i="6" s="1"/>
  <c r="E17" i="38"/>
  <c r="F17" i="38"/>
  <c r="G17" i="38"/>
  <c r="E84" i="6" l="1"/>
  <c r="F84" i="6" s="1"/>
  <c r="E18" i="38"/>
  <c r="F18" i="38"/>
  <c r="G18" i="38"/>
  <c r="E85" i="6" l="1"/>
  <c r="F85" i="6" s="1"/>
  <c r="F19" i="38"/>
  <c r="E19" i="38"/>
  <c r="G19" i="38"/>
  <c r="E86" i="6" l="1"/>
  <c r="F86" i="6" s="1"/>
  <c r="D87" i="6"/>
  <c r="E20" i="38"/>
  <c r="F20" i="38"/>
  <c r="G20" i="38"/>
  <c r="E9" i="2"/>
  <c r="E10" i="2"/>
  <c r="E11" i="2"/>
  <c r="E12" i="2"/>
  <c r="E8" i="2"/>
  <c r="F10" i="2"/>
  <c r="F11" i="2"/>
  <c r="F12" i="2"/>
  <c r="F9" i="2"/>
  <c r="E87" i="6" l="1"/>
  <c r="F87" i="6" s="1"/>
  <c r="D88" i="6"/>
  <c r="E88" i="6" l="1"/>
  <c r="F88" i="6" s="1"/>
  <c r="D89" i="6"/>
  <c r="E89" i="6" s="1"/>
  <c r="F89" i="6" s="1"/>
  <c r="F8" i="21"/>
  <c r="M8" i="21" l="1"/>
  <c r="L8" i="21"/>
  <c r="G8" i="21"/>
  <c r="H8" i="21"/>
  <c r="G9" i="21"/>
  <c r="K8" i="21"/>
  <c r="N8" i="21"/>
  <c r="E8" i="21"/>
  <c r="K9" i="21"/>
  <c r="H9" i="21"/>
  <c r="F9" i="21" l="1"/>
  <c r="N9" i="21"/>
  <c r="E9" i="21"/>
  <c r="M9" i="21" l="1"/>
  <c r="L9" i="21"/>
  <c r="N10" i="21"/>
  <c r="G10" i="21"/>
  <c r="H10" i="21"/>
  <c r="F10" i="21"/>
  <c r="K10" i="21"/>
  <c r="M10" i="21" l="1"/>
  <c r="L10" i="21"/>
  <c r="I9" i="21" l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E9" i="36" l="1"/>
  <c r="E10" i="36"/>
  <c r="D11" i="36"/>
  <c r="E11" i="36" s="1"/>
  <c r="D12" i="36" l="1"/>
  <c r="E12" i="36" s="1"/>
  <c r="F13" i="13" l="1"/>
  <c r="E13" i="13"/>
  <c r="G13" i="13"/>
  <c r="H13" i="13"/>
  <c r="E15" i="13" l="1"/>
  <c r="H15" i="13"/>
  <c r="G15" i="13"/>
  <c r="F15" i="13"/>
  <c r="G14" i="13"/>
  <c r="H14" i="13"/>
  <c r="E14" i="13"/>
  <c r="F14" i="13"/>
  <c r="G16" i="13" l="1"/>
  <c r="H16" i="13"/>
  <c r="E16" i="13"/>
  <c r="F16" i="13"/>
  <c r="E17" i="13" l="1"/>
  <c r="F17" i="13"/>
  <c r="H17" i="13"/>
  <c r="G17" i="13"/>
  <c r="G18" i="13" l="1"/>
  <c r="E18" i="13"/>
  <c r="F18" i="13"/>
  <c r="H18" i="13"/>
  <c r="F19" i="13" l="1"/>
  <c r="H19" i="13"/>
  <c r="E19" i="13"/>
  <c r="G19" i="13"/>
  <c r="D9" i="13" l="1"/>
  <c r="D9" i="22" l="1"/>
  <c r="E9" i="22" l="1"/>
  <c r="J9" i="22" s="1"/>
  <c r="I9" i="22"/>
  <c r="F9" i="22"/>
  <c r="K9" i="22" s="1"/>
  <c r="H9" i="22"/>
  <c r="G9" i="22"/>
  <c r="L9" i="22" s="1"/>
  <c r="F8" i="22"/>
  <c r="K8" i="22" s="1"/>
  <c r="G8" i="22"/>
  <c r="L8" i="22" s="1"/>
  <c r="I8" i="22"/>
  <c r="H8" i="22"/>
  <c r="E8" i="22"/>
  <c r="J8" i="22" s="1"/>
  <c r="E8" i="6" l="1"/>
  <c r="F8" i="6" s="1"/>
  <c r="E8" i="13"/>
  <c r="G8" i="13"/>
  <c r="H8" i="13"/>
  <c r="F8" i="13"/>
  <c r="E9" i="6" l="1"/>
  <c r="F9" i="6" s="1"/>
  <c r="G9" i="13"/>
  <c r="E9" i="13"/>
  <c r="H9" i="13"/>
  <c r="F9" i="13"/>
  <c r="E10" i="6" l="1"/>
  <c r="F10" i="6" s="1"/>
  <c r="E10" i="13"/>
  <c r="G10" i="13"/>
  <c r="H10" i="13"/>
  <c r="F10" i="13"/>
  <c r="E11" i="6" l="1"/>
  <c r="F11" i="6" s="1"/>
  <c r="D12" i="6"/>
  <c r="E11" i="13"/>
  <c r="G11" i="13"/>
  <c r="H11" i="13"/>
  <c r="F11" i="13"/>
  <c r="E12" i="6" l="1"/>
  <c r="F12" i="6" s="1"/>
  <c r="D13" i="6"/>
  <c r="E12" i="13"/>
  <c r="F12" i="13"/>
  <c r="G12" i="13"/>
  <c r="H12" i="13"/>
  <c r="E13" i="6" l="1"/>
  <c r="F13" i="6" s="1"/>
  <c r="E14" i="6" l="1"/>
  <c r="F14" i="6" s="1"/>
  <c r="E15" i="6" l="1"/>
  <c r="F15" i="6" s="1"/>
  <c r="E16" i="6" l="1"/>
  <c r="F16" i="6" s="1"/>
  <c r="D336" i="8"/>
  <c r="D337" i="8" s="1"/>
  <c r="E17" i="6" l="1"/>
  <c r="F17" i="6" s="1"/>
  <c r="D338" i="8"/>
  <c r="D339" i="8" s="1"/>
  <c r="D340" i="8" s="1"/>
  <c r="E340" i="8" s="1"/>
  <c r="E337" i="8"/>
  <c r="F337" i="8"/>
  <c r="G337" i="8"/>
  <c r="H337" i="8" s="1"/>
  <c r="O337" i="8"/>
  <c r="P337" i="8"/>
  <c r="I337" i="8"/>
  <c r="J337" i="8"/>
  <c r="R337" i="8"/>
  <c r="K337" i="8"/>
  <c r="S337" i="8"/>
  <c r="L337" i="8"/>
  <c r="T337" i="8"/>
  <c r="M337" i="8"/>
  <c r="U337" i="8"/>
  <c r="N337" i="8"/>
  <c r="Q337" i="8"/>
  <c r="E18" i="6" l="1"/>
  <c r="F18" i="6" s="1"/>
  <c r="O340" i="8"/>
  <c r="T340" i="8"/>
  <c r="S340" i="8"/>
  <c r="G340" i="8"/>
  <c r="H340" i="8" s="1"/>
  <c r="L340" i="8"/>
  <c r="K340" i="8"/>
  <c r="P340" i="8"/>
  <c r="Q340" i="8"/>
  <c r="F340" i="8"/>
  <c r="D341" i="8"/>
  <c r="D342" i="8" s="1"/>
  <c r="J340" i="8"/>
  <c r="N340" i="8"/>
  <c r="I340" i="8"/>
  <c r="R340" i="8"/>
  <c r="U340" i="8"/>
  <c r="M340" i="8"/>
  <c r="E339" i="8"/>
  <c r="O339" i="8"/>
  <c r="Q339" i="8"/>
  <c r="J339" i="8"/>
  <c r="R339" i="8"/>
  <c r="S339" i="8"/>
  <c r="L339" i="8"/>
  <c r="M339" i="8"/>
  <c r="N339" i="8"/>
  <c r="P339" i="8"/>
  <c r="K339" i="8"/>
  <c r="T339" i="8"/>
  <c r="U339" i="8"/>
  <c r="G339" i="8"/>
  <c r="H339" i="8" s="1"/>
  <c r="F339" i="8"/>
  <c r="I339" i="8"/>
  <c r="F338" i="8"/>
  <c r="M338" i="8"/>
  <c r="U338" i="8"/>
  <c r="N338" i="8"/>
  <c r="P338" i="8"/>
  <c r="I338" i="8"/>
  <c r="Q338" i="8"/>
  <c r="J338" i="8"/>
  <c r="R338" i="8"/>
  <c r="K338" i="8"/>
  <c r="S338" i="8"/>
  <c r="E338" i="8"/>
  <c r="L338" i="8"/>
  <c r="T338" i="8"/>
  <c r="G338" i="8"/>
  <c r="H338" i="8" s="1"/>
  <c r="O338" i="8"/>
  <c r="F335" i="8"/>
  <c r="E335" i="8"/>
  <c r="L335" i="8"/>
  <c r="T335" i="8"/>
  <c r="E19" i="6" l="1"/>
  <c r="F19" i="6" s="1"/>
  <c r="E342" i="8"/>
  <c r="I342" i="8"/>
  <c r="R342" i="8"/>
  <c r="J342" i="8"/>
  <c r="T342" i="8"/>
  <c r="O342" i="8"/>
  <c r="L342" i="8"/>
  <c r="U342" i="8"/>
  <c r="M342" i="8"/>
  <c r="N342" i="8"/>
  <c r="G342" i="8"/>
  <c r="H342" i="8" s="1"/>
  <c r="P342" i="8"/>
  <c r="Q342" i="8"/>
  <c r="K342" i="8"/>
  <c r="S342" i="8"/>
  <c r="F342" i="8"/>
  <c r="N341" i="8"/>
  <c r="L341" i="8"/>
  <c r="J341" i="8"/>
  <c r="M341" i="8"/>
  <c r="T341" i="8"/>
  <c r="G341" i="8"/>
  <c r="H341" i="8" s="1"/>
  <c r="O341" i="8"/>
  <c r="P341" i="8"/>
  <c r="F341" i="8"/>
  <c r="K341" i="8"/>
  <c r="Q341" i="8"/>
  <c r="R341" i="8"/>
  <c r="U341" i="8"/>
  <c r="S341" i="8"/>
  <c r="I341" i="8"/>
  <c r="E341" i="8"/>
  <c r="F336" i="8"/>
  <c r="E336" i="8"/>
  <c r="Q336" i="8"/>
  <c r="I336" i="8"/>
  <c r="Q335" i="8"/>
  <c r="U336" i="8"/>
  <c r="M336" i="8"/>
  <c r="P335" i="8"/>
  <c r="P336" i="8"/>
  <c r="N336" i="8"/>
  <c r="T336" i="8"/>
  <c r="L336" i="8"/>
  <c r="O335" i="8"/>
  <c r="G335" i="8"/>
  <c r="H335" i="8" s="1"/>
  <c r="K335" i="8"/>
  <c r="G336" i="8"/>
  <c r="H336" i="8" s="1"/>
  <c r="S336" i="8"/>
  <c r="K336" i="8"/>
  <c r="N335" i="8"/>
  <c r="S335" i="8"/>
  <c r="I335" i="8"/>
  <c r="R336" i="8"/>
  <c r="J336" i="8"/>
  <c r="U335" i="8"/>
  <c r="M335" i="8"/>
  <c r="O336" i="8"/>
  <c r="R335" i="8"/>
  <c r="J335" i="8"/>
  <c r="E20" i="6" l="1"/>
  <c r="F20" i="6" s="1"/>
  <c r="G9" i="15"/>
  <c r="F9" i="15"/>
  <c r="D10" i="15"/>
  <c r="E9" i="15"/>
  <c r="G10" i="15" l="1"/>
  <c r="D11" i="15"/>
  <c r="E10" i="15"/>
  <c r="F10" i="15"/>
  <c r="E22" i="6" l="1"/>
  <c r="F22" i="6" s="1"/>
  <c r="E11" i="15"/>
  <c r="F11" i="15"/>
  <c r="G11" i="15"/>
  <c r="D12" i="15"/>
  <c r="E23" i="6" l="1"/>
  <c r="F23" i="6" s="1"/>
  <c r="F12" i="15"/>
  <c r="G12" i="15"/>
  <c r="E12" i="15"/>
  <c r="E24" i="6" l="1"/>
  <c r="F24" i="6" s="1"/>
  <c r="E25" i="6"/>
  <c r="F25" i="6" s="1"/>
  <c r="E10" i="33" l="1"/>
  <c r="D11" i="33"/>
  <c r="D12" i="33" s="1"/>
  <c r="D13" i="33" s="1"/>
  <c r="E12" i="33" l="1"/>
  <c r="E11" i="33"/>
  <c r="D14" i="33"/>
  <c r="E13" i="33"/>
  <c r="E7" i="36" l="1"/>
  <c r="E8" i="36"/>
  <c r="E14" i="33"/>
  <c r="D15" i="33"/>
  <c r="H39" i="33"/>
  <c r="F39" i="33"/>
  <c r="H38" i="33"/>
  <c r="F38" i="33"/>
  <c r="H37" i="33"/>
  <c r="F37" i="33"/>
  <c r="H36" i="33"/>
  <c r="F36" i="33"/>
  <c r="D17" i="33" l="1"/>
  <c r="E15" i="33"/>
  <c r="D13" i="2" l="1"/>
  <c r="E17" i="33"/>
  <c r="E16" i="33"/>
  <c r="D14" i="2" l="1"/>
  <c r="F13" i="2"/>
  <c r="E13" i="2"/>
  <c r="E18" i="33"/>
  <c r="D15" i="2" l="1"/>
  <c r="E14" i="2"/>
  <c r="F14" i="2"/>
  <c r="D20" i="33"/>
  <c r="E19" i="33"/>
  <c r="D16" i="2" l="1"/>
  <c r="E15" i="2"/>
  <c r="F15" i="2"/>
  <c r="E20" i="33"/>
  <c r="D17" i="2" l="1"/>
  <c r="E16" i="2"/>
  <c r="F16" i="2"/>
  <c r="D22" i="33"/>
  <c r="D23" i="33" s="1"/>
  <c r="E21" i="33"/>
  <c r="D18" i="2" l="1"/>
  <c r="F17" i="2"/>
  <c r="E17" i="2"/>
  <c r="E23" i="33"/>
  <c r="D24" i="33"/>
  <c r="E22" i="33"/>
  <c r="E18" i="2" l="1"/>
  <c r="F18" i="2"/>
  <c r="E24" i="33"/>
  <c r="D25" i="33"/>
  <c r="E25" i="33" l="1"/>
  <c r="D26" i="33"/>
  <c r="D27" i="33" l="1"/>
  <c r="E26" i="33"/>
  <c r="E27" i="33" l="1"/>
  <c r="D28" i="33"/>
  <c r="D29" i="33" l="1"/>
  <c r="E28" i="33"/>
  <c r="D21" i="9"/>
  <c r="H21" i="9" s="1"/>
  <c r="H20" i="9"/>
  <c r="G20" i="9"/>
  <c r="F20" i="9"/>
  <c r="E20" i="9"/>
  <c r="E29" i="33" l="1"/>
  <c r="D30" i="33"/>
  <c r="E21" i="9"/>
  <c r="F21" i="9"/>
  <c r="G21" i="9"/>
  <c r="D31" i="33" l="1"/>
  <c r="E30" i="33"/>
  <c r="G12" i="16"/>
  <c r="E31" i="33" l="1"/>
  <c r="G11" i="25"/>
  <c r="F11" i="25"/>
  <c r="E11" i="25"/>
  <c r="G8" i="25"/>
  <c r="F8" i="25"/>
  <c r="E8" i="25"/>
  <c r="T37" i="29" l="1"/>
  <c r="T38" i="29" s="1"/>
  <c r="X37" i="29"/>
  <c r="Y37" i="29" s="1"/>
  <c r="Z37" i="29"/>
  <c r="AA37" i="29"/>
  <c r="U37" i="29" l="1"/>
  <c r="X38" i="29"/>
  <c r="Y38" i="29" s="1"/>
  <c r="T39" i="29"/>
  <c r="T40" i="29" s="1"/>
  <c r="U38" i="29"/>
  <c r="AA38" i="29" l="1"/>
  <c r="Z38" i="29"/>
  <c r="X39" i="29"/>
  <c r="X40" i="29" s="1"/>
  <c r="Y40" i="29" s="1"/>
  <c r="U39" i="29"/>
  <c r="U40" i="29"/>
  <c r="T41" i="29"/>
  <c r="X41" i="29" l="1"/>
  <c r="Z39" i="29"/>
  <c r="AA39" i="29"/>
  <c r="AA40" i="29"/>
  <c r="Z40" i="29"/>
  <c r="Y39" i="29"/>
  <c r="T42" i="29"/>
  <c r="U42" i="29" s="1"/>
  <c r="U41" i="29"/>
  <c r="X42" i="29"/>
  <c r="Z41" i="29"/>
  <c r="AA41" i="29"/>
  <c r="Y41" i="29"/>
  <c r="Z42" i="29" l="1"/>
  <c r="AA42" i="29"/>
  <c r="Y42" i="29"/>
  <c r="E9" i="9"/>
  <c r="F14" i="16" l="1"/>
  <c r="E14" i="16"/>
  <c r="G14" i="16"/>
  <c r="E16" i="16" l="1"/>
  <c r="F16" i="16"/>
  <c r="G16" i="16"/>
  <c r="AA36" i="29" l="1"/>
  <c r="Y36" i="29"/>
  <c r="Z36" i="29"/>
  <c r="U36" i="29" l="1"/>
  <c r="G8" i="15" l="1"/>
  <c r="E8" i="15"/>
  <c r="F8" i="15"/>
  <c r="D9" i="16" l="1"/>
  <c r="D10" i="16" l="1"/>
  <c r="D11" i="16" l="1"/>
  <c r="H20" i="15"/>
  <c r="G20" i="15"/>
  <c r="F20" i="15"/>
  <c r="H19" i="15"/>
  <c r="G19" i="15"/>
  <c r="F19" i="15"/>
  <c r="H18" i="15"/>
  <c r="G18" i="15"/>
  <c r="F18" i="15"/>
  <c r="H17" i="15"/>
  <c r="G17" i="15"/>
  <c r="F17" i="15"/>
  <c r="F12" i="16" l="1"/>
  <c r="E12" i="16"/>
  <c r="D13" i="16"/>
  <c r="H12" i="16"/>
  <c r="G13" i="16" l="1"/>
  <c r="F13" i="16"/>
  <c r="E13" i="16"/>
  <c r="E66" i="22" l="1"/>
  <c r="D69" i="22"/>
  <c r="D70" i="22" s="1"/>
  <c r="D71" i="22" s="1"/>
  <c r="D72" i="22" s="1"/>
  <c r="D73" i="22" s="1"/>
  <c r="E73" i="22" s="1"/>
  <c r="D67" i="22"/>
  <c r="E69" i="22" l="1"/>
  <c r="E70" i="22"/>
  <c r="E72" i="22"/>
  <c r="G13" i="24" l="1"/>
  <c r="F13" i="24"/>
  <c r="E13" i="24"/>
  <c r="H8" i="24"/>
  <c r="G8" i="24"/>
  <c r="F8" i="24"/>
  <c r="E8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D9" i="24"/>
  <c r="F9" i="24" s="1"/>
  <c r="G9" i="24" l="1"/>
  <c r="H9" i="24"/>
  <c r="E9" i="24"/>
  <c r="D14" i="24"/>
  <c r="G14" i="24" l="1"/>
  <c r="E14" i="24"/>
  <c r="F14" i="24"/>
  <c r="E67" i="22"/>
  <c r="D15" i="24"/>
  <c r="D96" i="6" l="1"/>
  <c r="E95" i="6"/>
  <c r="F95" i="6" s="1"/>
  <c r="F15" i="24"/>
  <c r="G15" i="24"/>
  <c r="E15" i="24"/>
  <c r="E68" i="22"/>
  <c r="D16" i="24"/>
  <c r="G16" i="24" l="1"/>
  <c r="F16" i="24"/>
  <c r="E16" i="24"/>
  <c r="D17" i="24"/>
  <c r="E17" i="24" l="1"/>
  <c r="F17" i="24"/>
  <c r="G17" i="24"/>
  <c r="D18" i="24"/>
  <c r="E18" i="24" l="1"/>
  <c r="F18" i="24"/>
  <c r="G18" i="24"/>
  <c r="D19" i="24"/>
  <c r="C8" i="28"/>
  <c r="D8" i="28" s="1"/>
  <c r="D7" i="28"/>
  <c r="G19" i="24" l="1"/>
  <c r="E19" i="24"/>
  <c r="F19" i="24"/>
  <c r="D20" i="24"/>
  <c r="C9" i="28"/>
  <c r="F20" i="24" l="1"/>
  <c r="E20" i="24"/>
  <c r="D21" i="24"/>
  <c r="G20" i="24"/>
  <c r="C10" i="28"/>
  <c r="D9" i="28"/>
  <c r="F9" i="12" l="1"/>
  <c r="E9" i="12"/>
  <c r="D10" i="12"/>
  <c r="G9" i="12"/>
  <c r="F21" i="24"/>
  <c r="D22" i="24"/>
  <c r="E21" i="24"/>
  <c r="G21" i="24"/>
  <c r="C11" i="28"/>
  <c r="D11" i="28" s="1"/>
  <c r="D10" i="28"/>
  <c r="D11" i="12" l="1"/>
  <c r="F10" i="12"/>
  <c r="G10" i="12"/>
  <c r="E10" i="12"/>
  <c r="D23" i="24"/>
  <c r="E22" i="24"/>
  <c r="G22" i="24"/>
  <c r="F22" i="24"/>
  <c r="E10" i="9" l="1"/>
  <c r="D11" i="9"/>
  <c r="D12" i="9" s="1"/>
  <c r="G11" i="12"/>
  <c r="F11" i="12"/>
  <c r="D12" i="12"/>
  <c r="D13" i="12" s="1"/>
  <c r="E11" i="12"/>
  <c r="F23" i="24"/>
  <c r="E23" i="24"/>
  <c r="G23" i="24"/>
  <c r="D13" i="9" l="1"/>
  <c r="E13" i="12"/>
  <c r="G13" i="12"/>
  <c r="D14" i="12"/>
  <c r="F13" i="12"/>
  <c r="G12" i="12"/>
  <c r="E12" i="12"/>
  <c r="F12" i="12"/>
  <c r="H22" i="25"/>
  <c r="G22" i="25"/>
  <c r="F22" i="25"/>
  <c r="H21" i="25"/>
  <c r="G21" i="25"/>
  <c r="F21" i="25"/>
  <c r="H20" i="25"/>
  <c r="G20" i="25"/>
  <c r="F20" i="25"/>
  <c r="H19" i="25"/>
  <c r="G19" i="25"/>
  <c r="F19" i="25"/>
  <c r="F14" i="12" l="1"/>
  <c r="G14" i="12"/>
  <c r="D15" i="12"/>
  <c r="D16" i="12" s="1"/>
  <c r="D17" i="12" s="1"/>
  <c r="E14" i="12"/>
  <c r="E17" i="12" l="1"/>
  <c r="F17" i="12"/>
  <c r="G17" i="12"/>
  <c r="D18" i="12"/>
  <c r="F16" i="12"/>
  <c r="G16" i="12"/>
  <c r="E16" i="12"/>
  <c r="D19" i="12" l="1"/>
  <c r="E18" i="12"/>
  <c r="F18" i="12"/>
  <c r="G18" i="12"/>
  <c r="F18" i="17"/>
  <c r="F19" i="17"/>
  <c r="F20" i="17"/>
  <c r="F21" i="17"/>
  <c r="G19" i="12" l="1"/>
  <c r="D20" i="12"/>
  <c r="F19" i="12"/>
  <c r="E19" i="12"/>
  <c r="D21" i="12" l="1"/>
  <c r="E20" i="12"/>
  <c r="F20" i="12"/>
  <c r="G20" i="12"/>
  <c r="E21" i="12" l="1"/>
  <c r="F21" i="12"/>
  <c r="G21" i="12"/>
  <c r="I15" i="23"/>
  <c r="G18" i="17" l="1"/>
  <c r="H18" i="17"/>
  <c r="H21" i="17" l="1"/>
  <c r="G21" i="17"/>
  <c r="H20" i="17"/>
  <c r="G20" i="17"/>
  <c r="H19" i="17"/>
  <c r="G19" i="17"/>
  <c r="H32" i="23" l="1"/>
  <c r="G32" i="23"/>
  <c r="F32" i="23"/>
  <c r="H31" i="23"/>
  <c r="G31" i="23"/>
  <c r="F31" i="23"/>
  <c r="H30" i="23"/>
  <c r="G30" i="23"/>
  <c r="F30" i="23"/>
  <c r="H29" i="23"/>
  <c r="G29" i="23"/>
  <c r="F29" i="23"/>
  <c r="H42" i="22"/>
  <c r="G42" i="22"/>
  <c r="F42" i="22"/>
  <c r="H41" i="22"/>
  <c r="G41" i="22"/>
  <c r="F41" i="22"/>
  <c r="H40" i="22"/>
  <c r="G40" i="22"/>
  <c r="F40" i="22"/>
  <c r="H39" i="22"/>
  <c r="G39" i="22"/>
  <c r="F39" i="22"/>
  <c r="H24" i="19"/>
  <c r="G24" i="19"/>
  <c r="F24" i="19"/>
  <c r="H23" i="19"/>
  <c r="G23" i="19"/>
  <c r="F23" i="19"/>
  <c r="H22" i="19"/>
  <c r="G22" i="19"/>
  <c r="F22" i="19"/>
  <c r="H21" i="19"/>
  <c r="G21" i="19"/>
  <c r="F21" i="19"/>
  <c r="H27" i="18"/>
  <c r="G27" i="18"/>
  <c r="F27" i="18"/>
  <c r="H26" i="18"/>
  <c r="G26" i="18"/>
  <c r="F26" i="18"/>
  <c r="H25" i="18"/>
  <c r="G25" i="18"/>
  <c r="F25" i="18"/>
  <c r="H24" i="18"/>
  <c r="G24" i="18"/>
  <c r="F24" i="18"/>
  <c r="H27" i="16"/>
  <c r="G27" i="16"/>
  <c r="F27" i="16"/>
  <c r="H26" i="16"/>
  <c r="G26" i="16"/>
  <c r="F26" i="16"/>
  <c r="H25" i="16"/>
  <c r="G25" i="16"/>
  <c r="F25" i="16"/>
  <c r="H24" i="16"/>
  <c r="G24" i="16"/>
  <c r="F24" i="16"/>
  <c r="H29" i="12"/>
  <c r="G29" i="12"/>
  <c r="F29" i="12"/>
  <c r="H28" i="12"/>
  <c r="G28" i="12"/>
  <c r="F28" i="12"/>
  <c r="H27" i="12"/>
  <c r="G27" i="12"/>
  <c r="F27" i="12"/>
  <c r="H26" i="12"/>
  <c r="G26" i="12"/>
  <c r="F26" i="12"/>
  <c r="H29" i="9"/>
  <c r="G29" i="9"/>
  <c r="F29" i="9"/>
  <c r="H28" i="9"/>
  <c r="G28" i="9"/>
  <c r="F28" i="9"/>
  <c r="H27" i="9"/>
  <c r="G27" i="9"/>
  <c r="F27" i="9"/>
  <c r="H26" i="9"/>
  <c r="G26" i="9"/>
  <c r="F26" i="9"/>
  <c r="H117" i="6"/>
  <c r="G117" i="6"/>
  <c r="F117" i="6"/>
  <c r="H116" i="6"/>
  <c r="G116" i="6"/>
  <c r="F116" i="6"/>
  <c r="H115" i="6"/>
  <c r="G115" i="6"/>
  <c r="F115" i="6"/>
  <c r="H114" i="6"/>
  <c r="G114" i="6"/>
  <c r="F114" i="6"/>
  <c r="H34" i="3"/>
  <c r="G34" i="3"/>
  <c r="F34" i="3"/>
  <c r="H33" i="3"/>
  <c r="G33" i="3"/>
  <c r="F33" i="3"/>
  <c r="H32" i="3"/>
  <c r="G32" i="3"/>
  <c r="F32" i="3"/>
  <c r="H31" i="3"/>
  <c r="G31" i="3"/>
  <c r="F31" i="3"/>
  <c r="D9" i="18" l="1"/>
  <c r="E8" i="18"/>
  <c r="F8" i="18"/>
  <c r="E10" i="18" l="1"/>
  <c r="F9" i="18"/>
  <c r="E9" i="18"/>
  <c r="E7" i="17" l="1"/>
  <c r="G7" i="17" s="1"/>
  <c r="D8" i="17"/>
  <c r="E8" i="17" s="1"/>
  <c r="H7" i="17" l="1"/>
  <c r="D9" i="17"/>
  <c r="G8" i="17"/>
  <c r="H8" i="17"/>
  <c r="D10" i="17" l="1"/>
  <c r="E9" i="17"/>
  <c r="G9" i="17" s="1"/>
  <c r="H9" i="17" l="1"/>
  <c r="D11" i="17"/>
  <c r="E10" i="17"/>
  <c r="D12" i="17" l="1"/>
  <c r="H10" i="17"/>
  <c r="G10" i="17"/>
  <c r="E12" i="17" l="1"/>
  <c r="D13" i="17"/>
  <c r="G11" i="17"/>
  <c r="H11" i="17"/>
  <c r="G12" i="17" l="1"/>
  <c r="H12" i="17"/>
  <c r="G13" i="17" l="1"/>
  <c r="H13" i="17"/>
  <c r="M22" i="23"/>
  <c r="L22" i="23"/>
  <c r="K22" i="23"/>
  <c r="J22" i="23"/>
  <c r="M21" i="23"/>
  <c r="L21" i="23"/>
  <c r="K21" i="23"/>
  <c r="J21" i="23"/>
  <c r="M20" i="23"/>
  <c r="L20" i="23"/>
  <c r="K20" i="23"/>
  <c r="J20" i="23"/>
  <c r="J17" i="23"/>
  <c r="K17" i="23"/>
  <c r="L17" i="23"/>
  <c r="M17" i="23"/>
  <c r="J18" i="23"/>
  <c r="K18" i="23"/>
  <c r="L18" i="23"/>
  <c r="M18" i="23"/>
  <c r="J19" i="23"/>
  <c r="K19" i="23"/>
  <c r="L19" i="23"/>
  <c r="M19" i="23"/>
  <c r="M16" i="23" l="1"/>
  <c r="L16" i="23"/>
  <c r="K16" i="23"/>
  <c r="J16" i="23"/>
  <c r="M15" i="23"/>
  <c r="L15" i="23"/>
  <c r="K15" i="23"/>
  <c r="J15" i="23"/>
  <c r="M14" i="23"/>
  <c r="L14" i="23"/>
  <c r="K14" i="23"/>
  <c r="J14" i="23"/>
  <c r="J12" i="23" l="1"/>
  <c r="J13" i="23"/>
  <c r="K12" i="23"/>
  <c r="L12" i="23"/>
  <c r="M12" i="23"/>
  <c r="K13" i="23"/>
  <c r="L13" i="23"/>
  <c r="M13" i="23"/>
  <c r="J8" i="23"/>
  <c r="K8" i="23"/>
  <c r="L8" i="23"/>
  <c r="M8" i="23"/>
  <c r="J9" i="23"/>
  <c r="K9" i="23"/>
  <c r="L9" i="23"/>
  <c r="M9" i="23"/>
  <c r="J10" i="23"/>
  <c r="K10" i="23"/>
  <c r="L10" i="23"/>
  <c r="M10" i="23"/>
  <c r="J11" i="23"/>
  <c r="K11" i="23"/>
  <c r="L11" i="23"/>
  <c r="M11" i="23"/>
  <c r="F8" i="23" l="1"/>
  <c r="F9" i="23" s="1"/>
  <c r="F10" i="23" s="1"/>
  <c r="F11" i="23" s="1"/>
  <c r="H8" i="23"/>
  <c r="H9" i="23" s="1"/>
  <c r="H10" i="23" s="1"/>
  <c r="H11" i="23" s="1"/>
  <c r="G8" i="23"/>
  <c r="G9" i="23" s="1"/>
  <c r="G10" i="23" s="1"/>
  <c r="G11" i="23" s="1"/>
  <c r="E8" i="23"/>
  <c r="E9" i="23" s="1"/>
  <c r="E10" i="23" s="1"/>
  <c r="E11" i="23" s="1"/>
  <c r="D8" i="23"/>
  <c r="D9" i="23" s="1"/>
  <c r="D10" i="23" s="1"/>
  <c r="D11" i="23" s="1"/>
  <c r="D12" i="23" s="1"/>
  <c r="F12" i="23" l="1"/>
  <c r="D13" i="23"/>
  <c r="G12" i="23"/>
  <c r="E12" i="23"/>
  <c r="D14" i="23" l="1"/>
  <c r="D15" i="23" s="1"/>
  <c r="H13" i="23"/>
  <c r="H14" i="23" s="1"/>
  <c r="E13" i="23"/>
  <c r="E14" i="23" s="1"/>
  <c r="G13" i="23"/>
  <c r="G14" i="23" s="1"/>
  <c r="F13" i="23"/>
  <c r="F14" i="23" s="1"/>
  <c r="D16" i="23" l="1"/>
  <c r="G15" i="23"/>
  <c r="E15" i="23"/>
  <c r="F15" i="23"/>
  <c r="D17" i="23" l="1"/>
  <c r="H16" i="23"/>
  <c r="G16" i="23"/>
  <c r="F16" i="23"/>
  <c r="E16" i="23"/>
  <c r="F17" i="23" l="1"/>
  <c r="D18" i="23"/>
  <c r="E17" i="23"/>
  <c r="G17" i="23"/>
  <c r="F18" i="23" l="1"/>
  <c r="E18" i="23"/>
  <c r="D19" i="23"/>
  <c r="D20" i="23" s="1"/>
  <c r="G18" i="23"/>
  <c r="H18" i="23"/>
  <c r="D21" i="23" l="1"/>
  <c r="E20" i="23"/>
  <c r="F20" i="23"/>
  <c r="G20" i="23"/>
  <c r="E19" i="23"/>
  <c r="F19" i="23"/>
  <c r="G19" i="23"/>
  <c r="H21" i="23" l="1"/>
  <c r="G21" i="23"/>
  <c r="D22" i="23"/>
  <c r="E21" i="23"/>
  <c r="F21" i="23"/>
  <c r="G22" i="23" l="1"/>
  <c r="E22" i="23"/>
  <c r="F22" i="23"/>
  <c r="D11" i="29" l="1"/>
  <c r="E11" i="29" s="1"/>
  <c r="G10" i="29"/>
  <c r="F10" i="29"/>
  <c r="E10" i="29"/>
  <c r="G9" i="29"/>
  <c r="F9" i="29"/>
  <c r="E9" i="29"/>
  <c r="D8" i="29"/>
  <c r="G8" i="29" s="1"/>
  <c r="G7" i="29"/>
  <c r="F7" i="29"/>
  <c r="E7" i="29"/>
  <c r="F11" i="29" l="1"/>
  <c r="D12" i="29"/>
  <c r="E12" i="29" s="1"/>
  <c r="G11" i="29"/>
  <c r="E8" i="29"/>
  <c r="F8" i="29"/>
  <c r="F12" i="29" l="1"/>
  <c r="G12" i="29"/>
  <c r="D13" i="29"/>
  <c r="E13" i="29" s="1"/>
  <c r="G13" i="29" l="1"/>
  <c r="F13" i="29"/>
  <c r="D9" i="19"/>
  <c r="D106" i="6" l="1"/>
  <c r="E105" i="6"/>
  <c r="F105" i="6" s="1"/>
  <c r="D10" i="19"/>
  <c r="G9" i="19"/>
  <c r="F9" i="19"/>
  <c r="E9" i="19"/>
  <c r="H9" i="19"/>
  <c r="G8" i="19"/>
  <c r="E8" i="19"/>
  <c r="F8" i="19"/>
  <c r="H8" i="19"/>
  <c r="E106" i="6" l="1"/>
  <c r="F106" i="6" s="1"/>
  <c r="D107" i="6"/>
  <c r="G10" i="19"/>
  <c r="E10" i="19"/>
  <c r="F10" i="19"/>
  <c r="H10" i="19"/>
  <c r="D11" i="19"/>
  <c r="E107" i="6" l="1"/>
  <c r="F107" i="6" s="1"/>
  <c r="D108" i="6"/>
  <c r="D12" i="19"/>
  <c r="E11" i="19"/>
  <c r="F11" i="19"/>
  <c r="H11" i="19"/>
  <c r="G11" i="19"/>
  <c r="E108" i="6" l="1"/>
  <c r="F108" i="6" s="1"/>
  <c r="D13" i="19"/>
  <c r="E12" i="19"/>
  <c r="H12" i="19"/>
  <c r="F12" i="19"/>
  <c r="G12" i="19"/>
  <c r="D14" i="19" l="1"/>
  <c r="H13" i="19"/>
  <c r="F13" i="19"/>
  <c r="G13" i="19"/>
  <c r="E13" i="19"/>
  <c r="D15" i="19" l="1"/>
  <c r="F14" i="19"/>
  <c r="E14" i="19"/>
  <c r="G14" i="19"/>
  <c r="H14" i="19"/>
  <c r="D9" i="25" l="1"/>
  <c r="D16" i="19"/>
  <c r="F15" i="19"/>
  <c r="G15" i="19"/>
  <c r="H15" i="19"/>
  <c r="E15" i="19"/>
  <c r="G9" i="25" l="1"/>
  <c r="F9" i="25"/>
  <c r="E9" i="25"/>
  <c r="D10" i="25"/>
  <c r="G16" i="19"/>
  <c r="H16" i="19"/>
  <c r="E16" i="19"/>
  <c r="F16" i="19"/>
  <c r="F10" i="25" l="1"/>
  <c r="G10" i="25"/>
  <c r="D12" i="25"/>
  <c r="E10" i="25"/>
  <c r="G12" i="25" l="1"/>
  <c r="F12" i="25"/>
  <c r="E12" i="25"/>
  <c r="D13" i="25"/>
  <c r="G13" i="25" l="1"/>
  <c r="F13" i="25"/>
  <c r="E13" i="25"/>
  <c r="D24" i="3" l="1"/>
  <c r="F23" i="3"/>
  <c r="E23" i="3"/>
  <c r="G23" i="3"/>
  <c r="F24" i="3" l="1"/>
  <c r="E24" i="3"/>
  <c r="G24" i="3"/>
  <c r="D25" i="3"/>
  <c r="G25" i="3" l="1"/>
  <c r="F25" i="3"/>
  <c r="E25" i="3"/>
  <c r="D96" i="2" l="1"/>
  <c r="D97" i="2" s="1"/>
  <c r="D98" i="2" l="1"/>
  <c r="G96" i="2"/>
  <c r="F96" i="2"/>
  <c r="E96" i="2"/>
  <c r="E95" i="2"/>
  <c r="G95" i="2"/>
  <c r="F95" i="2"/>
  <c r="F98" i="2" l="1"/>
  <c r="D99" i="2"/>
  <c r="D100" i="2" s="1"/>
  <c r="G98" i="2"/>
  <c r="E98" i="2"/>
  <c r="F100" i="2" l="1"/>
  <c r="E100" i="2"/>
  <c r="G100" i="2"/>
  <c r="D101" i="2"/>
  <c r="D102" i="2" s="1"/>
  <c r="E99" i="2"/>
  <c r="G99" i="2"/>
  <c r="F99" i="2"/>
  <c r="F8" i="3"/>
  <c r="E102" i="2" l="1"/>
  <c r="G102" i="2"/>
  <c r="F102" i="2"/>
  <c r="F101" i="2"/>
  <c r="G101" i="2"/>
  <c r="E101" i="2"/>
  <c r="F11" i="3"/>
  <c r="E11" i="3"/>
  <c r="E10" i="3"/>
  <c r="E9" i="3"/>
  <c r="E12" i="3" l="1"/>
  <c r="F12" i="3"/>
  <c r="D13" i="3"/>
  <c r="F13" i="3" s="1"/>
  <c r="E13" i="3" l="1"/>
  <c r="D14" i="3"/>
  <c r="D15" i="3" s="1"/>
  <c r="D16" i="3" s="1"/>
  <c r="F16" i="3" l="1"/>
  <c r="E16" i="3"/>
  <c r="F15" i="3"/>
  <c r="E15" i="3"/>
  <c r="F14" i="3"/>
  <c r="E14" i="3"/>
  <c r="F8" i="4" l="1"/>
  <c r="E8" i="4"/>
  <c r="D9" i="4"/>
  <c r="E9" i="4" l="1"/>
  <c r="F9" i="4"/>
  <c r="E11" i="4" l="1"/>
  <c r="F11" i="4"/>
  <c r="D12" i="4"/>
  <c r="E12" i="4" l="1"/>
  <c r="F12" i="4"/>
  <c r="D13" i="4"/>
  <c r="D14" i="4" s="1"/>
  <c r="F14" i="4" l="1"/>
  <c r="D15" i="4"/>
  <c r="E14" i="4"/>
  <c r="F13" i="4"/>
  <c r="E13" i="4"/>
  <c r="F15" i="4" l="1"/>
  <c r="D16" i="4"/>
  <c r="E15" i="4"/>
  <c r="F16" i="4" l="1"/>
  <c r="D17" i="4"/>
  <c r="D18" i="4" s="1"/>
  <c r="E16" i="4"/>
  <c r="F18" i="4" l="1"/>
  <c r="D19" i="4"/>
  <c r="E18" i="4"/>
  <c r="F17" i="4"/>
  <c r="E17" i="4"/>
  <c r="E19" i="4" l="1"/>
  <c r="D20" i="4"/>
  <c r="F19" i="4"/>
  <c r="F20" i="4" l="1"/>
  <c r="D21" i="4"/>
  <c r="D22" i="4" s="1"/>
  <c r="E20" i="4"/>
  <c r="F22" i="4" l="1"/>
  <c r="D23" i="4"/>
  <c r="E22" i="4"/>
  <c r="F21" i="4"/>
  <c r="E21" i="4"/>
  <c r="F23" i="4" l="1"/>
  <c r="D24" i="4"/>
  <c r="E23" i="4"/>
  <c r="F24" i="4" l="1"/>
  <c r="D25" i="4"/>
  <c r="D26" i="4" s="1"/>
  <c r="E24" i="4"/>
  <c r="E26" i="4" l="1"/>
  <c r="D27" i="4"/>
  <c r="F26" i="4"/>
  <c r="F25" i="4"/>
  <c r="E25" i="4"/>
  <c r="F27" i="4" l="1"/>
  <c r="D28" i="4"/>
  <c r="E27" i="4"/>
  <c r="F28" i="4" l="1"/>
  <c r="D29" i="4"/>
  <c r="E28" i="4"/>
  <c r="F29" i="4" l="1"/>
  <c r="E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6" authorId="0" shapeId="0" xr:uid="{92BBE860-3E36-4E60-99E2-6E62653AAE9F}">
      <text>
        <r>
          <rPr>
            <b/>
            <sz val="9"/>
            <color indexed="81"/>
            <rFont val="Tahoma"/>
            <family val="2"/>
          </rPr>
          <t>Semarang - Tanjung Mas</t>
        </r>
      </text>
    </comment>
    <comment ref="F82" authorId="0" shapeId="0" xr:uid="{612A4447-4499-4AE0-9168-17A3954D90B2}">
      <text>
        <r>
          <rPr>
            <b/>
            <sz val="9"/>
            <color indexed="81"/>
            <rFont val="Tahoma"/>
            <family val="2"/>
          </rPr>
          <t>Jakarta - Tanjung Priok</t>
        </r>
      </text>
    </comment>
    <comment ref="G82" authorId="0" shapeId="0" xr:uid="{CD2A7B48-DA13-4BD4-ACED-BCB6DC9978CD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184" authorId="0" shapeId="0" xr:uid="{EF26A431-D2A4-465A-8FB6-BBE43FF229A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258" authorId="0" shapeId="0" xr:uid="{09A67864-9EEE-4E43-B3B9-7F1CC767456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G258" authorId="0" shapeId="0" xr:uid="{1D96C007-C314-468F-9DAE-4A204E5A54A2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TAN SGSGP CS</author>
  </authors>
  <commentList>
    <comment ref="J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S TAN SGSGP CS:</t>
        </r>
        <r>
          <rPr>
            <sz val="9"/>
            <color indexed="81"/>
            <rFont val="Tahoma"/>
            <family val="2"/>
          </rPr>
          <t xml:space="preserve">
SCA CANNOT LOAD TO HONG KONG IPANEMA SVC AS HKHIT ONLY GOT 10 DAYS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E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  <comment ref="E1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F6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sharedStrings.xml><?xml version="1.0" encoding="utf-8"?>
<sst xmlns="http://schemas.openxmlformats.org/spreadsheetml/2006/main" count="14587" uniqueCount="4517">
  <si>
    <t>Service</t>
  </si>
  <si>
    <t>Proforma ETA</t>
  </si>
  <si>
    <t>Proforma ETD</t>
  </si>
  <si>
    <t>Svc Code</t>
  </si>
  <si>
    <t>Route</t>
  </si>
  <si>
    <t>Direct Port of Calls</t>
  </si>
  <si>
    <t>Remark</t>
  </si>
  <si>
    <t>SILK</t>
  </si>
  <si>
    <t>Sun</t>
  </si>
  <si>
    <t>Mon</t>
  </si>
  <si>
    <t>FS</t>
  </si>
  <si>
    <t>E</t>
  </si>
  <si>
    <t>Singapore/ Yantian/ Busan/ Gwangyang</t>
  </si>
  <si>
    <t>LION-PEARL</t>
  </si>
  <si>
    <t>Sat</t>
  </si>
  <si>
    <t>FL</t>
  </si>
  <si>
    <t>Singapore/ Nansha/ Hong Kong/ Yantian/ Xiamen</t>
  </si>
  <si>
    <t>wef MSC ARIANE FL546E, omit chiwan, call nansha</t>
  </si>
  <si>
    <t>SWAN</t>
  </si>
  <si>
    <t>Fri</t>
  </si>
  <si>
    <t>FW</t>
  </si>
  <si>
    <t>Singapore/ Shanghai/ Tianjinxingang</t>
  </si>
  <si>
    <t>SHOGUN</t>
  </si>
  <si>
    <t>FH</t>
  </si>
  <si>
    <t>Singapore/ Hong Kong/ Yantian</t>
  </si>
  <si>
    <t>DRAGON</t>
  </si>
  <si>
    <t>Thu</t>
  </si>
  <si>
    <t>FD</t>
  </si>
  <si>
    <t>Singapore/ Shanghai/ Dalian/ Tianjinxingang</t>
  </si>
  <si>
    <t>JADE</t>
  </si>
  <si>
    <t>FJ</t>
  </si>
  <si>
    <t>Singapore/ Chiwan/ Xiamen/ Qingdao/ Busan</t>
  </si>
  <si>
    <t>TIGER</t>
  </si>
  <si>
    <t>Tue</t>
  </si>
  <si>
    <t>FT</t>
  </si>
  <si>
    <t>Singapore/ Chiwan/ Busan/ Qingdao/ Shanghai/ Ningbo</t>
  </si>
  <si>
    <t>AMERICA</t>
  </si>
  <si>
    <t>Wed</t>
  </si>
  <si>
    <t>FM</t>
  </si>
  <si>
    <t>Singapore/ Kaohsiung/ Shanghai/ Ningbo</t>
  </si>
  <si>
    <t>IPANEMA</t>
  </si>
  <si>
    <t>FI</t>
  </si>
  <si>
    <t>R</t>
  </si>
  <si>
    <t>Singapore/ Hong Kong/ Busan/ Shanghai/Ningbo</t>
  </si>
  <si>
    <t>NEW FALCON SERVICE</t>
  </si>
  <si>
    <t>FK</t>
  </si>
  <si>
    <t xml:space="preserve">Singapore/ Shanghai/ Ningbo/ Chiwan </t>
  </si>
  <si>
    <t>INDO EXPRESS</t>
  </si>
  <si>
    <t>HA</t>
  </si>
  <si>
    <t>A</t>
  </si>
  <si>
    <t>Singapore/ Jakarta/ Panjang/ Singapore</t>
  </si>
  <si>
    <t>Ceased after MSC GIORGIA HA611A, eta sin 22/03</t>
  </si>
  <si>
    <t>JAVA EXPRESS I</t>
  </si>
  <si>
    <t>HB</t>
  </si>
  <si>
    <t>Singapore/ Surabaya/ Singapore</t>
  </si>
  <si>
    <t>Last voyage HB539A/R, ETA SIN  22/09. Then merge with JAVA II as NEW JAVA EXPRESS</t>
  </si>
  <si>
    <t>JAVA EXPRESS II</t>
  </si>
  <si>
    <t>HC</t>
  </si>
  <si>
    <t>Singapore/ Semarang/ Jakarta/ Singapore</t>
  </si>
  <si>
    <t>JKT sub to RO's approval</t>
  </si>
  <si>
    <t>MALYNDO LOOP 1</t>
  </si>
  <si>
    <t>HY</t>
  </si>
  <si>
    <t>Singapore/ Panjang / Jakarta / Singapore</t>
  </si>
  <si>
    <t>MALYNDO LOOP 2</t>
  </si>
  <si>
    <t xml:space="preserve">Singapore/ Tanjong Pelapas / Pasir Gudang / Port Klang </t>
  </si>
  <si>
    <t>NEW JAVA EXPRESS</t>
  </si>
  <si>
    <t>Singapore/ Surabaya/ Semarang/ Jakarta/ Tanjong Pelapas/ Singapore</t>
  </si>
  <si>
    <t>NEW JAVA EXPRESS LOOP 1</t>
  </si>
  <si>
    <t>Singapore/ Tanjong Pelapas/ Semarang/ Jakarta</t>
  </si>
  <si>
    <t>NEW JAVA EXPRESS LOOP 2</t>
  </si>
  <si>
    <t>Singapore/ Tanjong Pelapas/ Surabaya</t>
  </si>
  <si>
    <t>Start HC548A at TPP (loop2)</t>
  </si>
  <si>
    <t>MEKONG EXPRESS</t>
  </si>
  <si>
    <t>HS</t>
  </si>
  <si>
    <t>Singapore/ Ho Chi Minh City - SPCT/ Singapore</t>
  </si>
  <si>
    <t>MALACCA ST.EXPRESS</t>
  </si>
  <si>
    <t>HE</t>
  </si>
  <si>
    <t>Singapore/ Pasir Gudang/ Belawan/ Singapore</t>
  </si>
  <si>
    <t>NEW MALACCA EXPRESS</t>
  </si>
  <si>
    <t>Singapore/ Penang / Belawan/ Singapore</t>
  </si>
  <si>
    <t>W.e.f MSC GIORGIA HE614A, eta sin 05Apr2016</t>
  </si>
  <si>
    <t>MALAYSIA EXPRESS</t>
  </si>
  <si>
    <t>HF</t>
  </si>
  <si>
    <t>Singapore/ Tanjong Pelepas/ Penang/ Port Kelang/ Singapore</t>
  </si>
  <si>
    <t>PEN sub to RO's approval</t>
  </si>
  <si>
    <t>HAIPHONG EXPRESS</t>
  </si>
  <si>
    <t>HH</t>
  </si>
  <si>
    <t>Singapore/ Haiphong/ Danang/ Singapore</t>
  </si>
  <si>
    <t>SAIGON EXPRESS</t>
  </si>
  <si>
    <t>HL</t>
  </si>
  <si>
    <t>Singapore/ Tanjong Pelepas / Ho Chi Minh City - Cat Lai/ Singapore</t>
  </si>
  <si>
    <t>NO Tan Cang wef 1st Aug 2014</t>
  </si>
  <si>
    <t>SIAM EXPRESS</t>
  </si>
  <si>
    <t>HM</t>
  </si>
  <si>
    <t>Singapore/ Bangkok - UNI Thai/ Singapore</t>
  </si>
  <si>
    <t>Svc resume 16 Sep 2015</t>
  </si>
  <si>
    <t>THAI EXPRESS</t>
  </si>
  <si>
    <t>HN</t>
  </si>
  <si>
    <t>Singapore/ Laem Chabang/ Singapore</t>
  </si>
  <si>
    <t>Last sailing Ex-Sin 07 Sep 2015</t>
  </si>
  <si>
    <t>THAI EXPRESS II</t>
  </si>
  <si>
    <t>HP</t>
  </si>
  <si>
    <t>ORIGAMI EXPRESS</t>
  </si>
  <si>
    <t>HI</t>
  </si>
  <si>
    <t>Kobe/ Nagoya/ Yokkaichi/ Omaezaki/ Yokohama/ Hakata/ Gwangyang</t>
  </si>
  <si>
    <t>RELAY SERVICE/ Osaka - Via Kobe/ Tokyo - Via Yok</t>
  </si>
  <si>
    <t>Ningbo/ Kobe</t>
  </si>
  <si>
    <t>RELAY SERVICE</t>
  </si>
  <si>
    <t>TONGKING 2</t>
  </si>
  <si>
    <t>HK</t>
  </si>
  <si>
    <t>Hong Kong/ Fuzhou/ Shantou/ Hong Kong</t>
  </si>
  <si>
    <t>B</t>
  </si>
  <si>
    <t>Hong Kong/ Chiwan/ Haiphong/ Fangcheng/ Hong Kong</t>
  </si>
  <si>
    <t>FAR EAST WEST AFRICA</t>
  </si>
  <si>
    <t>FY</t>
  </si>
  <si>
    <t>Singapore/ Tianjinxingang/ Shanghai/ Ningbo/ Nansha</t>
  </si>
  <si>
    <t xml:space="preserve">MEDITERRANEAN SHIPPING COMPANY SOUTH EAST ASIA (SINGAPORE) PTE LTD </t>
  </si>
  <si>
    <r>
      <t xml:space="preserve">PLEASE </t>
    </r>
    <r>
      <rPr>
        <b/>
        <sz val="18"/>
        <color rgb="FFC00000"/>
        <rFont val="Arial"/>
        <family val="2"/>
      </rPr>
      <t>CLICK</t>
    </r>
    <r>
      <rPr>
        <b/>
        <sz val="18"/>
        <color rgb="FF002060"/>
        <rFont val="Arial"/>
        <family val="2"/>
      </rPr>
      <t xml:space="preserve"> ON BELOW TAB TO NAVIGATE TO SERVICE SCHEDULE</t>
    </r>
  </si>
  <si>
    <t>BENGAL</t>
  </si>
  <si>
    <t>BURMA</t>
  </si>
  <si>
    <t>DOLPHIN</t>
  </si>
  <si>
    <t>LANG CO</t>
  </si>
  <si>
    <t>ORCHID</t>
  </si>
  <si>
    <t xml:space="preserve"> ORIGAMI</t>
  </si>
  <si>
    <t>PERTIWI</t>
  </si>
  <si>
    <t>SEAGULL</t>
  </si>
  <si>
    <t>SEAHORSE</t>
  </si>
  <si>
    <t>SHAPLA</t>
  </si>
  <si>
    <t>SUNRISE</t>
  </si>
  <si>
    <t>EMERALD</t>
  </si>
  <si>
    <t>JADE EAST</t>
  </si>
  <si>
    <t>TIGER EAST</t>
  </si>
  <si>
    <t>SERVICE</t>
  </si>
  <si>
    <t>DISCHARGE PORT</t>
  </si>
  <si>
    <t>PORT CODE</t>
  </si>
  <si>
    <t>T/S  1</t>
  </si>
  <si>
    <t xml:space="preserve">T/TIME </t>
  </si>
  <si>
    <t>COUNTRY</t>
  </si>
  <si>
    <t>TERMINAL</t>
  </si>
  <si>
    <t>PRNOTES</t>
  </si>
  <si>
    <t>BANGKOK</t>
  </si>
  <si>
    <t>THPAT</t>
  </si>
  <si>
    <t>LAEM CHABANG</t>
  </si>
  <si>
    <t>4 DAYS</t>
  </si>
  <si>
    <t>THAILAND</t>
  </si>
  <si>
    <t xml:space="preserve"> PAT/ KLONGTOEY</t>
  </si>
  <si>
    <t>BY BARGE FROM LAEM CHABANG (1 DAY TRANSIT, EXCLUDE WAITING TIME)</t>
  </si>
  <si>
    <t>THSBP</t>
  </si>
  <si>
    <t>SAHA THAI</t>
  </si>
  <si>
    <t xml:space="preserve">BANGKOK </t>
  </si>
  <si>
    <t>THBMT</t>
  </si>
  <si>
    <t>BANGKOK MODERN TERMINAL</t>
  </si>
  <si>
    <t>THSCT</t>
  </si>
  <si>
    <t>SIAM CONTAIER TERMINAL</t>
  </si>
  <si>
    <t>THTPT</t>
  </si>
  <si>
    <t>THAI CONNECTIVITY TERMINAL</t>
  </si>
  <si>
    <t>BATANGAS</t>
  </si>
  <si>
    <t>PHBTG</t>
  </si>
  <si>
    <t>9 DAYS</t>
  </si>
  <si>
    <t>PHILPPINES</t>
  </si>
  <si>
    <t>BATANGAS CONTAINER TERMINAL (BCT)</t>
  </si>
  <si>
    <t>BELAWAN</t>
  </si>
  <si>
    <t>IDBLW</t>
  </si>
  <si>
    <t>3 DAYS</t>
  </si>
  <si>
    <t>INDONESIA</t>
  </si>
  <si>
    <t>PT. PRIMA TERMINAL PETIKEMAS (PTP)</t>
  </si>
  <si>
    <t>PERTIWI **</t>
  </si>
  <si>
    <t>BUSAN</t>
  </si>
  <si>
    <t>KRPUS</t>
  </si>
  <si>
    <t>8 DAYS</t>
  </si>
  <si>
    <t>KOREA</t>
  </si>
  <si>
    <t>PUSAN NEW PORT INTERNATIONAL TERMINAL (PNIT)</t>
  </si>
  <si>
    <t>11 DAYS</t>
  </si>
  <si>
    <t>CHATTOGRAM</t>
  </si>
  <si>
    <t>BDCGP</t>
  </si>
  <si>
    <t>28 DAYS</t>
  </si>
  <si>
    <t>BANGLADESH</t>
  </si>
  <si>
    <t>CHITTAGONG CONTAINER TERMINAL</t>
  </si>
  <si>
    <t>SHAPLA **</t>
  </si>
  <si>
    <t>7 DAYS</t>
  </si>
  <si>
    <t>CHONGQING</t>
  </si>
  <si>
    <t>CNCKG</t>
  </si>
  <si>
    <t>SHANGHAI</t>
  </si>
  <si>
    <t>32 DAYS</t>
  </si>
  <si>
    <t>CHINA</t>
  </si>
  <si>
    <t>BY BARGE FROM SHANGHAI (17 DAYS TRANSIT TIME, EXCLUDE WAITING TIME)</t>
  </si>
  <si>
    <t>SEAGULL**</t>
  </si>
  <si>
    <t>25 DAYS</t>
  </si>
  <si>
    <t>DALIAN</t>
  </si>
  <si>
    <t>CNDLC</t>
  </si>
  <si>
    <t>DALIAN CONTAINER TERMINAL CO.,LTD.</t>
  </si>
  <si>
    <t>DA-NANG</t>
  </si>
  <si>
    <t>VNDAD</t>
  </si>
  <si>
    <t>26 DAYS</t>
  </si>
  <si>
    <t>VIETNAM</t>
  </si>
  <si>
    <t>TIEN SA SEAPORT</t>
  </si>
  <si>
    <t>DAVAO, MINDANAO</t>
  </si>
  <si>
    <t>PHDVO</t>
  </si>
  <si>
    <t>20 DAYS</t>
  </si>
  <si>
    <t xml:space="preserve">DAVAO INTERNATIONAL CO... </t>
  </si>
  <si>
    <t>FUZHOU</t>
  </si>
  <si>
    <t>CNFOC</t>
  </si>
  <si>
    <t xml:space="preserve">14 DAYS </t>
  </si>
  <si>
    <t>FUZHOU INTERNATIONAL CONTAINER TERMINAL</t>
  </si>
  <si>
    <t>GAOLAN</t>
  </si>
  <si>
    <t>SHEKOU</t>
  </si>
  <si>
    <t>6 DAYS</t>
  </si>
  <si>
    <t>BY BARGE VIA SHEKOU (1 DAYS TRANSIT TIME, EXCLUDE WAITING TIME)</t>
  </si>
  <si>
    <t>GWANGYANG</t>
  </si>
  <si>
    <t>KRKAN</t>
  </si>
  <si>
    <t>GWANGYANG PORT WEST CONTAINER TERMINAL</t>
  </si>
  <si>
    <t>BY TRUCK VIA BUSAN (1 DAY TRANSIT TIME, EXCLUDE WAITING TIME)</t>
  </si>
  <si>
    <t>HAIPHONG</t>
  </si>
  <si>
    <t>VNHPH</t>
  </si>
  <si>
    <t>10 DAYS</t>
  </si>
  <si>
    <t xml:space="preserve">HICT TERMINAL 9 </t>
  </si>
  <si>
    <t>NAM DINH VU PORT</t>
  </si>
  <si>
    <t>HAKATA, FUKUOKA</t>
  </si>
  <si>
    <t>JPHKT</t>
  </si>
  <si>
    <t>51 DAYS</t>
  </si>
  <si>
    <t>JAPAN</t>
  </si>
  <si>
    <t>ISLAND CITY CONTAINER TERMINAL</t>
  </si>
  <si>
    <t xml:space="preserve"> VIA BUSAN</t>
  </si>
  <si>
    <t>HO CHI MINH</t>
  </si>
  <si>
    <t>VNSGN</t>
  </si>
  <si>
    <t>VUNG TAU</t>
  </si>
  <si>
    <t>HONG KONG</t>
  </si>
  <si>
    <t>HKHKG</t>
  </si>
  <si>
    <t>12 DAYS</t>
  </si>
  <si>
    <t>MODERN TERMINALS LIMITED (MSC CODE: HKMTL)</t>
  </si>
  <si>
    <t>SEAHORSE **</t>
  </si>
  <si>
    <t>INCHEON</t>
  </si>
  <si>
    <t>KRINC</t>
  </si>
  <si>
    <t>14 DAYS</t>
  </si>
  <si>
    <t>INCHEON CONTAINER TERMINAL (ICT)</t>
  </si>
  <si>
    <t>LANG CO **</t>
  </si>
  <si>
    <t>JAKARTA</t>
  </si>
  <si>
    <t>IDJKT</t>
  </si>
  <si>
    <t>IPC TERMINAL PETIKEMAS, TANJUNG PRIOK</t>
  </si>
  <si>
    <t>NPCT1 - PT NEW PRIOK CONTAINER TERMINAL</t>
  </si>
  <si>
    <t>JIAOXIN</t>
  </si>
  <si>
    <t>CNJXN</t>
  </si>
  <si>
    <t>NEW ORIGAMI</t>
  </si>
  <si>
    <t>KAOHSIUNG</t>
  </si>
  <si>
    <t>TWKHH</t>
  </si>
  <si>
    <t xml:space="preserve">12 DAYS </t>
  </si>
  <si>
    <t>TAIWAN</t>
  </si>
  <si>
    <t>KAOHSIUNG
HMM PACIFIC TERMINAL</t>
  </si>
  <si>
    <t>KEELUNG</t>
  </si>
  <si>
    <t>TWKEL</t>
  </si>
  <si>
    <t>NINGBO</t>
  </si>
  <si>
    <t>PERTIWI/ KAGUYA</t>
  </si>
  <si>
    <t>KOBE</t>
  </si>
  <si>
    <t>JPUKB</t>
  </si>
  <si>
    <t>48 DAYS</t>
  </si>
  <si>
    <t>PC-18</t>
  </si>
  <si>
    <t>THLCH</t>
  </si>
  <si>
    <t>HUTCHISON LAEMCHABANG TERMINAL LIMITED</t>
  </si>
  <si>
    <t>LAT KRABANG</t>
  </si>
  <si>
    <t>THLKR</t>
  </si>
  <si>
    <t>ESCO TERMINAL</t>
  </si>
  <si>
    <t>LIAN HUA SHAN</t>
  </si>
  <si>
    <t>CNLIH</t>
  </si>
  <si>
    <t>13 DAYS</t>
  </si>
  <si>
    <t>MANILA NORTH</t>
  </si>
  <si>
    <t>PHMNN</t>
  </si>
  <si>
    <t>MANILA INTERNATIONAL CONTAINER TERMINAL (MICT)</t>
  </si>
  <si>
    <t>NEW ORIGAMI **</t>
  </si>
  <si>
    <t xml:space="preserve">MANILA SOUTH </t>
  </si>
  <si>
    <t>PHMNS</t>
  </si>
  <si>
    <t>ASIAN TERMINALS INCORPORATED (ATI)</t>
  </si>
  <si>
    <t>STOP BKG TILL FURTHER NOTICE</t>
  </si>
  <si>
    <t>NAGOYA</t>
  </si>
  <si>
    <t>JPNGO</t>
  </si>
  <si>
    <t>23 DAYS</t>
  </si>
  <si>
    <t>TOBISHIMA CONTAINER BERTH TERMINAL</t>
  </si>
  <si>
    <t>CNNBO</t>
  </si>
  <si>
    <t>15 DAYS</t>
  </si>
  <si>
    <t>Gangji terminal= Beilun Third Container Terminals (Phase IV)</t>
  </si>
  <si>
    <t xml:space="preserve">TIGER EAST </t>
  </si>
  <si>
    <t>18 DAYS</t>
  </si>
  <si>
    <t>OSAKA</t>
  </si>
  <si>
    <t>JPOSA</t>
  </si>
  <si>
    <t>49 DAYS</t>
  </si>
  <si>
    <t>DICT (DREAM ISLAND CONTAINER TERMINAL)</t>
  </si>
  <si>
    <t>PANJANG</t>
  </si>
  <si>
    <t>IDPNJ</t>
  </si>
  <si>
    <t>TERMINAL PETIKEMAS PANJANG</t>
  </si>
  <si>
    <t>PASIR GUDANG</t>
  </si>
  <si>
    <t>MYPGU</t>
  </si>
  <si>
    <t>MALAYSIA</t>
  </si>
  <si>
    <t>JOHOR PORT CONTAINER TERMINAL</t>
  </si>
  <si>
    <t>PENANG</t>
  </si>
  <si>
    <t>MYPEN</t>
  </si>
  <si>
    <t>5 DAYS</t>
  </si>
  <si>
    <t>NORTH BUTTERWORTH CONTAINER TERMINAL</t>
  </si>
  <si>
    <t xml:space="preserve">LANG CO </t>
  </si>
  <si>
    <t>PORT KLANG (PELABUHAN KLANG)</t>
  </si>
  <si>
    <t>MYPKG</t>
  </si>
  <si>
    <t>WESTPORTS MALAYSIA SDN BHD</t>
  </si>
  <si>
    <t>2 DAYS</t>
  </si>
  <si>
    <t>QINGDAO</t>
  </si>
  <si>
    <t>CNTAO</t>
  </si>
  <si>
    <t>QINGDAO QIANWAN CONTAINER TERMINAL</t>
  </si>
  <si>
    <t>QINZHOU</t>
  </si>
  <si>
    <t>CNQZH</t>
  </si>
  <si>
    <t>SEMARANG</t>
  </si>
  <si>
    <t>IDSRG</t>
  </si>
  <si>
    <t>TERMINAL PETIKEMAS SEMARANG</t>
  </si>
  <si>
    <t>PERTIWI/ COMMERCIAL FEEDER</t>
  </si>
  <si>
    <t>SENDAI, MIYAGI</t>
  </si>
  <si>
    <t>JPSDJ</t>
  </si>
  <si>
    <t>16 DAYS</t>
  </si>
  <si>
    <t>TAKASAGO  CONTAINER TERMINAL</t>
  </si>
  <si>
    <t>CNSHA</t>
  </si>
  <si>
    <t>Wai Gao Qiao Phase 4 = Shanghai East Container Terminal Co.</t>
  </si>
  <si>
    <t>Yang Shan Phase 3 = Shanghai Guandong International Container Terminal Co.</t>
  </si>
  <si>
    <t xml:space="preserve"> SHANTOU</t>
  </si>
  <si>
    <t>CNSWA</t>
  </si>
  <si>
    <t>SHANTOU CMPORT GROUP CO., LTD. HUAGANG CONTAINER BRANCH</t>
  </si>
  <si>
    <t>CNSHK</t>
  </si>
  <si>
    <t>CHIWAN CONTAINER TERMINAL (CCT)</t>
  </si>
  <si>
    <t>17 DAYS</t>
  </si>
  <si>
    <t>PERTIWI/ 
COMMERCIAL FEEDER</t>
  </si>
  <si>
    <t>SHIBUSHI</t>
  </si>
  <si>
    <t>JPSBS</t>
  </si>
  <si>
    <t>SHIBUSHI SHINWAKAHAMA AREA INTERNATIONAL CONTAINER TERMINAL</t>
  </si>
  <si>
    <t>SUBIC BAY</t>
  </si>
  <si>
    <t>PHSPS</t>
  </si>
  <si>
    <t>SURABAYA</t>
  </si>
  <si>
    <t>IDSUB</t>
  </si>
  <si>
    <t>TERMINAL PETIKEMAS SURABAYA</t>
  </si>
  <si>
    <t>TAICHUNG</t>
  </si>
  <si>
    <t>TWTXG</t>
  </si>
  <si>
    <t>TANJUNG PELAPAS</t>
  </si>
  <si>
    <t>MYTPP</t>
  </si>
  <si>
    <t>PELABUHAN TANJUNG PELEPAS TERMINAL</t>
  </si>
  <si>
    <t>SEAGULL **</t>
  </si>
  <si>
    <t>1 DAY</t>
  </si>
  <si>
    <t>TAOYUAN</t>
  </si>
  <si>
    <t>TWTYN</t>
  </si>
  <si>
    <t>TIANJINXINGANG</t>
  </si>
  <si>
    <t>CNTXG</t>
  </si>
  <si>
    <t>TIANJIN PORT ALLIANCE INTERNATIONAL CONTAINER TERMINAL CO., LTD.</t>
  </si>
  <si>
    <t>TOKYO</t>
  </si>
  <si>
    <t>JPTYO</t>
  </si>
  <si>
    <t>19 DAYS</t>
  </si>
  <si>
    <t>Y2 CONTAINER TERMINAL</t>
  </si>
  <si>
    <t>PERTIWI/GOLDEN HORN</t>
  </si>
  <si>
    <t>VLADIVOSTOK</t>
  </si>
  <si>
    <t>RUVVO</t>
  </si>
  <si>
    <t>RUSSIA</t>
  </si>
  <si>
    <t>VLADIVOSTOK SEA CONTAINER TERMINAL LLC</t>
  </si>
  <si>
    <t>VNVUT</t>
  </si>
  <si>
    <t>SP-SSA INTERNATIONAL TERMINAL (SSIT)</t>
  </si>
  <si>
    <t>XIAMEN</t>
  </si>
  <si>
    <t>CNXMN</t>
  </si>
  <si>
    <t>XIAMEN INTERNATIONAL CONTAINER TERMINAL NAMED HAICANG TERMINAL</t>
  </si>
  <si>
    <t>YANGON</t>
  </si>
  <si>
    <t>MMRGN</t>
  </si>
  <si>
    <t>MYANMAR</t>
  </si>
  <si>
    <t>ASIA WORLD PORT TERMINAL</t>
  </si>
  <si>
    <t>YANTIAN</t>
  </si>
  <si>
    <t>CNYTN</t>
  </si>
  <si>
    <t>YANTIAN INTERNATIONAL CONTAINER TERMINALS LTD</t>
  </si>
  <si>
    <t>YOKKAICHI</t>
  </si>
  <si>
    <t>JPYKK</t>
  </si>
  <si>
    <t>22 DAYS</t>
  </si>
  <si>
    <t>YOKKAICHI CONTAINER TERMINAL</t>
  </si>
  <si>
    <t>YOKOHAMA</t>
  </si>
  <si>
    <t>JPYOK</t>
  </si>
  <si>
    <t>HONMOKU D1 CONTAINER TERMINAL</t>
  </si>
  <si>
    <t>** PLEASE LOAD ON THIS SERVICE(S)</t>
  </si>
  <si>
    <t>HOME</t>
  </si>
  <si>
    <t>BAYAN KO</t>
  </si>
  <si>
    <t>"A" VOYAGE</t>
  </si>
  <si>
    <t>BAYAN KO 'A'</t>
  </si>
  <si>
    <t>ETA SINGAPORE</t>
  </si>
  <si>
    <t>TANJUNG PELEPAS</t>
  </si>
  <si>
    <t xml:space="preserve">PORT KLANG </t>
  </si>
  <si>
    <t>PROFORMA SAILING SUNDAY</t>
  </si>
  <si>
    <t>VESSEL NAME</t>
  </si>
  <si>
    <t>VOYAGE</t>
  </si>
  <si>
    <t>PROFORMA ETD</t>
  </si>
  <si>
    <t>WEEK NUMBER</t>
  </si>
  <si>
    <t>MSC SKY II</t>
  </si>
  <si>
    <t>HZ401A</t>
  </si>
  <si>
    <t>MSC IDA II</t>
  </si>
  <si>
    <t>HZ402A</t>
  </si>
  <si>
    <t>MSC TRADER II</t>
  </si>
  <si>
    <t>HZ403A</t>
  </si>
  <si>
    <t>JULIE</t>
  </si>
  <si>
    <t>HZ404A</t>
  </si>
  <si>
    <t>MSC TARA III</t>
  </si>
  <si>
    <t>HZ405A</t>
  </si>
  <si>
    <t>ex MSC ANCONA III</t>
  </si>
  <si>
    <t xml:space="preserve">MSC RIONA </t>
  </si>
  <si>
    <t>HZ406A</t>
  </si>
  <si>
    <t>EX MSC SKY II</t>
  </si>
  <si>
    <t>MSC ANCONA III</t>
  </si>
  <si>
    <t>HZ407A</t>
  </si>
  <si>
    <t>HZ408A</t>
  </si>
  <si>
    <t>HZ409A</t>
  </si>
  <si>
    <t>HZ410A</t>
  </si>
  <si>
    <t>HZ411A</t>
  </si>
  <si>
    <t>MSC RIONA</t>
  </si>
  <si>
    <t>HZ412A</t>
  </si>
  <si>
    <t>HZ413A</t>
  </si>
  <si>
    <t>HZ414A</t>
  </si>
  <si>
    <t>HZ415A</t>
  </si>
  <si>
    <t>HZ416A</t>
  </si>
  <si>
    <t>MSC RIONA / MSC SUJIN</t>
  </si>
  <si>
    <t>HZ417A</t>
  </si>
  <si>
    <t>HZ418A</t>
  </si>
  <si>
    <t>HZ419A</t>
  </si>
  <si>
    <t>OMIT</t>
  </si>
  <si>
    <t>MSC IDA II / MSC JANIS 3</t>
  </si>
  <si>
    <t>HZ420A</t>
  </si>
  <si>
    <t>MSC TRADER II / MSC JANIS 3</t>
  </si>
  <si>
    <t>HZ421A</t>
  </si>
  <si>
    <t>MSC JANIS 3</t>
  </si>
  <si>
    <t>HZ422A</t>
  </si>
  <si>
    <t>MSC SUJIN / MSC RIONA</t>
  </si>
  <si>
    <t>HZ423A</t>
  </si>
  <si>
    <t>HZ424A</t>
  </si>
  <si>
    <t>HZ425A</t>
  </si>
  <si>
    <t>HZ426A</t>
  </si>
  <si>
    <t>JAN RITSCHER</t>
  </si>
  <si>
    <t>HZ427A</t>
  </si>
  <si>
    <t>HZ428A</t>
  </si>
  <si>
    <t>HZ429A</t>
  </si>
  <si>
    <t>ETOILE</t>
  </si>
  <si>
    <t>HZ430A</t>
  </si>
  <si>
    <t>HZ431A</t>
  </si>
  <si>
    <t>HZ432A</t>
  </si>
  <si>
    <t>HZ433A</t>
  </si>
  <si>
    <t>HZ434A</t>
  </si>
  <si>
    <t>HZ435A</t>
  </si>
  <si>
    <t>HZ436A</t>
  </si>
  <si>
    <t>BLANK SAILING</t>
  </si>
  <si>
    <t>HZ437A</t>
  </si>
  <si>
    <t>HZ438A</t>
  </si>
  <si>
    <t>HZ439A</t>
  </si>
  <si>
    <t>MSC SHIVALIKA III</t>
  </si>
  <si>
    <t>HZ440A</t>
  </si>
  <si>
    <t>HZ441A</t>
  </si>
  <si>
    <t>ETOILE / COR</t>
  </si>
  <si>
    <t>HZ442A</t>
  </si>
  <si>
    <t>MSC RIONA / MSC TARA III</t>
  </si>
  <si>
    <t>HZ443A</t>
  </si>
  <si>
    <t>HZ444A</t>
  </si>
  <si>
    <t>MSC RIONA / MSC IDA II / MSC ANCONA III</t>
  </si>
  <si>
    <t>MSC HAILEY ANN III</t>
  </si>
  <si>
    <t>HZ445A</t>
  </si>
  <si>
    <t>HZ446A</t>
  </si>
  <si>
    <t>HZ447A</t>
  </si>
  <si>
    <t>HZ448A</t>
  </si>
  <si>
    <t>HZ449A</t>
  </si>
  <si>
    <t>HK503A</t>
  </si>
  <si>
    <t>HK504A</t>
  </si>
  <si>
    <t>HK505A</t>
  </si>
  <si>
    <t>HK506A</t>
  </si>
  <si>
    <t>HK507A</t>
  </si>
  <si>
    <t>HK508A</t>
  </si>
  <si>
    <t>HK509A</t>
  </si>
  <si>
    <t>HK510A</t>
  </si>
  <si>
    <t>HK511A</t>
  </si>
  <si>
    <t>HK512A</t>
  </si>
  <si>
    <t xml:space="preserve"> "R" VOYAGE</t>
  </si>
  <si>
    <t xml:space="preserve">BAYAN KO </t>
  </si>
  <si>
    <t>PROFORMA SAILING FRIDAY</t>
  </si>
  <si>
    <t>12  DAYS</t>
  </si>
  <si>
    <t>21 DAYS</t>
  </si>
  <si>
    <t>27 DAYS</t>
  </si>
  <si>
    <t>WEEK</t>
  </si>
  <si>
    <t>HZ414R</t>
  </si>
  <si>
    <t>HZ415R</t>
  </si>
  <si>
    <t>HZ416R</t>
  </si>
  <si>
    <t>HZ417R</t>
  </si>
  <si>
    <t>HZ418R</t>
  </si>
  <si>
    <t>MSC TARA III / MSC RIONA / MSC SUJIN</t>
  </si>
  <si>
    <t>HZ419R</t>
  </si>
  <si>
    <t>HZ420R</t>
  </si>
  <si>
    <t>HZ421R</t>
  </si>
  <si>
    <t>MSC IDA II / MSC RIONA</t>
  </si>
  <si>
    <t>HZ422R</t>
  </si>
  <si>
    <t>HZ423R</t>
  </si>
  <si>
    <t>JULIE / MSC JANIS 3</t>
  </si>
  <si>
    <t>HZ424R</t>
  </si>
  <si>
    <t>MSC SUJIN / MSC RIONA / JULIE</t>
  </si>
  <si>
    <t>HZ425R</t>
  </si>
  <si>
    <t>MSC TARA III / MSC ANCONA III</t>
  </si>
  <si>
    <t>HZ426R</t>
  </si>
  <si>
    <t>HZ427R</t>
  </si>
  <si>
    <t>HZ428R</t>
  </si>
  <si>
    <t>HZ429R</t>
  </si>
  <si>
    <t>HZ430R</t>
  </si>
  <si>
    <t>HZ431R</t>
  </si>
  <si>
    <t>HZ432R</t>
  </si>
  <si>
    <t>HZ433R</t>
  </si>
  <si>
    <t>HZ434R</t>
  </si>
  <si>
    <t>HZ435R</t>
  </si>
  <si>
    <t>HZ436R</t>
  </si>
  <si>
    <t>HZ437R</t>
  </si>
  <si>
    <t>HZ438R</t>
  </si>
  <si>
    <t>HZ439R</t>
  </si>
  <si>
    <t>HZ440R</t>
  </si>
  <si>
    <t>HZ441R</t>
  </si>
  <si>
    <t>HZ442R</t>
  </si>
  <si>
    <t>HZ443R</t>
  </si>
  <si>
    <t>HZ444R</t>
  </si>
  <si>
    <t>HZ445R</t>
  </si>
  <si>
    <t>HZ446R</t>
  </si>
  <si>
    <t>HZ447R</t>
  </si>
  <si>
    <t>HZ448R</t>
  </si>
  <si>
    <t>HZ449R</t>
  </si>
  <si>
    <t>HZ450R</t>
  </si>
  <si>
    <t>HZ451R</t>
  </si>
  <si>
    <t>HK504R</t>
  </si>
  <si>
    <t>HK505R</t>
  </si>
  <si>
    <t>HK506R</t>
  </si>
  <si>
    <t>HK507R</t>
  </si>
  <si>
    <t>HK508R</t>
  </si>
  <si>
    <t>HK509R</t>
  </si>
  <si>
    <t>HK510R</t>
  </si>
  <si>
    <t>HK511R</t>
  </si>
  <si>
    <t>HK512R</t>
  </si>
  <si>
    <t>HK513R</t>
  </si>
  <si>
    <t xml:space="preserve">RATES ENQUIRIES : </t>
  </si>
  <si>
    <t>BOOKING :</t>
  </si>
  <si>
    <t>DOCUMENTATION :</t>
  </si>
  <si>
    <t xml:space="preserve">SALES &amp; MARKETING DEPT : </t>
  </si>
  <si>
    <t>SG094-Mktg-Dept@msc.com</t>
  </si>
  <si>
    <t>CUSTOMER SERVICE :</t>
  </si>
  <si>
    <t>SG094-Custsvc@msc.com</t>
  </si>
  <si>
    <t xml:space="preserve">B/L DRAFT : </t>
  </si>
  <si>
    <t>SG094-Sinexp@msc.com</t>
  </si>
  <si>
    <t>ZANT CHONG</t>
  </si>
  <si>
    <t>zant.chong@msc.com</t>
  </si>
  <si>
    <t>ROBERT CHIA</t>
  </si>
  <si>
    <t>6011 0564</t>
  </si>
  <si>
    <t>robert.chia@msc.com</t>
  </si>
  <si>
    <t>RAYNAR ANG</t>
  </si>
  <si>
    <t>raynar.ang@msc.com</t>
  </si>
  <si>
    <t>ASHTON YAN</t>
  </si>
  <si>
    <t>ashton.yan@msc.com</t>
  </si>
  <si>
    <t>S. Y. LIEW</t>
  </si>
  <si>
    <t>6011 2348</t>
  </si>
  <si>
    <t>seoyi.liew@msc.com</t>
  </si>
  <si>
    <t>DEWI</t>
  </si>
  <si>
    <t>dewi.ratnah@msc.com</t>
  </si>
  <si>
    <t>KARTHIGAYAN VELU</t>
  </si>
  <si>
    <t>karthigayan.velu@msc.com</t>
  </si>
  <si>
    <t>SHARON KOH</t>
  </si>
  <si>
    <t>6011 2349</t>
  </si>
  <si>
    <t>sharon.koh@msc.com</t>
  </si>
  <si>
    <t>HAZEL TOH</t>
  </si>
  <si>
    <t>hazel.toh@msc.com</t>
  </si>
  <si>
    <t>NATALIE LEW</t>
  </si>
  <si>
    <t>natalie.lew@msc.com</t>
  </si>
  <si>
    <t>ANGELIA LAU</t>
  </si>
  <si>
    <t>6011 2346</t>
  </si>
  <si>
    <t>angelia.lau@msc.com</t>
  </si>
  <si>
    <t>KAI SIANG</t>
  </si>
  <si>
    <t>kaisiang.lim@msc.com</t>
  </si>
  <si>
    <t>DARIUS  ONG</t>
  </si>
  <si>
    <t>darius.ong@msc.com</t>
  </si>
  <si>
    <t>NOOR AFNINDAH</t>
  </si>
  <si>
    <t>6011 2347</t>
  </si>
  <si>
    <t>noor.afnindah@msc.com</t>
  </si>
  <si>
    <t>YU TING</t>
  </si>
  <si>
    <t>yuting.luo@msc.com</t>
  </si>
  <si>
    <t>LIM LEE HLI</t>
  </si>
  <si>
    <t>leehli.lim@msc.com</t>
  </si>
  <si>
    <t>CHING WEI NG</t>
  </si>
  <si>
    <t>6011 2404</t>
  </si>
  <si>
    <t>chingwei.ng@msc.com</t>
  </si>
  <si>
    <t>EUNICE CHAN</t>
  </si>
  <si>
    <t>eunice.chan@msc.com</t>
  </si>
  <si>
    <t>PHOEBE HUANG</t>
  </si>
  <si>
    <t>phoebe.huang@msc.com</t>
  </si>
  <si>
    <t>PROFORMA SAILING TUESDAY</t>
  </si>
  <si>
    <t>ex  MSC EMILY II/HERMANN SCHEPERS</t>
  </si>
  <si>
    <t>MSC QINGDAO F</t>
  </si>
  <si>
    <t xml:space="preserve"> SX338A</t>
  </si>
  <si>
    <t>EX MSC QINGDAO F</t>
  </si>
  <si>
    <t>SX339A</t>
  </si>
  <si>
    <t>HANSA LANKA</t>
  </si>
  <si>
    <t>SX340A</t>
  </si>
  <si>
    <t xml:space="preserve"> ex  MSC EMILY II/HERMANN SCHEPERS</t>
  </si>
  <si>
    <t>SX341A</t>
  </si>
  <si>
    <t>MSC POLO II</t>
  </si>
  <si>
    <t>SX342A</t>
  </si>
  <si>
    <t>SX343A</t>
  </si>
  <si>
    <t>EX HERMANN SCHEPERS</t>
  </si>
  <si>
    <t>SX344A</t>
  </si>
  <si>
    <t>EX MSC POLO II</t>
  </si>
  <si>
    <t>MSC EMILY II</t>
  </si>
  <si>
    <t>SX345A</t>
  </si>
  <si>
    <t>SX346A</t>
  </si>
  <si>
    <t>SX347A</t>
  </si>
  <si>
    <t>EX MSC POLO II/MSC EMILY II</t>
  </si>
  <si>
    <t>SOL MALAYSIA</t>
  </si>
  <si>
    <t>2401N</t>
  </si>
  <si>
    <t>ex SX349A</t>
  </si>
  <si>
    <t>SX350A</t>
  </si>
  <si>
    <t>SX351A</t>
  </si>
  <si>
    <t>ex MSC QINGDAO F</t>
  </si>
  <si>
    <t>2402N</t>
  </si>
  <si>
    <t>EX SX352A</t>
  </si>
  <si>
    <t>SX401A</t>
  </si>
  <si>
    <t>2403N</t>
  </si>
  <si>
    <t>EX SX402A</t>
  </si>
  <si>
    <t>SX403A</t>
  </si>
  <si>
    <t>2404N</t>
  </si>
  <si>
    <t>SX405A</t>
  </si>
  <si>
    <t>2405N</t>
  </si>
  <si>
    <t>SX407A</t>
  </si>
  <si>
    <t>2406N</t>
  </si>
  <si>
    <t>EX HANSA LANKA</t>
  </si>
  <si>
    <t>SX409A</t>
  </si>
  <si>
    <t>ex SOL MALAYSIA 2407N</t>
  </si>
  <si>
    <t>SX410A</t>
  </si>
  <si>
    <t>ex HANSA LANKA SX411A</t>
  </si>
  <si>
    <t>2407N</t>
  </si>
  <si>
    <t>EX SOL MALAYSIA 2408N</t>
  </si>
  <si>
    <t>SX412A</t>
  </si>
  <si>
    <t>EX HANSA LANKA SX413A</t>
  </si>
  <si>
    <t>2408N</t>
  </si>
  <si>
    <t>EX SOL MALAYSIA 2409N</t>
  </si>
  <si>
    <t>SX414A</t>
  </si>
  <si>
    <t>SOL RELIANCE</t>
  </si>
  <si>
    <t>SX416A</t>
  </si>
  <si>
    <t>EX SOL MALAYSIA 2410N</t>
  </si>
  <si>
    <t>MSC RICCARDA II</t>
  </si>
  <si>
    <t>SX418A</t>
  </si>
  <si>
    <t>EX SOL MALAYSIA 2411N</t>
  </si>
  <si>
    <t>SX420A</t>
  </si>
  <si>
    <t>SX421A</t>
  </si>
  <si>
    <t>HANSA LANKA / MSC RICCARDA II</t>
  </si>
  <si>
    <t>SX423A</t>
  </si>
  <si>
    <t>MSC RICCARDA II / SOL RELIANCE</t>
  </si>
  <si>
    <t>2412N</t>
  </si>
  <si>
    <t>SX425A</t>
  </si>
  <si>
    <t>MSC RICCARDA II / SOL RELIANCE / MSC RICCARDA II</t>
  </si>
  <si>
    <t>SX426A</t>
  </si>
  <si>
    <t>CASCADE DOWN / EXTRA VESSEL</t>
  </si>
  <si>
    <t>XA427A</t>
  </si>
  <si>
    <t>MSC JENNA / HANSA LANKA</t>
  </si>
  <si>
    <t>PHASE OUT</t>
  </si>
  <si>
    <t>XA428A</t>
  </si>
  <si>
    <t>SX429A</t>
  </si>
  <si>
    <t>SX430A</t>
  </si>
  <si>
    <t xml:space="preserve">MSC SKY II </t>
  </si>
  <si>
    <t>SX431A</t>
  </si>
  <si>
    <t>SX432A</t>
  </si>
  <si>
    <t>XA429A</t>
  </si>
  <si>
    <t>XA430A</t>
  </si>
  <si>
    <t>MSC SOMYA III</t>
  </si>
  <si>
    <t>HV348R</t>
  </si>
  <si>
    <t>MSC ASTRID III</t>
  </si>
  <si>
    <t>HV349R</t>
  </si>
  <si>
    <t>MSC CHERYL 3</t>
  </si>
  <si>
    <t>HV350R</t>
  </si>
  <si>
    <t>EX MSC PAOLA</t>
  </si>
  <si>
    <t>MSC COLETTE III</t>
  </si>
  <si>
    <t>HV351R</t>
  </si>
  <si>
    <t>MSC GENERAL IV</t>
  </si>
  <si>
    <t>HV352R</t>
  </si>
  <si>
    <t>MSC PAOLA</t>
  </si>
  <si>
    <t>HV401R</t>
  </si>
  <si>
    <t>EX MSC NIMISHA III</t>
  </si>
  <si>
    <t>MSC VAIGA III</t>
  </si>
  <si>
    <t>HV402R</t>
  </si>
  <si>
    <t>HV403R</t>
  </si>
  <si>
    <t>HV404R</t>
  </si>
  <si>
    <t>HV405R</t>
  </si>
  <si>
    <t>HV406R</t>
  </si>
  <si>
    <t>HV407R</t>
  </si>
  <si>
    <t>ex MSC PAOLA</t>
  </si>
  <si>
    <t>HV408R</t>
  </si>
  <si>
    <t>ex MSC VAIGA III</t>
  </si>
  <si>
    <t>HV409R</t>
  </si>
  <si>
    <t>ex MSC SOMYA III</t>
  </si>
  <si>
    <t>HV410R</t>
  </si>
  <si>
    <t>HV411R</t>
  </si>
  <si>
    <t>HV412R</t>
  </si>
  <si>
    <t>HV413R</t>
  </si>
  <si>
    <t>HV414R</t>
  </si>
  <si>
    <t>HV415R</t>
  </si>
  <si>
    <t>HV416R</t>
  </si>
  <si>
    <t>HV417R</t>
  </si>
  <si>
    <t>COR: TPP-SIN</t>
  </si>
  <si>
    <t>HV418R</t>
  </si>
  <si>
    <t>HV419R</t>
  </si>
  <si>
    <t>HV420R</t>
  </si>
  <si>
    <t>HV421R</t>
  </si>
  <si>
    <t>MSC CANBERRA</t>
  </si>
  <si>
    <t>HV422R</t>
  </si>
  <si>
    <t>MSC PAOLA / CASCADE HV423R TO HV424R / MSC VAIGA III</t>
  </si>
  <si>
    <t>HV423R</t>
  </si>
  <si>
    <t>MSC PAOLA / MSC ASTRID III</t>
  </si>
  <si>
    <t>HV424R</t>
  </si>
  <si>
    <t>MSC JENNA / MSC RICCARDA II</t>
  </si>
  <si>
    <t>TBN</t>
  </si>
  <si>
    <t>SX430R</t>
  </si>
  <si>
    <t>MSC CHAEWON</t>
  </si>
  <si>
    <t>SX431R</t>
  </si>
  <si>
    <t>MSC SUJIN</t>
  </si>
  <si>
    <t>SX432R</t>
  </si>
  <si>
    <t>SX433R</t>
  </si>
  <si>
    <t>SX434R</t>
  </si>
  <si>
    <t>SX435R</t>
  </si>
  <si>
    <t>MSC JENNA / MSC CHAEWON</t>
  </si>
  <si>
    <t>SX436R</t>
  </si>
  <si>
    <t>HANSA LANKA / MSC SUJIN</t>
  </si>
  <si>
    <t>MSC JENNA</t>
  </si>
  <si>
    <t>SX437R</t>
  </si>
  <si>
    <t>SX438R</t>
  </si>
  <si>
    <t>SEA STAR 1</t>
  </si>
  <si>
    <t>SX439R</t>
  </si>
  <si>
    <t>SX440R</t>
  </si>
  <si>
    <t>MSC AEBIN</t>
  </si>
  <si>
    <t>SX441R</t>
  </si>
  <si>
    <t>SX442R</t>
  </si>
  <si>
    <t>SX443R</t>
  </si>
  <si>
    <t>SEA STAR 1 / MSC CHAEWON</t>
  </si>
  <si>
    <t>MSC KYMEA II</t>
  </si>
  <si>
    <t>SX444R</t>
  </si>
  <si>
    <t>SX445R</t>
  </si>
  <si>
    <t>SX446R</t>
  </si>
  <si>
    <t>SX447R</t>
  </si>
  <si>
    <t>AS SICILIA</t>
  </si>
  <si>
    <t>SX448R</t>
  </si>
  <si>
    <t>MSC JENNA / MSC GIANNINA II / MSC EMILY II</t>
  </si>
  <si>
    <t>SX449R</t>
  </si>
  <si>
    <t>SX450R</t>
  </si>
  <si>
    <t>SX451R</t>
  </si>
  <si>
    <t>MSC GIANNINA II</t>
  </si>
  <si>
    <t>SX452R</t>
  </si>
  <si>
    <t>SX501R</t>
  </si>
  <si>
    <t>SX502R</t>
  </si>
  <si>
    <t>SX503R</t>
  </si>
  <si>
    <t>SX504R</t>
  </si>
  <si>
    <t>MSC SOMIN</t>
  </si>
  <si>
    <t>SX505R</t>
  </si>
  <si>
    <t>SX506R</t>
  </si>
  <si>
    <t>SX507R</t>
  </si>
  <si>
    <t>SX508R</t>
  </si>
  <si>
    <t>SX509R</t>
  </si>
  <si>
    <t>SX510R</t>
  </si>
  <si>
    <t>SX511R</t>
  </si>
  <si>
    <t>SX512R</t>
  </si>
  <si>
    <t xml:space="preserve">YANGON </t>
  </si>
  <si>
    <t>PROFORMA SAILING  FRIDAY</t>
  </si>
  <si>
    <t>EX MSC DHANTIA/MSC FORTUNE F</t>
  </si>
  <si>
    <t>MSC SUPARNA F</t>
  </si>
  <si>
    <t>SB339A</t>
  </si>
  <si>
    <t>EX MSC FORTUNE F/MSC DHANTIA/MSC FORTUNE F</t>
  </si>
  <si>
    <t>MSC FORTUNE F</t>
  </si>
  <si>
    <t>SB340A</t>
  </si>
  <si>
    <t>EX MSC SUPARNA F/</t>
  </si>
  <si>
    <t>MSC ANDREA F</t>
  </si>
  <si>
    <t>SB341A</t>
  </si>
  <si>
    <t>EX MSC DHANTIA/ MSC FORTUNE F/MSC SUPARNA F/MSC FORTUNE F</t>
  </si>
  <si>
    <t>SB342A</t>
  </si>
  <si>
    <t>EX MSC SUPARNA F</t>
  </si>
  <si>
    <t>SB343A</t>
  </si>
  <si>
    <t>EX MSC FORTUNE F</t>
  </si>
  <si>
    <t>SB344A</t>
  </si>
  <si>
    <t>EX MSC SUPARNA F/MSC FORTUNE F</t>
  </si>
  <si>
    <t>SB345A</t>
  </si>
  <si>
    <t>EX MSC FORTUNE F/MSC SUPARNA F</t>
  </si>
  <si>
    <t>SB346A</t>
  </si>
  <si>
    <t>SB347A</t>
  </si>
  <si>
    <t>SB348A</t>
  </si>
  <si>
    <t>SB349A</t>
  </si>
  <si>
    <t>EX MSC ANDREA F</t>
  </si>
  <si>
    <t>SB350A</t>
  </si>
  <si>
    <t>SB351A</t>
  </si>
  <si>
    <t>SB352A</t>
  </si>
  <si>
    <t>SB401A</t>
  </si>
  <si>
    <t>SB402A</t>
  </si>
  <si>
    <t>SB403A</t>
  </si>
  <si>
    <t>SB404A</t>
  </si>
  <si>
    <t>SB405A</t>
  </si>
  <si>
    <t>SB406A</t>
  </si>
  <si>
    <t>SB407A</t>
  </si>
  <si>
    <t>SB408A</t>
  </si>
  <si>
    <t>SB409A</t>
  </si>
  <si>
    <t>SB410A</t>
  </si>
  <si>
    <t>SB411A</t>
  </si>
  <si>
    <t>SB412A</t>
  </si>
  <si>
    <t>SB413A</t>
  </si>
  <si>
    <t>SB414A</t>
  </si>
  <si>
    <t>SB415A</t>
  </si>
  <si>
    <t>SB416A</t>
  </si>
  <si>
    <t>SB417A</t>
  </si>
  <si>
    <t>SB418A</t>
  </si>
  <si>
    <t>SB419A</t>
  </si>
  <si>
    <t>SB420A</t>
  </si>
  <si>
    <t>SB421A</t>
  </si>
  <si>
    <t>SB422A</t>
  </si>
  <si>
    <t>SB423A</t>
  </si>
  <si>
    <t>SB424A</t>
  </si>
  <si>
    <t>SB425A</t>
  </si>
  <si>
    <t>SB426A</t>
  </si>
  <si>
    <t>SB427A</t>
  </si>
  <si>
    <t>SB428A</t>
  </si>
  <si>
    <t>SB429A</t>
  </si>
  <si>
    <t>SB430A</t>
  </si>
  <si>
    <t>SB431A</t>
  </si>
  <si>
    <t>SB432A</t>
  </si>
  <si>
    <t>SB433A</t>
  </si>
  <si>
    <t>MSC ANDREA F / MSC KANU F</t>
  </si>
  <si>
    <t>SB434A</t>
  </si>
  <si>
    <t>SB435A</t>
  </si>
  <si>
    <t>MSC KANU F</t>
  </si>
  <si>
    <t>SB436A</t>
  </si>
  <si>
    <t>MSC KANU F / MSC KANU F</t>
  </si>
  <si>
    <t>SB437A</t>
  </si>
  <si>
    <t>SB438A</t>
  </si>
  <si>
    <t>SB439A</t>
  </si>
  <si>
    <t xml:space="preserve">MSC ANDREA F </t>
  </si>
  <si>
    <t>SB440A</t>
  </si>
  <si>
    <t>COR</t>
  </si>
  <si>
    <t>SB441A</t>
  </si>
  <si>
    <t>SB442A</t>
  </si>
  <si>
    <t>SB443A</t>
  </si>
  <si>
    <t>MSC FORTUNE F / MSC CHERYL 3</t>
  </si>
  <si>
    <t>SB444A</t>
  </si>
  <si>
    <t>SB445A</t>
  </si>
  <si>
    <t>MSC SUPARNA F / COR TPP-SIN-RGN</t>
  </si>
  <si>
    <t>SB446A</t>
  </si>
  <si>
    <t>SB447A</t>
  </si>
  <si>
    <t>SB448A</t>
  </si>
  <si>
    <t>MSC ANDREA F / MSC JANIS 3</t>
  </si>
  <si>
    <t>SB449A</t>
  </si>
  <si>
    <t>SB450A</t>
  </si>
  <si>
    <t>MSC ANDREA F  MSC KANU F</t>
  </si>
  <si>
    <t>SB451A</t>
  </si>
  <si>
    <t>SB452A</t>
  </si>
  <si>
    <t>SB501A</t>
  </si>
  <si>
    <t>SB502A</t>
  </si>
  <si>
    <t>SB503A</t>
  </si>
  <si>
    <t>SB504A</t>
  </si>
  <si>
    <t>SB505A</t>
  </si>
  <si>
    <t>SB506A</t>
  </si>
  <si>
    <t>SB507A</t>
  </si>
  <si>
    <t>SB508A</t>
  </si>
  <si>
    <t>SB509A</t>
  </si>
  <si>
    <t>SB510A</t>
  </si>
  <si>
    <t xml:space="preserve">** YANGON: ASIA WORLD PORT TERMINAL </t>
  </si>
  <si>
    <t>PROFORMA SAILING THURSDAY</t>
  </si>
  <si>
    <t>SB344R</t>
  </si>
  <si>
    <t>SB345R</t>
  </si>
  <si>
    <t>SB346R</t>
  </si>
  <si>
    <t>SB347R</t>
  </si>
  <si>
    <t>SB348R</t>
  </si>
  <si>
    <t>SB349R</t>
  </si>
  <si>
    <t>SB350R</t>
  </si>
  <si>
    <t>SB351R</t>
  </si>
  <si>
    <t>SB352R</t>
  </si>
  <si>
    <t>SB401R</t>
  </si>
  <si>
    <t>SB402R</t>
  </si>
  <si>
    <t>SB403R</t>
  </si>
  <si>
    <t>SB404R</t>
  </si>
  <si>
    <t>SB405R</t>
  </si>
  <si>
    <t>SB406R</t>
  </si>
  <si>
    <t>SB407R</t>
  </si>
  <si>
    <t>SB408R</t>
  </si>
  <si>
    <t>SB409R</t>
  </si>
  <si>
    <t>SG410R</t>
  </si>
  <si>
    <t>SB411R</t>
  </si>
  <si>
    <t>SB412R</t>
  </si>
  <si>
    <t>SB413R</t>
  </si>
  <si>
    <t>SB414R</t>
  </si>
  <si>
    <t>CHANGE ROTATION - TPP-SIN</t>
  </si>
  <si>
    <t>SB415R</t>
  </si>
  <si>
    <t>SB416R</t>
  </si>
  <si>
    <t>COR - TPP-SIN-BLW</t>
  </si>
  <si>
    <t>SB417R</t>
  </si>
  <si>
    <t>SB418R</t>
  </si>
  <si>
    <t>SB419R</t>
  </si>
  <si>
    <t>SB420R</t>
  </si>
  <si>
    <t>SB421R</t>
  </si>
  <si>
    <t>SB422R</t>
  </si>
  <si>
    <t>SB423R</t>
  </si>
  <si>
    <t>SB424R</t>
  </si>
  <si>
    <t>SB425R</t>
  </si>
  <si>
    <t>SB426R</t>
  </si>
  <si>
    <t>SB427R</t>
  </si>
  <si>
    <t>SB428R</t>
  </si>
  <si>
    <t>SB429R</t>
  </si>
  <si>
    <t>SB430R</t>
  </si>
  <si>
    <t>SB431R</t>
  </si>
  <si>
    <t>SB432R</t>
  </si>
  <si>
    <t>SB433R</t>
  </si>
  <si>
    <t>SB434R</t>
  </si>
  <si>
    <t>SB435R</t>
  </si>
  <si>
    <t>SB436R</t>
  </si>
  <si>
    <t>SB437R</t>
  </si>
  <si>
    <t>SB438R</t>
  </si>
  <si>
    <t>SB439R</t>
  </si>
  <si>
    <t>SB440R</t>
  </si>
  <si>
    <t>SB441R</t>
  </si>
  <si>
    <t>SB442R</t>
  </si>
  <si>
    <t>SB443R</t>
  </si>
  <si>
    <t>SB444R</t>
  </si>
  <si>
    <t>MSC SUPARNA F / MSC CHERYL 3</t>
  </si>
  <si>
    <t>SB445R</t>
  </si>
  <si>
    <t>SB446R</t>
  </si>
  <si>
    <t>SB447R</t>
  </si>
  <si>
    <t>SB448R</t>
  </si>
  <si>
    <t>SB449R</t>
  </si>
  <si>
    <t>SB450R</t>
  </si>
  <si>
    <t>SB451R</t>
  </si>
  <si>
    <t>SB452R</t>
  </si>
  <si>
    <t>SB501R</t>
  </si>
  <si>
    <t>SB502R</t>
  </si>
  <si>
    <t>SB503R</t>
  </si>
  <si>
    <t>SB504R</t>
  </si>
  <si>
    <t>SB505R</t>
  </si>
  <si>
    <t>SB506R</t>
  </si>
  <si>
    <t>SB507R</t>
  </si>
  <si>
    <t>SB508R</t>
  </si>
  <si>
    <t>SB509R</t>
  </si>
  <si>
    <t>SB510R</t>
  </si>
  <si>
    <t>SB511R</t>
  </si>
  <si>
    <t>SB512R</t>
  </si>
  <si>
    <t>Province</t>
  </si>
  <si>
    <t>City / District</t>
  </si>
  <si>
    <t>Port</t>
  </si>
  <si>
    <t>Terminal</t>
  </si>
  <si>
    <t>TMS LOCATION (NEW)</t>
  </si>
  <si>
    <t>VIA</t>
  </si>
  <si>
    <t>REGION</t>
  </si>
  <si>
    <t>REMARK</t>
  </si>
  <si>
    <t>GuangXi</t>
  </si>
  <si>
    <t>Beihai</t>
  </si>
  <si>
    <t>International Terminal</t>
  </si>
  <si>
    <t>BEIHAI</t>
  </si>
  <si>
    <t>CNBHY</t>
  </si>
  <si>
    <t>SPRC</t>
  </si>
  <si>
    <t>Plastic &amp; Metal Scrap is unaccepted</t>
  </si>
  <si>
    <t>Capital</t>
  </si>
  <si>
    <t>Beijing</t>
  </si>
  <si>
    <t>XINGANG</t>
  </si>
  <si>
    <t>NPRC</t>
  </si>
  <si>
    <t>All kinds of waste cargo, plastic scraps, metal scraps etc (except wastepaper) and complete cars (except car spare parts) are not allowed to be transshipped via Xingang</t>
  </si>
  <si>
    <t>Jiangsu</t>
  </si>
  <si>
    <t xml:space="preserve">Changshu </t>
  </si>
  <si>
    <t>Changshu</t>
  </si>
  <si>
    <t>CNCGU</t>
  </si>
  <si>
    <t>Commodities like cigarettes, scraps, textile waste, wines, automobile,  stainless steel material and products, are not allowed to be transshipped at Shanghai</t>
  </si>
  <si>
    <t xml:space="preserve">Changzhou </t>
  </si>
  <si>
    <t>Changzhou</t>
  </si>
  <si>
    <t>CNCZX</t>
  </si>
  <si>
    <t>Sichuan</t>
  </si>
  <si>
    <t>Chongqing</t>
  </si>
  <si>
    <t>Guangdong</t>
  </si>
  <si>
    <t>Dongguan</t>
  </si>
  <si>
    <t>Tai Ping</t>
  </si>
  <si>
    <t>Dongguan Tai Ping Terminal</t>
  </si>
  <si>
    <t>TAIPING</t>
  </si>
  <si>
    <t>CNTAP</t>
  </si>
  <si>
    <t>Shatian</t>
  </si>
  <si>
    <t>Dongguan International Container Terminal</t>
  </si>
  <si>
    <t>SHATIAN</t>
  </si>
  <si>
    <t>SUSPENDED FROM MAR 2012</t>
  </si>
  <si>
    <t>Fang Cheng</t>
  </si>
  <si>
    <t>Fang Cheng Terminal</t>
  </si>
  <si>
    <t>FANGCHENG</t>
  </si>
  <si>
    <t>CNFAN</t>
  </si>
  <si>
    <t>Foshan</t>
  </si>
  <si>
    <t>New Port</t>
  </si>
  <si>
    <t>Foshan New Port Terminal</t>
  </si>
  <si>
    <t>FOSHAN NEW PORT</t>
  </si>
  <si>
    <t>CNFOS</t>
  </si>
  <si>
    <t xml:space="preserve"> Cease service till END OF YEAR, other nearby ports are - JIUJIANG/SANSHUI/GAOMING</t>
  </si>
  <si>
    <t>Lanshi</t>
  </si>
  <si>
    <t>Lanshi Terminal</t>
  </si>
  <si>
    <t>LANSHI</t>
  </si>
  <si>
    <t>CNLSI</t>
  </si>
  <si>
    <t>Jiaokou</t>
  </si>
  <si>
    <t>JIAOKOU</t>
  </si>
  <si>
    <t>SUSPENDED FROM MAR 2013</t>
  </si>
  <si>
    <t>Fujian</t>
  </si>
  <si>
    <t>Fuzhou</t>
  </si>
  <si>
    <t>Ma Wei Terminal</t>
  </si>
  <si>
    <t>MAWEI</t>
  </si>
  <si>
    <t>Gao Ming</t>
  </si>
  <si>
    <t>Ming Zhu</t>
  </si>
  <si>
    <t>GAOMING</t>
  </si>
  <si>
    <t>CNGOM</t>
  </si>
  <si>
    <t>shandong</t>
  </si>
  <si>
    <t>Gaomi</t>
  </si>
  <si>
    <t>Alcohol, cigarette, waste/scraps cargo, vehicle &amp; motor, Mill scale &amp; Copper mate are forbidden to transship at Qingdao.</t>
  </si>
  <si>
    <t>Guangzhou</t>
  </si>
  <si>
    <t>Fangcun/Neishan</t>
  </si>
  <si>
    <t>FANGCUN</t>
  </si>
  <si>
    <t>CNFGN</t>
  </si>
  <si>
    <t>Plastic Scrap is unaccepted</t>
  </si>
  <si>
    <t>Jiao Xin</t>
  </si>
  <si>
    <t>Jiao Xin Terminal</t>
  </si>
  <si>
    <t>JIAO XIN</t>
  </si>
  <si>
    <t>Xin Feng</t>
  </si>
  <si>
    <t>Xin Feng Terminal</t>
  </si>
  <si>
    <t>XINFENG</t>
  </si>
  <si>
    <t>CNXAB</t>
  </si>
  <si>
    <t>SUSPENDED FROM JAN 2012</t>
  </si>
  <si>
    <t>Hainan</t>
  </si>
  <si>
    <t>Haikou</t>
  </si>
  <si>
    <t>Haikou Port Terminal</t>
  </si>
  <si>
    <t>HAIKOU</t>
  </si>
  <si>
    <t>CNHAK</t>
  </si>
  <si>
    <t>Zhejiang</t>
  </si>
  <si>
    <t>Haimen海門(Taizhou)台州*</t>
  </si>
  <si>
    <t>Haimen</t>
  </si>
  <si>
    <t>CNHME</t>
  </si>
  <si>
    <t>Heshan</t>
  </si>
  <si>
    <t>Heshan Port Terminal</t>
  </si>
  <si>
    <t>HESHAN</t>
  </si>
  <si>
    <t>CNHSN</t>
  </si>
  <si>
    <t>Inner mongolia</t>
  </si>
  <si>
    <t>Hohhot</t>
  </si>
  <si>
    <t>CNHET</t>
  </si>
  <si>
    <t>Huadu</t>
  </si>
  <si>
    <t>Huadu Port Terminal</t>
  </si>
  <si>
    <t>HUADU</t>
  </si>
  <si>
    <t>Ba Jiang Terminal</t>
  </si>
  <si>
    <t>Huangpu</t>
  </si>
  <si>
    <t>Old Port</t>
  </si>
  <si>
    <t>Da Ma Tou</t>
  </si>
  <si>
    <t>HUANGPU OLD PORT</t>
  </si>
  <si>
    <t>CNHOP</t>
  </si>
  <si>
    <t>Waste Paper is unaccepted</t>
  </si>
  <si>
    <t>Che Tong Wharf (or Ji Tong)</t>
  </si>
  <si>
    <t>Miao Sha Wei  (Or Guangyu)</t>
  </si>
  <si>
    <t>Tang Yan Jiu (Or Jiali / Yuzhou)</t>
  </si>
  <si>
    <t>Yongye (Or Waiyuncang)</t>
  </si>
  <si>
    <t>Wu Chong Kou</t>
  </si>
  <si>
    <t>HUANGPU</t>
  </si>
  <si>
    <t>CNHUA</t>
  </si>
  <si>
    <t>Dong Jiang Cang</t>
  </si>
  <si>
    <t>HUANGPU NEW PORT</t>
  </si>
  <si>
    <t>CNHUN</t>
  </si>
  <si>
    <t>Guang Bao Tong</t>
  </si>
  <si>
    <t>Huangpu Container Company Terminal (Or Jisi Terminal)</t>
  </si>
  <si>
    <t>Quantou</t>
  </si>
  <si>
    <t>Sui Gang Terminal</t>
  </si>
  <si>
    <t>Tran-Sys Wharf &amp; Godown Terminal (Or Miao Tou)</t>
  </si>
  <si>
    <t>Si Gang Ao / Dong Jiang Kou</t>
  </si>
  <si>
    <t>Wuzhicang</t>
  </si>
  <si>
    <t>Xin Sha Port</t>
  </si>
  <si>
    <r>
      <t>Can accept WASTE PAPER</t>
    </r>
    <r>
      <rPr>
        <sz val="10"/>
        <rFont val="Tw Cen MT Condensed"/>
        <family val="2"/>
      </rPr>
      <t xml:space="preserve">  if shipment for the nominated consignees </t>
    </r>
    <r>
      <rPr>
        <b/>
        <sz val="10"/>
        <rFont val="Tw Cen MT Condensed"/>
        <family val="2"/>
      </rPr>
      <t xml:space="preserve">(Nine Dragon, Jidaxin , JinTian or  Aidi) </t>
    </r>
    <r>
      <rPr>
        <sz val="10"/>
        <rFont val="Tw Cen MT Condensed"/>
        <family val="2"/>
      </rPr>
      <t>on a case by case consideration</t>
    </r>
    <r>
      <rPr>
        <b/>
        <sz val="10"/>
        <rFont val="Tw Cen MT Condensed"/>
        <family val="2"/>
      </rPr>
      <t>.</t>
    </r>
  </si>
  <si>
    <t>Hubei</t>
  </si>
  <si>
    <t>Huangshi</t>
  </si>
  <si>
    <t>Huizhou</t>
  </si>
  <si>
    <t>Huizhou Container Terminal</t>
  </si>
  <si>
    <t>HUIZHOU</t>
  </si>
  <si>
    <t>CNHUI</t>
  </si>
  <si>
    <t>Aotou Port</t>
  </si>
  <si>
    <t>Jiangmen</t>
  </si>
  <si>
    <t>Jiangmen Foreign Trade Wharf (Wai Hai)</t>
  </si>
  <si>
    <t>JIANGMEN</t>
  </si>
  <si>
    <t>CNJMN</t>
  </si>
  <si>
    <t>consignee has to obtain the written approval of waste paper acceptance from Jiangmen Port before booking</t>
  </si>
  <si>
    <t>Jiangmen International Container Terminal (Gao Sha Terminal)</t>
  </si>
  <si>
    <t>Jiangyin</t>
  </si>
  <si>
    <t>CNJIA</t>
  </si>
  <si>
    <t>Jinan</t>
  </si>
  <si>
    <t>Jining</t>
  </si>
  <si>
    <t>Liaoning</t>
  </si>
  <si>
    <t>Jinzhou</t>
  </si>
  <si>
    <t>Jiangxi</t>
  </si>
  <si>
    <t>Jiujiang</t>
  </si>
  <si>
    <t>CNJIU</t>
  </si>
  <si>
    <t>KaiPing</t>
  </si>
  <si>
    <t>Sanbu</t>
  </si>
  <si>
    <t>San Bu Port Cargo Freight Terminal</t>
  </si>
  <si>
    <t>SANBU</t>
  </si>
  <si>
    <t>CNSAU</t>
  </si>
  <si>
    <t>Kunshan</t>
  </si>
  <si>
    <t>CNKUS</t>
  </si>
  <si>
    <r>
      <t>Lianyungang</t>
    </r>
    <r>
      <rPr>
        <sz val="10"/>
        <color indexed="8"/>
        <rFont val="Tw Cen MT Condensed"/>
        <family val="2"/>
      </rPr>
      <t xml:space="preserve"> (Except GGP, ANDES)</t>
    </r>
  </si>
  <si>
    <t>Lianyungang</t>
  </si>
  <si>
    <t>CNLYG</t>
  </si>
  <si>
    <t>Linyi</t>
  </si>
  <si>
    <t>Maoming</t>
  </si>
  <si>
    <t>Shuidong</t>
  </si>
  <si>
    <t>SHUIDONG</t>
  </si>
  <si>
    <t>Nanhai</t>
  </si>
  <si>
    <t>Nan Feng Container Terminal</t>
  </si>
  <si>
    <t>JIUJIANG</t>
  </si>
  <si>
    <t>Sanshan</t>
  </si>
  <si>
    <t>Nanhai International Container Terminal</t>
  </si>
  <si>
    <t>SANSHAN</t>
  </si>
  <si>
    <t>CNSHG</t>
  </si>
  <si>
    <t>Nangang</t>
  </si>
  <si>
    <t>Nangang Terminal</t>
  </si>
  <si>
    <t>NANGANG</t>
  </si>
  <si>
    <t>Nanjing</t>
  </si>
  <si>
    <t>CNNKG</t>
  </si>
  <si>
    <t>Nantong</t>
  </si>
  <si>
    <t>CNNTG</t>
  </si>
  <si>
    <t>Panyu</t>
  </si>
  <si>
    <t>Lian Hua Shan</t>
  </si>
  <si>
    <t>Lian Hua Shan Cargo Freight Terminal</t>
  </si>
  <si>
    <t>LIANHUASHAN</t>
  </si>
  <si>
    <t>Nansha</t>
  </si>
  <si>
    <t>Tung Fat Terminal</t>
  </si>
  <si>
    <t>NANSHA</t>
  </si>
  <si>
    <t>CNNSA</t>
  </si>
  <si>
    <t>Waste Paper  is unaccepted</t>
  </si>
  <si>
    <t>Nan Wei Terminal</t>
  </si>
  <si>
    <t>Hebei</t>
  </si>
  <si>
    <t>Qinhuangdao</t>
  </si>
  <si>
    <t>Qinzhou</t>
  </si>
  <si>
    <t>Min 30 Teus</t>
  </si>
  <si>
    <t>Quanzhou</t>
  </si>
  <si>
    <r>
      <t xml:space="preserve">Houzhu Terminal </t>
    </r>
    <r>
      <rPr>
        <sz val="10"/>
        <color indexed="10"/>
        <rFont val="Tw Cen MT Condensed"/>
        <family val="2"/>
      </rPr>
      <t>**Min 20 Teus**</t>
    </r>
  </si>
  <si>
    <t>HOUZHU</t>
  </si>
  <si>
    <t>MIN 20 TEUS</t>
  </si>
  <si>
    <t>Weitou Terminal</t>
  </si>
  <si>
    <t>WEITOU</t>
  </si>
  <si>
    <t>Rizhao</t>
  </si>
  <si>
    <t>San Shui</t>
  </si>
  <si>
    <t>Jin Ben New Port</t>
  </si>
  <si>
    <t>SANSHUI</t>
  </si>
  <si>
    <t>CNSJQ</t>
  </si>
  <si>
    <t>Waste Paper  &amp; Plastic Scrap is unaccepted</t>
  </si>
  <si>
    <t>Shenzhen</t>
  </si>
  <si>
    <t>SCT</t>
  </si>
  <si>
    <t xml:space="preserve">Shekou Container Terminal </t>
  </si>
  <si>
    <t>Yantian</t>
  </si>
  <si>
    <t>Yantian Western Port</t>
  </si>
  <si>
    <t>Shunde</t>
  </si>
  <si>
    <t>Beijiao</t>
  </si>
  <si>
    <t>Shunde Beijiao Port Cargo Intermodal Terminal</t>
  </si>
  <si>
    <t>BEIJIAO</t>
  </si>
  <si>
    <t>CNBJO</t>
  </si>
  <si>
    <t>Leliu</t>
  </si>
  <si>
    <t>LELIU</t>
  </si>
  <si>
    <t>CNLUU</t>
  </si>
  <si>
    <t>Rongqi</t>
  </si>
  <si>
    <t>Shunde Container Terminal</t>
  </si>
  <si>
    <t>RONGQI</t>
  </si>
  <si>
    <t>CNROQ</t>
  </si>
  <si>
    <t>Suzhou</t>
  </si>
  <si>
    <t>CNSZH</t>
  </si>
  <si>
    <t>Tai Shan</t>
  </si>
  <si>
    <t>Gongyi</t>
  </si>
  <si>
    <t>Gongyi Port Terminal</t>
  </si>
  <si>
    <t>GONGYI</t>
  </si>
  <si>
    <t>Taicang</t>
  </si>
  <si>
    <t>CNTAG</t>
  </si>
  <si>
    <t>Shanxi</t>
  </si>
  <si>
    <t>Taiyuan</t>
  </si>
  <si>
    <t>CNTYN</t>
  </si>
  <si>
    <t>Jiangsu江蘇</t>
  </si>
  <si>
    <t>Taizhou泰州</t>
  </si>
  <si>
    <t>Taizhou</t>
  </si>
  <si>
    <t>CNTZO</t>
  </si>
  <si>
    <t>Municipality</t>
  </si>
  <si>
    <t>Tianjin</t>
  </si>
  <si>
    <t>CNTSN</t>
  </si>
  <si>
    <t>Anhui</t>
  </si>
  <si>
    <t>Tongling</t>
  </si>
  <si>
    <t>CNTOL</t>
  </si>
  <si>
    <t>Weifang</t>
  </si>
  <si>
    <t>Weihai</t>
  </si>
  <si>
    <t>For t/s cargo to Weihai via Qingdao, pls add t/s doc fee usd15/per bill</t>
  </si>
  <si>
    <t>Wenzhou</t>
  </si>
  <si>
    <t>CNWNZ</t>
  </si>
  <si>
    <t>WuHan</t>
  </si>
  <si>
    <t>CNWUH</t>
  </si>
  <si>
    <t>Wuhu</t>
  </si>
  <si>
    <t>CNWHI</t>
  </si>
  <si>
    <t>Wuzhou</t>
  </si>
  <si>
    <t>Lijiazhuang  / Hexi</t>
  </si>
  <si>
    <t>WUZHOU</t>
  </si>
  <si>
    <t>CNWUZ</t>
  </si>
  <si>
    <t>Xinhui</t>
  </si>
  <si>
    <t>Jin Gu Zhou Terminal</t>
  </si>
  <si>
    <t>XINHUI</t>
  </si>
  <si>
    <t>CNXIN</t>
  </si>
  <si>
    <t>Xintang</t>
  </si>
  <si>
    <t>Dong Zhou Wan Terminal</t>
  </si>
  <si>
    <t>XINTANG</t>
  </si>
  <si>
    <t>Kuo Aug Terminal</t>
  </si>
  <si>
    <t>Yangjiang</t>
  </si>
  <si>
    <t>YANGJIANG</t>
  </si>
  <si>
    <t>MIN 8 TEUS</t>
  </si>
  <si>
    <t>Yangzhou</t>
  </si>
  <si>
    <t>CNYZH</t>
  </si>
  <si>
    <t xml:space="preserve">Yantai </t>
  </si>
  <si>
    <t>Yantai</t>
  </si>
  <si>
    <t>CNYNT</t>
  </si>
  <si>
    <t>Yanzhou</t>
  </si>
  <si>
    <t>Yingkou</t>
  </si>
  <si>
    <t>BOOK TO Bayuquan INSTEAD OF YINGKOU</t>
  </si>
  <si>
    <t>CNYIK</t>
  </si>
  <si>
    <t>Yunfu</t>
  </si>
  <si>
    <t>Liudu</t>
  </si>
  <si>
    <t>Yunfu Terminal</t>
  </si>
  <si>
    <t>LIUDU</t>
  </si>
  <si>
    <t>Zhangjiagang</t>
  </si>
  <si>
    <t>CNZJG</t>
  </si>
  <si>
    <t>Zhanjiang</t>
  </si>
  <si>
    <r>
      <t xml:space="preserve">Zhanjiang Port Terminal (Xia Hai Port) </t>
    </r>
    <r>
      <rPr>
        <sz val="10"/>
        <color indexed="12"/>
        <rFont val="Tw Cen MT Condensed"/>
        <family val="2"/>
      </rPr>
      <t>*</t>
    </r>
  </si>
  <si>
    <t>CNZHA</t>
  </si>
  <si>
    <r>
      <t xml:space="preserve">Zhanjiang Port Terminal (Xia Shan Port) </t>
    </r>
    <r>
      <rPr>
        <sz val="10"/>
        <color indexed="12"/>
        <rFont val="Tw Cen MT Condensed"/>
        <family val="2"/>
      </rPr>
      <t>*</t>
    </r>
  </si>
  <si>
    <t>Zhaoqing</t>
  </si>
  <si>
    <t>San Rong Terminal</t>
  </si>
  <si>
    <t>SANRONG</t>
  </si>
  <si>
    <t>Gaoyao</t>
  </si>
  <si>
    <t>GAOYAO</t>
  </si>
  <si>
    <t>Mafang</t>
  </si>
  <si>
    <t>MAFANG</t>
  </si>
  <si>
    <t>Zhapu</t>
  </si>
  <si>
    <t>CNZAP</t>
  </si>
  <si>
    <t>Henan</t>
  </si>
  <si>
    <t>Zhengzhou</t>
  </si>
  <si>
    <t>SUSPENDED FROM Aug 2012</t>
  </si>
  <si>
    <t>Zhenjiang</t>
  </si>
  <si>
    <t>CNZHE</t>
  </si>
  <si>
    <t>Zhongshan</t>
  </si>
  <si>
    <t>Xiaolan</t>
  </si>
  <si>
    <t>Xiaolan Port Cargo Freight Terminal</t>
  </si>
  <si>
    <t>XIAOLAN</t>
  </si>
  <si>
    <t>CNXIL</t>
  </si>
  <si>
    <t>50% surcharge will be applied on top of normal selling rate for metal scrap. Min 20 teus per sailing</t>
  </si>
  <si>
    <t>Zhongshan Foreign Trade Terminal</t>
  </si>
  <si>
    <t>CNZSN</t>
  </si>
  <si>
    <t>Hang Yun Terminal</t>
  </si>
  <si>
    <t>Shenwan Terminal</t>
  </si>
  <si>
    <t>Zhuhai</t>
  </si>
  <si>
    <t>Jiuzhou</t>
  </si>
  <si>
    <t>Zhuhai Internaional Container Terminal</t>
  </si>
  <si>
    <t>ZHUHAI</t>
  </si>
  <si>
    <t>CNZUH</t>
  </si>
  <si>
    <t>Doumen</t>
  </si>
  <si>
    <t>DOUMEN</t>
  </si>
  <si>
    <t>Gaolan</t>
  </si>
  <si>
    <t>NOTE: FOR DG TO GAOLAN , ADVISABLE TO BE ROUTE VIA HKG RATHER THAN VIA SHK</t>
  </si>
  <si>
    <t>Wanzai</t>
  </si>
  <si>
    <t>WANZAI</t>
  </si>
  <si>
    <t>Xiangzhou</t>
  </si>
  <si>
    <t>XIANGZHOU</t>
  </si>
  <si>
    <t>Zibo</t>
  </si>
  <si>
    <t>DIRECT</t>
  </si>
  <si>
    <t>All kinds of waste cargo  &amp; scraps  (except wastepaper) &amp; complete cars (except car spare parts) are not allowed to be transshipped via Dalian</t>
  </si>
  <si>
    <t>CHIWAN</t>
  </si>
  <si>
    <t>CNHWA</t>
  </si>
  <si>
    <t>CNNGB</t>
  </si>
  <si>
    <t>Commodities like cigarettes, scraps &amp; waste paper, wines, automobile, are not allowed to be transshipped at Ningbo;Scrap metal to Haimen via Ningbo and wastepaper to Zhapu via Ningbo is the only exception</t>
  </si>
  <si>
    <t>SHANTOU</t>
  </si>
  <si>
    <t>CNXGG</t>
  </si>
  <si>
    <t xml:space="preserve">Metal Scraps &amp; Plastic Scraps are not allowed to be transhipped at Xiamen </t>
  </si>
  <si>
    <t>Gateway</t>
  </si>
  <si>
    <t>Final Destination</t>
  </si>
  <si>
    <t>Mode</t>
  </si>
  <si>
    <t>Details</t>
  </si>
  <si>
    <t>Vung Tau / Cai Mep</t>
  </si>
  <si>
    <t>Ho Chi Minh (VNSGN)</t>
  </si>
  <si>
    <t>Barge</t>
  </si>
  <si>
    <t>Giang Nam – Cat Lai</t>
  </si>
  <si>
    <t>Vung Tau</t>
  </si>
  <si>
    <t>Ho Chi Minh – ICD</t>
  </si>
  <si>
    <t>ICD Transimex</t>
  </si>
  <si>
    <t>ICD Tranamexco</t>
  </si>
  <si>
    <t>ICD Phuc Long</t>
  </si>
  <si>
    <t>ICD Sotrans</t>
  </si>
  <si>
    <t>Binh Duong port</t>
  </si>
  <si>
    <t>Dong Nai port</t>
  </si>
  <si>
    <t>ICD Phuoc Long 3</t>
  </si>
  <si>
    <t>Barge + Truck</t>
  </si>
  <si>
    <t>ICD Phuoc Long 1</t>
  </si>
  <si>
    <t>Can Tho</t>
  </si>
  <si>
    <t>Lee Man Port</t>
  </si>
  <si>
    <t xml:space="preserve">                         MEDITERRANEAN SHIPPING COMPANY SOUTH EAST ASIA (SINGAPORE) PTE LTD </t>
  </si>
  <si>
    <t>THAI EXPRESS I - LAEM CHABANG</t>
  </si>
  <si>
    <t>(MON)</t>
  </si>
  <si>
    <t xml:space="preserve">SINGAPORE </t>
  </si>
  <si>
    <t>LAEM CHABANG (KERRY SIAM SEAPORT )</t>
  </si>
  <si>
    <t>LAT KRABANG by RAIL (ESCO terminal)</t>
  </si>
  <si>
    <t>PRO.S</t>
  </si>
  <si>
    <t>LIVE ETA</t>
  </si>
  <si>
    <t>ETA</t>
  </si>
  <si>
    <t>EX MSC LIDIA/ MSC GIANNA</t>
  </si>
  <si>
    <t>MSC ANA CAMILA III</t>
  </si>
  <si>
    <t>HN140A</t>
  </si>
  <si>
    <t>EX MSC GIANNA</t>
  </si>
  <si>
    <t>HN141A</t>
  </si>
  <si>
    <t>HN142A</t>
  </si>
  <si>
    <t>EX MSC GIANNA/ MSC ANA CAMILA III</t>
  </si>
  <si>
    <t xml:space="preserve">CALI </t>
  </si>
  <si>
    <t>HN143A</t>
  </si>
  <si>
    <t>HN144A</t>
  </si>
  <si>
    <t>EX MSC ANA CAMILA III</t>
  </si>
  <si>
    <t>BLANK</t>
  </si>
  <si>
    <t>HN145A</t>
  </si>
  <si>
    <t>HN146A</t>
  </si>
  <si>
    <t>HN147A</t>
  </si>
  <si>
    <t>HN148A</t>
  </si>
  <si>
    <t>HN149A</t>
  </si>
  <si>
    <t>HN150A</t>
  </si>
  <si>
    <t>HN151A</t>
  </si>
  <si>
    <t>HN152A</t>
  </si>
  <si>
    <t>HN201A</t>
  </si>
  <si>
    <t>HN202A</t>
  </si>
  <si>
    <t>HN203A</t>
  </si>
  <si>
    <t>HN204A</t>
  </si>
  <si>
    <t>HN205A</t>
  </si>
  <si>
    <t>EX MSC ANA CAMILA III/ MSC GRETA III</t>
  </si>
  <si>
    <t>HN206A</t>
  </si>
  <si>
    <t>MSC GRETA III</t>
  </si>
  <si>
    <t>HN207A</t>
  </si>
  <si>
    <t>HN208A</t>
  </si>
  <si>
    <t>HN209A</t>
  </si>
  <si>
    <t>HN210A</t>
  </si>
  <si>
    <t>HN211A</t>
  </si>
  <si>
    <t>EX MSC GRETA III</t>
  </si>
  <si>
    <t>MSC SHANVI</t>
  </si>
  <si>
    <t>HN212A</t>
  </si>
  <si>
    <t>HN213A</t>
  </si>
  <si>
    <t>HN214A</t>
  </si>
  <si>
    <t>HN215A</t>
  </si>
  <si>
    <t>HN216A</t>
  </si>
  <si>
    <t>HN217A</t>
  </si>
  <si>
    <t>HN218A</t>
  </si>
  <si>
    <t>TG ATHENA</t>
  </si>
  <si>
    <t>HN219A</t>
  </si>
  <si>
    <t>HN220A</t>
  </si>
  <si>
    <t>EX MSC GRETA III/ TG ATHENA</t>
  </si>
  <si>
    <t>HN221A</t>
  </si>
  <si>
    <t>HN222A</t>
  </si>
  <si>
    <t>HN223A</t>
  </si>
  <si>
    <t>HN224A</t>
  </si>
  <si>
    <t>HN225A</t>
  </si>
  <si>
    <t>HN226A</t>
  </si>
  <si>
    <t>HN227A</t>
  </si>
  <si>
    <t>HN228A</t>
  </si>
  <si>
    <t>EX MSC COLETTE III/ MSC IMMA/ MSC SHANVI</t>
  </si>
  <si>
    <t>MSC IMMA</t>
  </si>
  <si>
    <t>HN229A</t>
  </si>
  <si>
    <t>EX MSC COLETTE III/ MSCC IMMA/ MSC SHANVI</t>
  </si>
  <si>
    <t>HN230A</t>
  </si>
  <si>
    <t xml:space="preserve">EX MSC COLETTE III/ MSC SOTIRIA III/ MSC IMMA </t>
  </si>
  <si>
    <t>HN231A</t>
  </si>
  <si>
    <t>HN232A</t>
  </si>
  <si>
    <t>HN233A</t>
  </si>
  <si>
    <t>EXMSC SOTIRIA III/ MSC IMMA</t>
  </si>
  <si>
    <t>HN234A</t>
  </si>
  <si>
    <t>EX MSC IMMA</t>
  </si>
  <si>
    <t>HN235A</t>
  </si>
  <si>
    <t>HN236A</t>
  </si>
  <si>
    <t>HN237A</t>
  </si>
  <si>
    <t>HN238A</t>
  </si>
  <si>
    <t>HN239A</t>
  </si>
  <si>
    <t>HN240A</t>
  </si>
  <si>
    <t>HN241A</t>
  </si>
  <si>
    <t>HN242A</t>
  </si>
  <si>
    <t>HN243A</t>
  </si>
  <si>
    <t>HN244A</t>
  </si>
  <si>
    <t>HN245A</t>
  </si>
  <si>
    <t>HN246A</t>
  </si>
  <si>
    <t>HN247A</t>
  </si>
  <si>
    <t>HN248A</t>
  </si>
  <si>
    <t>EX MSC SHANVI/ BLANK</t>
  </si>
  <si>
    <t>MSC ULSAN III</t>
  </si>
  <si>
    <t>HN249A</t>
  </si>
  <si>
    <t>EX MSC SHANVI/ MSC IMMA III</t>
  </si>
  <si>
    <t>HN250A</t>
  </si>
  <si>
    <t>EX MSC SHANVI</t>
  </si>
  <si>
    <t>MSC SHANVI III</t>
  </si>
  <si>
    <t>HN251A</t>
  </si>
  <si>
    <t>HN252A</t>
  </si>
  <si>
    <t>EX MSC SHANVI/ MSC SHANVI III</t>
  </si>
  <si>
    <t>HN301A</t>
  </si>
  <si>
    <t>HN302A</t>
  </si>
  <si>
    <t>HN303A</t>
  </si>
  <si>
    <t>HN304A</t>
  </si>
  <si>
    <t>HN305A</t>
  </si>
  <si>
    <t>HN306A</t>
  </si>
  <si>
    <t>HN307A</t>
  </si>
  <si>
    <t>HN308A</t>
  </si>
  <si>
    <t>HN309A</t>
  </si>
  <si>
    <t>HN310A</t>
  </si>
  <si>
    <t>HN311A</t>
  </si>
  <si>
    <t>HN312A</t>
  </si>
  <si>
    <t>SERVICE CLOSURE -LAST VOYAGE</t>
  </si>
  <si>
    <t>HN313A</t>
  </si>
  <si>
    <t>HN314A</t>
  </si>
  <si>
    <t>HN315A</t>
  </si>
  <si>
    <t>HN316A</t>
  </si>
  <si>
    <t>HN317A</t>
  </si>
  <si>
    <t>REMARKS : ABOVE SCHEDULES ARE SUBJECT TO PRINCIPAL'S CHANGES.</t>
  </si>
  <si>
    <t>THAI EXPRESS II - LAEM CHABANG -- LEG 1</t>
  </si>
  <si>
    <t>(SAT)</t>
  </si>
  <si>
    <t>LAT KRABANG by RAIL</t>
  </si>
  <si>
    <t>ex MSC ALEXA</t>
  </si>
  <si>
    <t>MSC ALEXA</t>
  </si>
  <si>
    <t>HP909A</t>
  </si>
  <si>
    <t>ex MSC SOPHIE</t>
  </si>
  <si>
    <t>CEASED</t>
  </si>
  <si>
    <t>** Discharge : LCB CONTAINER TERMINAL 1 in LCH</t>
  </si>
  <si>
    <t>LAT KRABANG: VIA LAEM CHABANG BY RAIL - ADD IN 1 DAY TRANSIT</t>
  </si>
  <si>
    <t>THAI EXPRESS II - LAEM CHABANG -- LEG 2</t>
  </si>
  <si>
    <t xml:space="preserve">NORTHERN DECISION </t>
  </si>
  <si>
    <t>HP838A</t>
  </si>
  <si>
    <t>MSC LEVINA</t>
  </si>
  <si>
    <t>HP839A</t>
  </si>
  <si>
    <t>ex NORTHERN DECISION</t>
  </si>
  <si>
    <t>CAPE MARIN</t>
  </si>
  <si>
    <t>HP840A</t>
  </si>
  <si>
    <t>HP841A</t>
  </si>
  <si>
    <t>BOOKING</t>
  </si>
  <si>
    <t>6505 9630</t>
  </si>
  <si>
    <t>6505 9633</t>
  </si>
  <si>
    <t>NICOLE LEE</t>
  </si>
  <si>
    <t>nicole.lee@msc.com</t>
  </si>
  <si>
    <t>LEE SAA</t>
  </si>
  <si>
    <t>6505 9636</t>
  </si>
  <si>
    <t>leesaa.law@msc.com</t>
  </si>
  <si>
    <t>6505 9644</t>
  </si>
  <si>
    <t>6505 9640</t>
  </si>
  <si>
    <t>CRYSTAL LEE</t>
  </si>
  <si>
    <t>crystal.lee@msc.com</t>
  </si>
  <si>
    <t>SARA KOH</t>
  </si>
  <si>
    <t>6505 9637</t>
  </si>
  <si>
    <t>sara.koh@msc.com</t>
  </si>
  <si>
    <t>LEON TAI</t>
  </si>
  <si>
    <t>leon.tai@msc.com</t>
  </si>
  <si>
    <t xml:space="preserve">MAIN LINE  </t>
  </si>
  <si>
    <t>6505 9610 / 9620</t>
  </si>
  <si>
    <t xml:space="preserve">FAX NO : </t>
  </si>
  <si>
    <t>6323 0228</t>
  </si>
  <si>
    <t>6327 7040</t>
  </si>
  <si>
    <r>
      <t xml:space="preserve">If situation permits, kindly avoid loading DG on </t>
    </r>
    <r>
      <rPr>
        <u/>
        <sz val="11"/>
        <rFont val="Calibri"/>
        <family val="2"/>
      </rPr>
      <t>Samudera</t>
    </r>
    <r>
      <rPr>
        <sz val="11"/>
        <rFont val="Calibri"/>
        <family val="2"/>
      </rPr>
      <t xml:space="preserve"> due high DG surcharge (incl DG3).</t>
    </r>
  </si>
  <si>
    <t>As at  15- Apr 23 , sent by Yi Ling Law (MSC Asia Regional Office) &lt;yiling.law@msc.com&gt;</t>
  </si>
  <si>
    <t>Please find updated TPF priority list.</t>
  </si>
  <si>
    <r>
      <t xml:space="preserve">For </t>
    </r>
    <r>
      <rPr>
        <b/>
        <u/>
        <sz val="11"/>
        <rFont val="Calibri"/>
        <family val="2"/>
      </rPr>
      <t>REEFERS &amp; DG</t>
    </r>
    <r>
      <rPr>
        <b/>
        <sz val="11"/>
        <rFont val="Calibri"/>
        <family val="2"/>
      </rPr>
      <t xml:space="preserve"> that will incur storage cost, please take into consideration additional cost and proceed with earliest/most cost-effective schedule.</t>
    </r>
  </si>
  <si>
    <t>POD</t>
  </si>
  <si>
    <t xml:space="preserve">Remarks </t>
  </si>
  <si>
    <t>Davao</t>
  </si>
  <si>
    <t>ACL(PIL)</t>
  </si>
  <si>
    <t>RCL</t>
  </si>
  <si>
    <t>General Santos</t>
  </si>
  <si>
    <t>Subic Bay</t>
  </si>
  <si>
    <t>SSL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</si>
  <si>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</t>
    </r>
  </si>
  <si>
    <t>Batangas</t>
  </si>
  <si>
    <t>MCC</t>
  </si>
  <si>
    <t>Sin Local: to check space avail before accepting customer booking</t>
  </si>
  <si>
    <t xml:space="preserve">Kota Kinabalu </t>
  </si>
  <si>
    <t>MTT</t>
  </si>
  <si>
    <t>Kuching</t>
  </si>
  <si>
    <t>Bintulu</t>
  </si>
  <si>
    <t>Kampong Saom</t>
  </si>
  <si>
    <t>Palembang</t>
  </si>
  <si>
    <t>Sindo Damai</t>
  </si>
  <si>
    <t>LKA</t>
  </si>
  <si>
    <t>Songkhla</t>
  </si>
  <si>
    <t>Yangon</t>
  </si>
  <si>
    <t>XPRESS(20’)/MTT(40’)</t>
  </si>
  <si>
    <t>Dili</t>
  </si>
  <si>
    <t>Swire</t>
  </si>
  <si>
    <t xml:space="preserve">Chittagong </t>
  </si>
  <si>
    <t>XPRESS</t>
  </si>
  <si>
    <t>OEL</t>
  </si>
  <si>
    <t>FAR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</si>
  <si>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feeder. </t>
    </r>
    <r>
      <rPr>
        <sz val="11"/>
        <color rgb="FF000000"/>
        <rFont val="Calibri"/>
        <family val="2"/>
      </rPr>
      <t>Far Shipping and Unifeeder: do not load on KAPITAN MASLOV Russian links.</t>
    </r>
  </si>
  <si>
    <t>Mongla</t>
  </si>
  <si>
    <t>Chennai</t>
  </si>
  <si>
    <t>Kolkata(Calcutta)</t>
  </si>
  <si>
    <t>Nhava Sheva</t>
  </si>
  <si>
    <t>Vizag</t>
  </si>
  <si>
    <t>Haldia</t>
  </si>
  <si>
    <t>Manifest Final Destination</t>
  </si>
  <si>
    <t>Shekou / Hong Kong / Yantian</t>
  </si>
  <si>
    <t>Shekou / Hong Kong / Nansha / Yantian</t>
  </si>
  <si>
    <t>WAIHAI</t>
  </si>
  <si>
    <t>GAOSHA</t>
  </si>
  <si>
    <t>KAIPING</t>
  </si>
  <si>
    <t>Macau</t>
  </si>
  <si>
    <t>MACAU</t>
  </si>
  <si>
    <t xml:space="preserve">Hong Kong </t>
  </si>
  <si>
    <t>MAOMING</t>
  </si>
  <si>
    <t>Shekou / Hong Kong / Nansha /Yantian</t>
  </si>
  <si>
    <t>NANSHA OLD PT</t>
  </si>
  <si>
    <t>Qingyuan</t>
  </si>
  <si>
    <t>QINGYUAN</t>
  </si>
  <si>
    <t>Shantou</t>
  </si>
  <si>
    <t>SHANTOU*</t>
  </si>
  <si>
    <t>TAISHAN</t>
  </si>
  <si>
    <t>YUNFU</t>
  </si>
  <si>
    <t>ZHANJIANG</t>
  </si>
  <si>
    <t>ZHAOQING NEWPORT</t>
  </si>
  <si>
    <t>WAIMAO</t>
  </si>
  <si>
    <t>HANGYUN</t>
  </si>
  <si>
    <t>SHENWAN</t>
  </si>
  <si>
    <t>Hongwan</t>
  </si>
  <si>
    <t>HONGWAN</t>
  </si>
  <si>
    <t>Civet</t>
  </si>
  <si>
    <t>CIVET</t>
  </si>
  <si>
    <t>YANGPU</t>
  </si>
  <si>
    <t>KAGUYA SERVICE</t>
  </si>
  <si>
    <t>PROFORMA SAILING SATURDAY</t>
  </si>
  <si>
    <t>SINGAPORE</t>
  </si>
  <si>
    <t>BUSAN 
(PNIT)</t>
  </si>
  <si>
    <t xml:space="preserve">CONNECTING VESSEL </t>
  </si>
  <si>
    <t>HO CHI MINH CITY</t>
  </si>
  <si>
    <t>MANILA SOUTH</t>
  </si>
  <si>
    <t xml:space="preserve"> ETA</t>
  </si>
  <si>
    <t>MSC LYSE V</t>
  </si>
  <si>
    <t>HW402R</t>
  </si>
  <si>
    <t>MSC VIGOUR III</t>
  </si>
  <si>
    <t>HG403A</t>
  </si>
  <si>
    <t>MSC BREMERHAVEN V</t>
  </si>
  <si>
    <t>HW403R</t>
  </si>
  <si>
    <t>MSC LILOU III</t>
  </si>
  <si>
    <t>HG404A</t>
  </si>
  <si>
    <t xml:space="preserve">MSC MAGNITUDE VII </t>
  </si>
  <si>
    <t>HW404R</t>
  </si>
  <si>
    <t>MSC CARPATHIA III</t>
  </si>
  <si>
    <t>HG405A</t>
  </si>
  <si>
    <t>MSC OLIA</t>
  </si>
  <si>
    <t>HW405R</t>
  </si>
  <si>
    <t>HG406A</t>
  </si>
  <si>
    <t>MSC MAGNUM VII</t>
  </si>
  <si>
    <t>HW406R</t>
  </si>
  <si>
    <t>BOTANY</t>
  </si>
  <si>
    <t>HG407A</t>
  </si>
  <si>
    <t>MSC REN V</t>
  </si>
  <si>
    <t>HW407R</t>
  </si>
  <si>
    <t xml:space="preserve">MSC CORDELIA III </t>
  </si>
  <si>
    <t>HG408A</t>
  </si>
  <si>
    <t>MSC ANIELLO</t>
  </si>
  <si>
    <t>HW408R</t>
  </si>
  <si>
    <t>HG409A</t>
  </si>
  <si>
    <t>HW409R</t>
  </si>
  <si>
    <t>HG410A</t>
  </si>
  <si>
    <t>HW410R</t>
  </si>
  <si>
    <t>HG411A</t>
  </si>
  <si>
    <t>HW411R</t>
  </si>
  <si>
    <t>HG412A</t>
  </si>
  <si>
    <t xml:space="preserve">MSC ANUSHA III </t>
  </si>
  <si>
    <t>HW412R</t>
  </si>
  <si>
    <t>HG413A</t>
  </si>
  <si>
    <t>HW413R</t>
  </si>
  <si>
    <t>HG414A</t>
  </si>
  <si>
    <t>HG402R</t>
  </si>
  <si>
    <t>HG403R</t>
  </si>
  <si>
    <t>HG404R</t>
  </si>
  <si>
    <t>HG405R</t>
  </si>
  <si>
    <t>HG406R</t>
  </si>
  <si>
    <t>HG407R</t>
  </si>
  <si>
    <t>HG408R</t>
  </si>
  <si>
    <t>HG410R</t>
  </si>
  <si>
    <t>HG412R</t>
  </si>
  <si>
    <t>HG413R</t>
  </si>
  <si>
    <t>HW414R</t>
  </si>
  <si>
    <t>HG414R</t>
  </si>
  <si>
    <t>HW415R</t>
  </si>
  <si>
    <t>HG415R</t>
  </si>
  <si>
    <t>HW416R</t>
  </si>
  <si>
    <t xml:space="preserve">SHANGHAI
</t>
  </si>
  <si>
    <t xml:space="preserve">KOBE </t>
  </si>
  <si>
    <t>HAKATA</t>
  </si>
  <si>
    <t>HG409R</t>
  </si>
  <si>
    <t>HO410A</t>
  </si>
  <si>
    <t>MSC ELIZABETH III</t>
  </si>
  <si>
    <t>HO411A</t>
  </si>
  <si>
    <t>HO412A</t>
  </si>
  <si>
    <t>MSC ALDI III</t>
  </si>
  <si>
    <t>HO413A</t>
  </si>
  <si>
    <t>HG415A</t>
  </si>
  <si>
    <t>MSC DAVAO III</t>
  </si>
  <si>
    <t>HO414A</t>
  </si>
  <si>
    <t>HG416A</t>
  </si>
  <si>
    <t xml:space="preserve">4 DAYS </t>
  </si>
  <si>
    <t>HV408A</t>
  </si>
  <si>
    <t>HV409A</t>
  </si>
  <si>
    <t>HV410A</t>
  </si>
  <si>
    <t>HV411A</t>
  </si>
  <si>
    <t>HV412A</t>
  </si>
  <si>
    <t>HV413A</t>
  </si>
  <si>
    <t>COR  - SIN-TPP-SRG</t>
  </si>
  <si>
    <t>HV414A</t>
  </si>
  <si>
    <t>HV415A</t>
  </si>
  <si>
    <t>HV416A</t>
  </si>
  <si>
    <t>HV417A</t>
  </si>
  <si>
    <t>HV418A</t>
  </si>
  <si>
    <t>HV419A</t>
  </si>
  <si>
    <t>HV420A</t>
  </si>
  <si>
    <t>MSC ASTRID III / MSC PAOLA</t>
  </si>
  <si>
    <t>HV421A</t>
  </si>
  <si>
    <t>HV422A</t>
  </si>
  <si>
    <t>MSC IMMA III</t>
  </si>
  <si>
    <t>HV423A</t>
  </si>
  <si>
    <t>HV424A</t>
  </si>
  <si>
    <t>MSC RINI III</t>
  </si>
  <si>
    <t>HV425A</t>
  </si>
  <si>
    <t>HV426A</t>
  </si>
  <si>
    <t>HV427A</t>
  </si>
  <si>
    <t>HV428A</t>
  </si>
  <si>
    <t>HV429A</t>
  </si>
  <si>
    <t>HV430A</t>
  </si>
  <si>
    <t>HV431A</t>
  </si>
  <si>
    <t>HV432A</t>
  </si>
  <si>
    <t>HV433A</t>
  </si>
  <si>
    <t>HV434A</t>
  </si>
  <si>
    <t>HV435A</t>
  </si>
  <si>
    <t>HV436A</t>
  </si>
  <si>
    <t>HV437A</t>
  </si>
  <si>
    <t>HV438A</t>
  </si>
  <si>
    <t>HV439A</t>
  </si>
  <si>
    <t>HV440A</t>
  </si>
  <si>
    <t>HV441A</t>
  </si>
  <si>
    <t>HV442A</t>
  </si>
  <si>
    <t>CAPTAIN THANASIS I</t>
  </si>
  <si>
    <t>HV443A</t>
  </si>
  <si>
    <t>MSC PAOLA / MSC GENERAL IV</t>
  </si>
  <si>
    <t>HV444A</t>
  </si>
  <si>
    <t>MSC AMEERA III</t>
  </si>
  <si>
    <t>HV445A</t>
  </si>
  <si>
    <t>MSC KOREA III</t>
  </si>
  <si>
    <t>HV446A</t>
  </si>
  <si>
    <t>HV447A</t>
  </si>
  <si>
    <t>HV448A</t>
  </si>
  <si>
    <t>HV449A</t>
  </si>
  <si>
    <t>HV450A</t>
  </si>
  <si>
    <t>MSC HANISHA III</t>
  </si>
  <si>
    <t>HV451A</t>
  </si>
  <si>
    <t>HV452A</t>
  </si>
  <si>
    <t>HV501A</t>
  </si>
  <si>
    <t>HV502A</t>
  </si>
  <si>
    <t>HV503A</t>
  </si>
  <si>
    <t>HV504A</t>
  </si>
  <si>
    <t>HV505A</t>
  </si>
  <si>
    <t>HV506A</t>
  </si>
  <si>
    <t>HV507A</t>
  </si>
  <si>
    <t>HV508A</t>
  </si>
  <si>
    <t>HV509A</t>
  </si>
  <si>
    <t>HV510A</t>
  </si>
  <si>
    <t>"R" VOYAGE</t>
  </si>
  <si>
    <t>HAIPHONG(HICT TERMINAL 9 )</t>
  </si>
  <si>
    <t>HV425R</t>
  </si>
  <si>
    <t>HV426R</t>
  </si>
  <si>
    <t>HV427R</t>
  </si>
  <si>
    <t>HV428R</t>
  </si>
  <si>
    <t>HV429R</t>
  </si>
  <si>
    <t>HV430R</t>
  </si>
  <si>
    <t>HV431R</t>
  </si>
  <si>
    <t>HV432R</t>
  </si>
  <si>
    <t>HV433R</t>
  </si>
  <si>
    <t>HV434R</t>
  </si>
  <si>
    <t>HV435R</t>
  </si>
  <si>
    <t>HV436R</t>
  </si>
  <si>
    <t>HV437R</t>
  </si>
  <si>
    <t>HV438R</t>
  </si>
  <si>
    <t>HV439R</t>
  </si>
  <si>
    <t>MSC PAOLA / MSC IMMA III</t>
  </si>
  <si>
    <t>HV440R</t>
  </si>
  <si>
    <t>HV441R</t>
  </si>
  <si>
    <t>MSC CHERYL 3 / MSC PAOLA</t>
  </si>
  <si>
    <t>HV442R</t>
  </si>
  <si>
    <t>HV443R</t>
  </si>
  <si>
    <t>HV444R</t>
  </si>
  <si>
    <t>HV445R</t>
  </si>
  <si>
    <t>HV446R</t>
  </si>
  <si>
    <t>HV447R</t>
  </si>
  <si>
    <t>HV448R</t>
  </si>
  <si>
    <t>HV449R</t>
  </si>
  <si>
    <t>HV450R</t>
  </si>
  <si>
    <t>HV451R</t>
  </si>
  <si>
    <t>HV452R</t>
  </si>
  <si>
    <t>HV501R</t>
  </si>
  <si>
    <t>HV502R</t>
  </si>
  <si>
    <t>HV503R</t>
  </si>
  <si>
    <t>HV504R</t>
  </si>
  <si>
    <t>HV505R</t>
  </si>
  <si>
    <t>HV506R</t>
  </si>
  <si>
    <t>HV507R</t>
  </si>
  <si>
    <t>HV508R</t>
  </si>
  <si>
    <t>HV509R</t>
  </si>
  <si>
    <t>HV510R</t>
  </si>
  <si>
    <t>HV511R</t>
  </si>
  <si>
    <t>HV512R</t>
  </si>
  <si>
    <t>HV513R</t>
  </si>
  <si>
    <t>LANG CO (A)</t>
  </si>
  <si>
    <t>HZ450A</t>
  </si>
  <si>
    <t>HZ451A</t>
  </si>
  <si>
    <t>HZ452A</t>
  </si>
  <si>
    <t>HZ501A</t>
  </si>
  <si>
    <t>QUIHNON</t>
  </si>
  <si>
    <t>HZ452R</t>
  </si>
  <si>
    <t>HZ501R</t>
  </si>
  <si>
    <t>HZ502R</t>
  </si>
  <si>
    <t>HZ503R</t>
  </si>
  <si>
    <t>PROFORMA SAILING WEDNESDAY</t>
  </si>
  <si>
    <t>HD322A</t>
  </si>
  <si>
    <t>HD323A</t>
  </si>
  <si>
    <t>HD324A</t>
  </si>
  <si>
    <t>MSC ADITI</t>
  </si>
  <si>
    <t>HD325A</t>
  </si>
  <si>
    <t>EX MSC ALEXA</t>
  </si>
  <si>
    <t>HD326A</t>
  </si>
  <si>
    <t>HD327A</t>
  </si>
  <si>
    <t>EX MSC IMMA III</t>
  </si>
  <si>
    <t>MSC VANESSA</t>
  </si>
  <si>
    <t>HD328A</t>
  </si>
  <si>
    <t>HD329A</t>
  </si>
  <si>
    <t>HD330A</t>
  </si>
  <si>
    <t>HD331A</t>
  </si>
  <si>
    <t>EX MSC AMEERA III/MSC TARA III/MSC ALDI III</t>
  </si>
  <si>
    <t>HD332A</t>
  </si>
  <si>
    <t>HD333A</t>
  </si>
  <si>
    <t>HD334A</t>
  </si>
  <si>
    <t>HD335A</t>
  </si>
  <si>
    <t>HD336A</t>
  </si>
  <si>
    <t>EX MSC TARA III</t>
  </si>
  <si>
    <t>MSC CHULAI III</t>
  </si>
  <si>
    <t>HD337A &amp; HD337B</t>
  </si>
  <si>
    <t>ZHU CHENG XIN ZHOU</t>
  </si>
  <si>
    <t>HD338A</t>
  </si>
  <si>
    <t>HD339A</t>
  </si>
  <si>
    <t>HD340A</t>
  </si>
  <si>
    <t>EX MSC GRETA III/MSC MAKALU III</t>
  </si>
  <si>
    <t>HD341A</t>
  </si>
  <si>
    <t>EX MSC CHULAI III</t>
  </si>
  <si>
    <t>MSC MAKALU III</t>
  </si>
  <si>
    <t>HD342A</t>
  </si>
  <si>
    <t>HD343A</t>
  </si>
  <si>
    <t>HD344A</t>
  </si>
  <si>
    <t>HD345A</t>
  </si>
  <si>
    <t>HD344R</t>
  </si>
  <si>
    <t>omit for schedule recovery - vessel TBN</t>
  </si>
  <si>
    <t>HD347A</t>
  </si>
  <si>
    <t>HD348A</t>
  </si>
  <si>
    <t>HD349A</t>
  </si>
  <si>
    <t>HD350A</t>
  </si>
  <si>
    <t>HD351A</t>
  </si>
  <si>
    <t>EX MSC MAKALU III</t>
  </si>
  <si>
    <t>CALI</t>
  </si>
  <si>
    <t>HD352A</t>
  </si>
  <si>
    <t>HD401A</t>
  </si>
  <si>
    <t>HD402A</t>
  </si>
  <si>
    <t>HD403A</t>
  </si>
  <si>
    <t>HD404A</t>
  </si>
  <si>
    <t>HD405A</t>
  </si>
  <si>
    <t>HD406A</t>
  </si>
  <si>
    <t>HD407A</t>
  </si>
  <si>
    <t>HD408A</t>
  </si>
  <si>
    <t>ex MSC CHULAI III</t>
  </si>
  <si>
    <t xml:space="preserve">MSC SHANVI III </t>
  </si>
  <si>
    <t>HD409A</t>
  </si>
  <si>
    <t>HD410A</t>
  </si>
  <si>
    <t>HD411A</t>
  </si>
  <si>
    <t>HD412A</t>
  </si>
  <si>
    <t>HD413A</t>
  </si>
  <si>
    <t>HD414A</t>
  </si>
  <si>
    <t>HD415A</t>
  </si>
  <si>
    <t>HD416A</t>
  </si>
  <si>
    <t>MSC IMMA III / AS NADIA / MSC NADIA IV</t>
  </si>
  <si>
    <t>HD417A</t>
  </si>
  <si>
    <t>HD418A</t>
  </si>
  <si>
    <t>MSC SHANVI III / MSC MAKALU III</t>
  </si>
  <si>
    <t>HD419A</t>
  </si>
  <si>
    <t xml:space="preserve">MSC MAKALU III / MSC SHANVI III </t>
  </si>
  <si>
    <t>HD420A</t>
  </si>
  <si>
    <t>MSC NADIA IV</t>
  </si>
  <si>
    <t>HD421A</t>
  </si>
  <si>
    <t>HD422A</t>
  </si>
  <si>
    <t>HD423A</t>
  </si>
  <si>
    <t>MSC SHANVI III / MSC MAKALU III / MSC SHANVI III / MSC ADITI</t>
  </si>
  <si>
    <t>HD424A</t>
  </si>
  <si>
    <t>HD425A</t>
  </si>
  <si>
    <t>HD426A</t>
  </si>
  <si>
    <t>MSC ALABAMA III</t>
  </si>
  <si>
    <t>HD427A</t>
  </si>
  <si>
    <t>HD428A</t>
  </si>
  <si>
    <t>HD429A</t>
  </si>
  <si>
    <t>XIN BIN ZHOU</t>
  </si>
  <si>
    <t>HD430A</t>
  </si>
  <si>
    <t>MSC NADIA IV / XIN BIN ZHOU</t>
  </si>
  <si>
    <t>HD431A</t>
  </si>
  <si>
    <t>MSC BANU III</t>
  </si>
  <si>
    <t>HD432A</t>
  </si>
  <si>
    <t>HD433A</t>
  </si>
  <si>
    <t>HD434A</t>
  </si>
  <si>
    <t>HD435A</t>
  </si>
  <si>
    <t>HD436A</t>
  </si>
  <si>
    <t>HD437A</t>
  </si>
  <si>
    <t>HD438A</t>
  </si>
  <si>
    <t>HD439A</t>
  </si>
  <si>
    <t>HD440A</t>
  </si>
  <si>
    <t>HD441A</t>
  </si>
  <si>
    <t>MSC BANU III / TBN</t>
  </si>
  <si>
    <t>HD442A</t>
  </si>
  <si>
    <t>HD443A</t>
  </si>
  <si>
    <t>HD444A</t>
  </si>
  <si>
    <t>HD445A</t>
  </si>
  <si>
    <t>HD446A</t>
  </si>
  <si>
    <t>MSC CALIDRIS III</t>
  </si>
  <si>
    <t>HD447A</t>
  </si>
  <si>
    <t>HD448A</t>
  </si>
  <si>
    <t>HD449A</t>
  </si>
  <si>
    <t>HD450A</t>
  </si>
  <si>
    <t>HD451A</t>
  </si>
  <si>
    <t>HD452A</t>
  </si>
  <si>
    <t>HD501A</t>
  </si>
  <si>
    <t>HD502A</t>
  </si>
  <si>
    <t>HD503A</t>
  </si>
  <si>
    <t>HD504A</t>
  </si>
  <si>
    <t>HD505A</t>
  </si>
  <si>
    <t>HD506A</t>
  </si>
  <si>
    <t>HD507A</t>
  </si>
  <si>
    <t>HD508A</t>
  </si>
  <si>
    <t>HD509A</t>
  </si>
  <si>
    <t>HD510A</t>
  </si>
  <si>
    <t xml:space="preserve">TANJONG PELEPAS                          </t>
  </si>
  <si>
    <t xml:space="preserve">HAIPHONG (NAM DINH VU PORT)                                                            </t>
  </si>
  <si>
    <t>HONG KONG 
(HKMTL)</t>
  </si>
  <si>
    <t xml:space="preserve">     FUZHOU            </t>
  </si>
  <si>
    <t xml:space="preserve">6 DAYS </t>
  </si>
  <si>
    <t>EX MSC HAILEY ANN III/ HANSA EUROPE</t>
  </si>
  <si>
    <t>EX MSC ALEXA/MSC LISA</t>
  </si>
  <si>
    <t>ex MSC IMMA III</t>
  </si>
  <si>
    <t>EX MSC HAILEY ANN III</t>
  </si>
  <si>
    <t>ex MSC AMEERA III</t>
  </si>
  <si>
    <t>EX MSC IMMA III/MSC CHERYL III/ZHU CHENG XIN ZHOU</t>
  </si>
  <si>
    <t>ex MSC GRETA III/MSC MAKALU III</t>
  </si>
  <si>
    <t>MSC MAKALU III / MSC SHANVI III</t>
  </si>
  <si>
    <t>MSC NADIA IV / ZHU CHENG XIN ZHOU</t>
  </si>
  <si>
    <t>HD434R</t>
  </si>
  <si>
    <t>HD435R</t>
  </si>
  <si>
    <t>HD436R</t>
  </si>
  <si>
    <t>HD437R</t>
  </si>
  <si>
    <t>HD438R</t>
  </si>
  <si>
    <t>HD439R</t>
  </si>
  <si>
    <t>HD440R</t>
  </si>
  <si>
    <t>HD441R</t>
  </si>
  <si>
    <t>HD442R</t>
  </si>
  <si>
    <t>HD443R</t>
  </si>
  <si>
    <t>HD444R</t>
  </si>
  <si>
    <t>HD445R</t>
  </si>
  <si>
    <t>HD446R</t>
  </si>
  <si>
    <t>HD447R</t>
  </si>
  <si>
    <t>HD448R</t>
  </si>
  <si>
    <t>HD449R</t>
  </si>
  <si>
    <t>HD450R</t>
  </si>
  <si>
    <t>HD451R</t>
  </si>
  <si>
    <t>HD452R</t>
  </si>
  <si>
    <t>HD501R</t>
  </si>
  <si>
    <t>HD502R</t>
  </si>
  <si>
    <t>HD503R</t>
  </si>
  <si>
    <t>HD504R</t>
  </si>
  <si>
    <t>HD505R</t>
  </si>
  <si>
    <t>HD506R</t>
  </si>
  <si>
    <t>HD507R</t>
  </si>
  <si>
    <t>HD508R</t>
  </si>
  <si>
    <t>HD509R</t>
  </si>
  <si>
    <t>HD510R</t>
  </si>
  <si>
    <t>HD511R</t>
  </si>
  <si>
    <t>HD512R</t>
  </si>
  <si>
    <t>HD513R</t>
  </si>
  <si>
    <t xml:space="preserve"> ORIGAMI </t>
  </si>
  <si>
    <t xml:space="preserve">ORIGAMI </t>
  </si>
  <si>
    <t>SUBIC 
(SUBIC BAY INTERNATIONAL)</t>
  </si>
  <si>
    <t>MANILA NORTH HARBOUR (PHMNN)</t>
  </si>
  <si>
    <t>KAOHSIUNG (HMM PACIFIC TERMINAL)</t>
  </si>
  <si>
    <t>TOKYO 
(Y2 CTNR TEMRINAL)</t>
  </si>
  <si>
    <t>YOKOHAMA (HONMOKU TERMINAL)</t>
  </si>
  <si>
    <t>29 DAYS</t>
  </si>
  <si>
    <t>30 DAYS</t>
  </si>
  <si>
    <t>MSC NAGOYA V</t>
  </si>
  <si>
    <t>HI414R</t>
  </si>
  <si>
    <t>CHANGE OF ROTATION SIN-MNN-MNS-SFS</t>
  </si>
  <si>
    <t>MSC MONTEREY</t>
  </si>
  <si>
    <t>HI415R</t>
  </si>
  <si>
    <t>COR - SIN-MNN-MNS-SFS</t>
  </si>
  <si>
    <t>MSC YANG R</t>
  </si>
  <si>
    <t>HI416R</t>
  </si>
  <si>
    <t>COR-SIN-MNN-MNS-SFS</t>
  </si>
  <si>
    <t>MSC BASEL V</t>
  </si>
  <si>
    <t>HI417R</t>
  </si>
  <si>
    <t>MSC DURBAN IV</t>
  </si>
  <si>
    <t>HI418R</t>
  </si>
  <si>
    <t>MSC ODESSA V</t>
  </si>
  <si>
    <t>HI419R</t>
  </si>
  <si>
    <t>COR: SIN-SFS-MNS-MNN</t>
  </si>
  <si>
    <t>HI420R</t>
  </si>
  <si>
    <t>HI421R</t>
  </si>
  <si>
    <t>MSC YANG R / COR:MNN-MNS-SFS</t>
  </si>
  <si>
    <t>HI422R</t>
  </si>
  <si>
    <t>HI423R</t>
  </si>
  <si>
    <t>COR:SIN-MNN-MNS-SFS</t>
  </si>
  <si>
    <t>HI424R</t>
  </si>
  <si>
    <t>HI425R</t>
  </si>
  <si>
    <t>MSC NAGOYA V / COR MNN-MNS-SFS</t>
  </si>
  <si>
    <t>HI426R</t>
  </si>
  <si>
    <t>HI427R</t>
  </si>
  <si>
    <t>PHASED OUT - MSC MONTEREY / MSC ANIELLO</t>
  </si>
  <si>
    <t>HI428R</t>
  </si>
  <si>
    <t>HI429R</t>
  </si>
  <si>
    <t>HI430R</t>
  </si>
  <si>
    <t>MSC KILIMANJARO IV</t>
  </si>
  <si>
    <t>HI431R</t>
  </si>
  <si>
    <t>HI432R</t>
  </si>
  <si>
    <t>HI433R</t>
  </si>
  <si>
    <t>HI434R</t>
  </si>
  <si>
    <t>HI435R</t>
  </si>
  <si>
    <t>HI436R</t>
  </si>
  <si>
    <t>HI437R</t>
  </si>
  <si>
    <t>MSC NAGOYA V / MSC ANIELLO</t>
  </si>
  <si>
    <t xml:space="preserve">MSC OLIA </t>
  </si>
  <si>
    <t>HI438R</t>
  </si>
  <si>
    <t>HI439R</t>
  </si>
  <si>
    <t>HI440R</t>
  </si>
  <si>
    <t>HI441R</t>
  </si>
  <si>
    <t>HI442R</t>
  </si>
  <si>
    <t>MSC KILIMANJARO IV / CALI</t>
  </si>
  <si>
    <t xml:space="preserve">AS CALIFORNIA </t>
  </si>
  <si>
    <t>HI443R</t>
  </si>
  <si>
    <t>HI444R</t>
  </si>
  <si>
    <t>HI445R</t>
  </si>
  <si>
    <t>HI446R</t>
  </si>
  <si>
    <t>COR MNN-MNS-SFS</t>
  </si>
  <si>
    <t>HI447R</t>
  </si>
  <si>
    <t>HI448R</t>
  </si>
  <si>
    <t>MSC BRASILIA VII</t>
  </si>
  <si>
    <t>HI449R</t>
  </si>
  <si>
    <t>HI450R</t>
  </si>
  <si>
    <t>HI451R</t>
  </si>
  <si>
    <t>MSC MANHATTAN V</t>
  </si>
  <si>
    <t>HI452R</t>
  </si>
  <si>
    <t>HI501R</t>
  </si>
  <si>
    <t>HI502R</t>
  </si>
  <si>
    <t>HI503R</t>
  </si>
  <si>
    <t>MSC ADU V</t>
  </si>
  <si>
    <t>HI504R</t>
  </si>
  <si>
    <t>MSC YANG R / MSC OLIA / MSC ADU V</t>
  </si>
  <si>
    <t>HI505R</t>
  </si>
  <si>
    <t>EX MSC MANHATTAN V</t>
  </si>
  <si>
    <t>HI506R</t>
  </si>
  <si>
    <t>MSC SHAULA</t>
  </si>
  <si>
    <t>HI507R</t>
  </si>
  <si>
    <t>HI508R</t>
  </si>
  <si>
    <t>HI509R</t>
  </si>
  <si>
    <t>HI510R</t>
  </si>
  <si>
    <t>HI511R</t>
  </si>
  <si>
    <t>HI512R</t>
  </si>
  <si>
    <t>PROFORMA SAILING MONDAY</t>
  </si>
  <si>
    <t>EX REN JIAN 9</t>
  </si>
  <si>
    <t>HW336A</t>
  </si>
  <si>
    <t>HW337A</t>
  </si>
  <si>
    <t>HW338A</t>
  </si>
  <si>
    <t>ex MSC REN V</t>
  </si>
  <si>
    <t>MSC SINGAPORE IV</t>
  </si>
  <si>
    <t>HW339A</t>
  </si>
  <si>
    <t>REN JIAN 10</t>
  </si>
  <si>
    <t>HW340A</t>
  </si>
  <si>
    <t>HW341A</t>
  </si>
  <si>
    <t>HW342A</t>
  </si>
  <si>
    <t>HW343A</t>
  </si>
  <si>
    <t>HW344A</t>
  </si>
  <si>
    <t>EX MSC SINGAPORE IV</t>
  </si>
  <si>
    <t>HW345A</t>
  </si>
  <si>
    <t>ex REN JIAN 10</t>
  </si>
  <si>
    <t>HW346A</t>
  </si>
  <si>
    <t>HW347A</t>
  </si>
  <si>
    <t>HW348A</t>
  </si>
  <si>
    <t>EX MSC BREMERHAVEN V</t>
  </si>
  <si>
    <t>HW349A</t>
  </si>
  <si>
    <t>HW350A</t>
  </si>
  <si>
    <t>HW351A</t>
  </si>
  <si>
    <t>EX REN JIAN 10</t>
  </si>
  <si>
    <t>HW352A</t>
  </si>
  <si>
    <t>HW401A</t>
  </si>
  <si>
    <t>HW402A</t>
  </si>
  <si>
    <t>HW403A</t>
  </si>
  <si>
    <t>HW404A</t>
  </si>
  <si>
    <t>EX MSC LYSE V/MSC ZONDA III</t>
  </si>
  <si>
    <t>HW405A</t>
  </si>
  <si>
    <t>Omit IDPNJ</t>
  </si>
  <si>
    <t>HW406A</t>
  </si>
  <si>
    <t>HW407A</t>
  </si>
  <si>
    <t xml:space="preserve">EX MSC ANUSHA III </t>
  </si>
  <si>
    <t>HW408A</t>
  </si>
  <si>
    <t>HW409A</t>
  </si>
  <si>
    <t>HW410A</t>
  </si>
  <si>
    <t>EX MSC ZONDA III / CHANGE ROTATION TPP-SIN</t>
  </si>
  <si>
    <t>HW411A</t>
  </si>
  <si>
    <t>HW412A</t>
  </si>
  <si>
    <t>HW413A</t>
  </si>
  <si>
    <t>HW414A</t>
  </si>
  <si>
    <t>COR: TPP-SIN / MSC REN V</t>
  </si>
  <si>
    <t>HW415A</t>
  </si>
  <si>
    <t>HW416A</t>
  </si>
  <si>
    <t>HW417A</t>
  </si>
  <si>
    <t>HW418A</t>
  </si>
  <si>
    <t>HW419A</t>
  </si>
  <si>
    <t>MSC BREMERHAVEN V / COR: TPP-JKT-PNJ</t>
  </si>
  <si>
    <t>HW420A</t>
  </si>
  <si>
    <t>HW421A</t>
  </si>
  <si>
    <t>MSC ANIELLO / MSC CAROLINA / COR: SIN/TPP/JKT/PNJ</t>
  </si>
  <si>
    <t>HW422A</t>
  </si>
  <si>
    <t>MSC BREMERHAVEN V / MSC ANIELLO PHASED OUT</t>
  </si>
  <si>
    <t>HW423A</t>
  </si>
  <si>
    <t>COR TPP-SIN</t>
  </si>
  <si>
    <t>MSC CAROLINA</t>
  </si>
  <si>
    <t>HW424A</t>
  </si>
  <si>
    <t>HW425A</t>
  </si>
  <si>
    <t>HW426A</t>
  </si>
  <si>
    <t>HW427A</t>
  </si>
  <si>
    <t>HW428A</t>
  </si>
  <si>
    <t>MSC ANIELLO / MSC BREMERHAVEN V</t>
  </si>
  <si>
    <t>HW429A</t>
  </si>
  <si>
    <t>MSC GINA</t>
  </si>
  <si>
    <t>HW430A</t>
  </si>
  <si>
    <t>MSC STAR R</t>
  </si>
  <si>
    <t>HW431A</t>
  </si>
  <si>
    <t>HW432A</t>
  </si>
  <si>
    <t>HW433A</t>
  </si>
  <si>
    <t>HW434A</t>
  </si>
  <si>
    <t>MSC ANIELLO / MSC BREMERHAVEN V / MSC REN V</t>
  </si>
  <si>
    <t>HW435A</t>
  </si>
  <si>
    <t>HW436A</t>
  </si>
  <si>
    <t>HW437A</t>
  </si>
  <si>
    <t>HW438A</t>
  </si>
  <si>
    <t>MSC PRECISION V</t>
  </si>
  <si>
    <t>HW439A</t>
  </si>
  <si>
    <t>HW440A</t>
  </si>
  <si>
    <t>HW441A</t>
  </si>
  <si>
    <t>MSC NEW JERSEY III</t>
  </si>
  <si>
    <t>HW442A</t>
  </si>
  <si>
    <t>HW443A</t>
  </si>
  <si>
    <t xml:space="preserve">MSC WEST V </t>
  </si>
  <si>
    <t>HW444A</t>
  </si>
  <si>
    <t>HW445A</t>
  </si>
  <si>
    <t>HW446A</t>
  </si>
  <si>
    <t>HW447A</t>
  </si>
  <si>
    <t>HW448A</t>
  </si>
  <si>
    <t>HW449A</t>
  </si>
  <si>
    <t>HW450A</t>
  </si>
  <si>
    <t>HW451A</t>
  </si>
  <si>
    <t>HW452A</t>
  </si>
  <si>
    <t>HW501A</t>
  </si>
  <si>
    <t>HW502A</t>
  </si>
  <si>
    <t>HW503A</t>
  </si>
  <si>
    <t>HW504A</t>
  </si>
  <si>
    <t>HW505A</t>
  </si>
  <si>
    <t>HW506A</t>
  </si>
  <si>
    <t>HW507A</t>
  </si>
  <si>
    <t>HW508A</t>
  </si>
  <si>
    <t>HW509A</t>
  </si>
  <si>
    <t>HW510A</t>
  </si>
  <si>
    <t>MSC ANIELLO / MSC CAROLINA</t>
  </si>
  <si>
    <t>HW426R</t>
  </si>
  <si>
    <t>HW427R</t>
  </si>
  <si>
    <t>HW428R</t>
  </si>
  <si>
    <t>MSC ANUSHA III / MSC LYSE V</t>
  </si>
  <si>
    <t>HW429R</t>
  </si>
  <si>
    <t>HW430R</t>
  </si>
  <si>
    <t>HW431R</t>
  </si>
  <si>
    <t>HW432R</t>
  </si>
  <si>
    <t>HW433R</t>
  </si>
  <si>
    <t>HW434R</t>
  </si>
  <si>
    <t>HW435R</t>
  </si>
  <si>
    <t>HW436R</t>
  </si>
  <si>
    <t>HW437R</t>
  </si>
  <si>
    <t>HW438B</t>
  </si>
  <si>
    <t>HW439R</t>
  </si>
  <si>
    <t>HW440R</t>
  </si>
  <si>
    <t>HW441R</t>
  </si>
  <si>
    <t>HW442R</t>
  </si>
  <si>
    <t>HW443R</t>
  </si>
  <si>
    <t>HW444R</t>
  </si>
  <si>
    <t>HW445R</t>
  </si>
  <si>
    <t>HW446R</t>
  </si>
  <si>
    <t>HW447R</t>
  </si>
  <si>
    <t>HW448R</t>
  </si>
  <si>
    <t>HW449R</t>
  </si>
  <si>
    <t>HW450R</t>
  </si>
  <si>
    <t>HW451R</t>
  </si>
  <si>
    <t>HW452R</t>
  </si>
  <si>
    <t>HW501R</t>
  </si>
  <si>
    <t>HW502R</t>
  </si>
  <si>
    <t>HW503R</t>
  </si>
  <si>
    <t>HW504R</t>
  </si>
  <si>
    <t>HW505R</t>
  </si>
  <si>
    <t>HW506R</t>
  </si>
  <si>
    <t>HW507R</t>
  </si>
  <si>
    <t>HW508R</t>
  </si>
  <si>
    <t>HW509R</t>
  </si>
  <si>
    <t>HW511R</t>
  </si>
  <si>
    <t>HW512R</t>
  </si>
  <si>
    <t>HW513R</t>
  </si>
  <si>
    <t xml:space="preserve"> </t>
  </si>
  <si>
    <t>SEAGULL 'A'</t>
  </si>
  <si>
    <t>PORT KLANG</t>
  </si>
  <si>
    <t>HU412A</t>
  </si>
  <si>
    <t>HU413A</t>
  </si>
  <si>
    <t>HU414A</t>
  </si>
  <si>
    <t>HU415A</t>
  </si>
  <si>
    <t>MSC EXPRESS III</t>
  </si>
  <si>
    <t>HU416A</t>
  </si>
  <si>
    <t>HU417A</t>
  </si>
  <si>
    <t>MSC RINI III / COR-JKT-SIN-PKG</t>
  </si>
  <si>
    <t>HU418A</t>
  </si>
  <si>
    <t>COR-JKT-SIN-PKG / MSC RINI III</t>
  </si>
  <si>
    <t>MSC GLORY R</t>
  </si>
  <si>
    <t>HU419A</t>
  </si>
  <si>
    <t>COR-JKT-SIN-PKG</t>
  </si>
  <si>
    <t>HU420A</t>
  </si>
  <si>
    <t>HU421A</t>
  </si>
  <si>
    <t>MSC EXPRESS III / COR-JKT-SIN-PKG</t>
  </si>
  <si>
    <t>HU422A</t>
  </si>
  <si>
    <t>MSC AMEERA III / MSC EXPRESS III / COR-JKT-SIN-PKG</t>
  </si>
  <si>
    <t>ATHENA</t>
  </si>
  <si>
    <t>HU423A</t>
  </si>
  <si>
    <t>HU424A</t>
  </si>
  <si>
    <t>MSC CHULAI III / MSC RINI III - COR: SIN-TPP-PKG</t>
  </si>
  <si>
    <t>HU425A</t>
  </si>
  <si>
    <t>COR: JKT-SIN-PKG</t>
  </si>
  <si>
    <t>HU426A</t>
  </si>
  <si>
    <t>COR JKT-SIN-PKG</t>
  </si>
  <si>
    <t>HU427A</t>
  </si>
  <si>
    <t>HU428A</t>
  </si>
  <si>
    <t>HU429A</t>
  </si>
  <si>
    <t>HU430A</t>
  </si>
  <si>
    <t>HU431A</t>
  </si>
  <si>
    <t>HU432A</t>
  </si>
  <si>
    <t>HU433A</t>
  </si>
  <si>
    <t>HU434A</t>
  </si>
  <si>
    <t>HU435A</t>
  </si>
  <si>
    <t>HU436A</t>
  </si>
  <si>
    <t>MSC BANU III / MSC ALABAMA III</t>
  </si>
  <si>
    <t>HU437A</t>
  </si>
  <si>
    <t>HU438A</t>
  </si>
  <si>
    <t xml:space="preserve">MSC STAR R </t>
  </si>
  <si>
    <t>HU439A</t>
  </si>
  <si>
    <t>MSC GLORY R / MSC AMEERA III / MSC ULSAN III</t>
  </si>
  <si>
    <t>HU440A</t>
  </si>
  <si>
    <t>MSC ARIA III / MSC AMEERA III</t>
  </si>
  <si>
    <t>HU441A</t>
  </si>
  <si>
    <t xml:space="preserve">MSC NIMISHA III </t>
  </si>
  <si>
    <t>HU442A</t>
  </si>
  <si>
    <t>HU443A</t>
  </si>
  <si>
    <t>HU444A</t>
  </si>
  <si>
    <t>HU445A</t>
  </si>
  <si>
    <t>MSC ARIA III / MSC ULSAN III / COR JKT-SIN</t>
  </si>
  <si>
    <t>HU446A</t>
  </si>
  <si>
    <t>HU447A</t>
  </si>
  <si>
    <t>MSC ANUSHA III</t>
  </si>
  <si>
    <t>HU448A</t>
  </si>
  <si>
    <t>HU449A</t>
  </si>
  <si>
    <t xml:space="preserve">MSC FELIXSTOWE / MSC STAR R </t>
  </si>
  <si>
    <t>HU450A</t>
  </si>
  <si>
    <t>HU451A</t>
  </si>
  <si>
    <t>HU452A</t>
  </si>
  <si>
    <t>HU501A</t>
  </si>
  <si>
    <t>HU502A</t>
  </si>
  <si>
    <t>HU503A</t>
  </si>
  <si>
    <t>HU504A</t>
  </si>
  <si>
    <t>HU505A</t>
  </si>
  <si>
    <t>HU506A</t>
  </si>
  <si>
    <t>HU507A</t>
  </si>
  <si>
    <t>HU508A</t>
  </si>
  <si>
    <t>HU509A</t>
  </si>
  <si>
    <t>HU510A</t>
  </si>
  <si>
    <t>HU511A</t>
  </si>
  <si>
    <t>SEAGULL 'R'</t>
  </si>
  <si>
    <t>TANJONG PELEPAS</t>
  </si>
  <si>
    <t>Omit MYTPP</t>
  </si>
  <si>
    <t>HU410R</t>
  </si>
  <si>
    <t>ex MSC SHANVI III / Omit MYTPP</t>
  </si>
  <si>
    <t xml:space="preserve">MSC CHULAI III </t>
  </si>
  <si>
    <t>HU411R</t>
  </si>
  <si>
    <t>HU412R</t>
  </si>
  <si>
    <t>HU413R</t>
  </si>
  <si>
    <t>HU414R</t>
  </si>
  <si>
    <t>HU415R</t>
  </si>
  <si>
    <t>HU416R</t>
  </si>
  <si>
    <t>COR: MYTPP-SGSIN</t>
  </si>
  <si>
    <t>HU417R</t>
  </si>
  <si>
    <t>HU418R</t>
  </si>
  <si>
    <t>HU419R</t>
  </si>
  <si>
    <t>HU420R</t>
  </si>
  <si>
    <t xml:space="preserve">MSC GLORY R </t>
  </si>
  <si>
    <t>HU421R</t>
  </si>
  <si>
    <t>HU422R</t>
  </si>
  <si>
    <t>HU423R</t>
  </si>
  <si>
    <t>HU424R</t>
  </si>
  <si>
    <t>MSC AMEERA III / MSC EXPRESS III</t>
  </si>
  <si>
    <t>HU425R</t>
  </si>
  <si>
    <t>HU426R</t>
  </si>
  <si>
    <t>HU427R</t>
  </si>
  <si>
    <t>HU428R</t>
  </si>
  <si>
    <t>HU429R</t>
  </si>
  <si>
    <t>HU430R</t>
  </si>
  <si>
    <t>HU431R</t>
  </si>
  <si>
    <t>HU432R</t>
  </si>
  <si>
    <t>HU433R</t>
  </si>
  <si>
    <t>MSC BANU III / COR SIN-TPP-LCH-TPP-SIN-SHA</t>
  </si>
  <si>
    <t>HU434R</t>
  </si>
  <si>
    <t>COR SIN-TPP-LCH-TPP-SIN-SHA</t>
  </si>
  <si>
    <t>HU435R</t>
  </si>
  <si>
    <t>HU436R</t>
  </si>
  <si>
    <t>HU437R</t>
  </si>
  <si>
    <t>MSC ARIA III</t>
  </si>
  <si>
    <t>HU438R</t>
  </si>
  <si>
    <t>HU439R</t>
  </si>
  <si>
    <t>HU440R</t>
  </si>
  <si>
    <t>MSC NIMISHA III</t>
  </si>
  <si>
    <t>HU441R</t>
  </si>
  <si>
    <t>HU442R</t>
  </si>
  <si>
    <t>MSC GLORY R / MSC ARIA III / MSC ULSAN III</t>
  </si>
  <si>
    <t>HU443R</t>
  </si>
  <si>
    <t>HU444R</t>
  </si>
  <si>
    <t>MSC GLORY R / MSC NIMISHA III</t>
  </si>
  <si>
    <t>MSC FELIXSTOWE</t>
  </si>
  <si>
    <t>HU446S</t>
  </si>
  <si>
    <t>HU446R</t>
  </si>
  <si>
    <t>HU447R</t>
  </si>
  <si>
    <t>HU448R</t>
  </si>
  <si>
    <t>HU449R</t>
  </si>
  <si>
    <t>HU450R</t>
  </si>
  <si>
    <t>HU451R</t>
  </si>
  <si>
    <t>HU452R</t>
  </si>
  <si>
    <t>HU501R</t>
  </si>
  <si>
    <t xml:space="preserve"> VUNG TAU</t>
  </si>
  <si>
    <t xml:space="preserve"> SHANGHAI EAST CONT (WGQ)</t>
  </si>
  <si>
    <t>HU401R</t>
  </si>
  <si>
    <t>EX NORTHERN DEXTERITY</t>
  </si>
  <si>
    <t>HU402R</t>
  </si>
  <si>
    <t>HU403R</t>
  </si>
  <si>
    <t>HU404R</t>
  </si>
  <si>
    <t>HU405R</t>
  </si>
  <si>
    <t>ex MSC SHANVI III</t>
  </si>
  <si>
    <t>HU406R</t>
  </si>
  <si>
    <t>HU407R</t>
  </si>
  <si>
    <t>HU408R</t>
  </si>
  <si>
    <t>HU409R</t>
  </si>
  <si>
    <t xml:space="preserve">MSC PAOLA </t>
  </si>
  <si>
    <t>HU502R</t>
  </si>
  <si>
    <t>HU503R</t>
  </si>
  <si>
    <t>HU504R</t>
  </si>
  <si>
    <t>HU505R</t>
  </si>
  <si>
    <t>HU506R</t>
  </si>
  <si>
    <t>HU507R</t>
  </si>
  <si>
    <t>HU508R</t>
  </si>
  <si>
    <t>HU509R</t>
  </si>
  <si>
    <t>HU510R</t>
  </si>
  <si>
    <t>HU511R</t>
  </si>
  <si>
    <t>HU512R</t>
  </si>
  <si>
    <t>SEAGULL 'N'</t>
  </si>
  <si>
    <t>HU303R</t>
  </si>
  <si>
    <t>EX MSC PRATITI/MSC ULSAN III</t>
  </si>
  <si>
    <t>HU304R</t>
  </si>
  <si>
    <t>HU305R</t>
  </si>
  <si>
    <t>EX  MSC NISHA V/ MSC SKY II/ CALI/MSC GIANNA III</t>
  </si>
  <si>
    <t>MSC LANGSAR</t>
  </si>
  <si>
    <t>HU306R</t>
  </si>
  <si>
    <t>HU307R</t>
  </si>
  <si>
    <t>EX MSC SOPHIE/ MSC YANG R</t>
  </si>
  <si>
    <t>MSC SAGITTA III</t>
  </si>
  <si>
    <t>HU308R</t>
  </si>
  <si>
    <t>EX MSC YANG R/ MSC SOPHIE/ MSC TIPHAINE II</t>
  </si>
  <si>
    <t>HU309R</t>
  </si>
  <si>
    <t>EX MSC  ULSAN III</t>
  </si>
  <si>
    <t>HU310R</t>
  </si>
  <si>
    <t>MSC CORINNA</t>
  </si>
  <si>
    <t>HU311R</t>
  </si>
  <si>
    <t>EX  MSC  LANGSAR/MSC SHANVI III</t>
  </si>
  <si>
    <t>HU312R</t>
  </si>
  <si>
    <t>EX XIN BIN ZHOU</t>
  </si>
  <si>
    <t>HU313R</t>
  </si>
  <si>
    <t>HU314R</t>
  </si>
  <si>
    <t>HU315R</t>
  </si>
  <si>
    <t>HU316R</t>
  </si>
  <si>
    <t>EX  MSC ALEXA/MSC KERRY</t>
  </si>
  <si>
    <t>HU317R</t>
  </si>
  <si>
    <t>EX MSC SHANVI III</t>
  </si>
  <si>
    <t>HU318R</t>
  </si>
  <si>
    <t>HU319R</t>
  </si>
  <si>
    <t>HU320R</t>
  </si>
  <si>
    <t>HU321R</t>
  </si>
  <si>
    <t>HU322R</t>
  </si>
  <si>
    <t>EX MSC KERRY</t>
  </si>
  <si>
    <t>HU323R</t>
  </si>
  <si>
    <t>HU324R</t>
  </si>
  <si>
    <t>HU325R</t>
  </si>
  <si>
    <t>EX MSC BREMERHAVEN V/ MSC ALDI III</t>
  </si>
  <si>
    <t>NORTHERN DEXTERITY</t>
  </si>
  <si>
    <t>HU337A</t>
  </si>
  <si>
    <t>EX MSC VAIGA III</t>
  </si>
  <si>
    <t>HU338A</t>
  </si>
  <si>
    <t>EX MSC RINI III</t>
  </si>
  <si>
    <t>HU339A</t>
  </si>
  <si>
    <t>HU340A</t>
  </si>
  <si>
    <t>EX MSC EXPRESS III/MSC ULSAN III</t>
  </si>
  <si>
    <t>MSC SOPHIE</t>
  </si>
  <si>
    <t>HU341A</t>
  </si>
  <si>
    <t>HU342A</t>
  </si>
  <si>
    <t>HU343A</t>
  </si>
  <si>
    <t>HU344A</t>
  </si>
  <si>
    <t>EX MSC EXPRESS III</t>
  </si>
  <si>
    <t>HU345A</t>
  </si>
  <si>
    <t>EX MSC SOPHIE/ MSC EXPRESS III</t>
  </si>
  <si>
    <t>HU346A</t>
  </si>
  <si>
    <t>HU347A</t>
  </si>
  <si>
    <t>HU348A</t>
  </si>
  <si>
    <t>HU349A</t>
  </si>
  <si>
    <t>HU350A</t>
  </si>
  <si>
    <t>ex MSC EXPRESS III</t>
  </si>
  <si>
    <t>HU351A</t>
  </si>
  <si>
    <t>HU352A</t>
  </si>
  <si>
    <t>HU401A</t>
  </si>
  <si>
    <t>HU402A</t>
  </si>
  <si>
    <t>HU403A</t>
  </si>
  <si>
    <t>HU404A</t>
  </si>
  <si>
    <t>HU405A</t>
  </si>
  <si>
    <t>HU406A</t>
  </si>
  <si>
    <t>HU407A</t>
  </si>
  <si>
    <t>HU408A</t>
  </si>
  <si>
    <t>HU409A</t>
  </si>
  <si>
    <t>HU410A</t>
  </si>
  <si>
    <t>HU411A</t>
  </si>
  <si>
    <t>HU435S</t>
  </si>
  <si>
    <t>HU436S</t>
  </si>
  <si>
    <t>HU437S</t>
  </si>
  <si>
    <t>HU438S</t>
  </si>
  <si>
    <t>HU439N</t>
  </si>
  <si>
    <t>HU440N</t>
  </si>
  <si>
    <t xml:space="preserve"> ATHENA</t>
  </si>
  <si>
    <t>HU441N</t>
  </si>
  <si>
    <t>HU442N</t>
  </si>
  <si>
    <t>MSC STAR</t>
  </si>
  <si>
    <t>HU443N</t>
  </si>
  <si>
    <t>MSC ARIA III / MSC ULSAN III</t>
  </si>
  <si>
    <t>HU444N</t>
  </si>
  <si>
    <t>HU445N</t>
  </si>
  <si>
    <t>MSC CHULAI III / MSC GLORY R / MSC NIMISHA III</t>
  </si>
  <si>
    <t>HU446N</t>
  </si>
  <si>
    <t>HU447N</t>
  </si>
  <si>
    <t>HU448N</t>
  </si>
  <si>
    <t>HU449N</t>
  </si>
  <si>
    <t>HU450N</t>
  </si>
  <si>
    <t>HU451N</t>
  </si>
  <si>
    <t>HU452N</t>
  </si>
  <si>
    <t>HU501N</t>
  </si>
  <si>
    <t>HU502N</t>
  </si>
  <si>
    <t>LAEM CHABANG 
(LCB CNTR TERMINAL)</t>
  </si>
  <si>
    <t>VUNG TAU 
(CAI MEP, SSIT)</t>
  </si>
  <si>
    <t>SHANGHAI (WGQ)</t>
  </si>
  <si>
    <t>CHONGQING / Changsha - By barge from SHA</t>
  </si>
  <si>
    <t>Huangpu by barge from Shekou</t>
  </si>
  <si>
    <t>Taichung/Keelung via by feeder from Ningbo</t>
  </si>
  <si>
    <t>Taiping / Gaolan / Xiaolan via Shekou</t>
  </si>
  <si>
    <t>Jiangmen by Barge via Shekou</t>
  </si>
  <si>
    <t>LAT KRABANG BY RAIL
(LCB CNTR TERMINAL)</t>
  </si>
  <si>
    <t>Wuhan via SHA</t>
  </si>
  <si>
    <t>NANGANG VIA SHEKOU</t>
  </si>
  <si>
    <t>SHATIAN via SHEKOU</t>
  </si>
  <si>
    <t>Zhapu via Ningbo</t>
  </si>
  <si>
    <t>Zhongshan via Shekou</t>
  </si>
  <si>
    <t>KAOHSIUNG (VIA NINGBO)</t>
  </si>
  <si>
    <t>NANJING (VIA SHANGHAI)</t>
  </si>
  <si>
    <t>ZHANGJIAGANG (VIA SHANGHAI)</t>
  </si>
  <si>
    <t>(FRI)</t>
  </si>
  <si>
    <t>24 Days</t>
  </si>
  <si>
    <t>21 Days</t>
  </si>
  <si>
    <t>38 Days</t>
  </si>
  <si>
    <t>21 days</t>
  </si>
  <si>
    <t>20 days</t>
  </si>
  <si>
    <t>25 days</t>
  </si>
  <si>
    <t>22 days</t>
  </si>
  <si>
    <t>19 days</t>
  </si>
  <si>
    <t>18 days</t>
  </si>
  <si>
    <t>GENOVA</t>
  </si>
  <si>
    <t>HU113R</t>
  </si>
  <si>
    <t>ex GENOVA / AMALTHEA</t>
  </si>
  <si>
    <t>HU114R</t>
  </si>
  <si>
    <t>ex MSC NERISSA / MSC MATILDE</t>
  </si>
  <si>
    <t>HU115R</t>
  </si>
  <si>
    <t xml:space="preserve">ex AMALTHEA / GENOVA </t>
  </si>
  <si>
    <t>HU116R</t>
  </si>
  <si>
    <t>HU117R</t>
  </si>
  <si>
    <t>HU118R</t>
  </si>
  <si>
    <t>ex GENOVA</t>
  </si>
  <si>
    <t>HU119R</t>
  </si>
  <si>
    <t>HU120R</t>
  </si>
  <si>
    <t xml:space="preserve">NEW JAVA EXPRESS 1 -  TANJONG PELEPAS / SEMARANG </t>
  </si>
  <si>
    <t>(THUR)</t>
  </si>
  <si>
    <t>Proforma etd</t>
  </si>
  <si>
    <t>MSC NILA</t>
  </si>
  <si>
    <t>HA142A</t>
  </si>
  <si>
    <t>HA143A</t>
  </si>
  <si>
    <t>MAJD</t>
  </si>
  <si>
    <t>HA145A</t>
  </si>
  <si>
    <t>HA146A</t>
  </si>
  <si>
    <t>MSC GIANNA</t>
  </si>
  <si>
    <t>HA147A</t>
  </si>
  <si>
    <t>HA148A</t>
  </si>
  <si>
    <t>HA149A</t>
  </si>
  <si>
    <t>HA150A</t>
  </si>
  <si>
    <t>HA151A</t>
  </si>
  <si>
    <t>HA152A</t>
  </si>
  <si>
    <t>MSC LIDIA</t>
  </si>
  <si>
    <t>HA201A</t>
  </si>
  <si>
    <t>HA202A</t>
  </si>
  <si>
    <t>HA203A</t>
  </si>
  <si>
    <t>HA204A</t>
  </si>
  <si>
    <t>HA205A</t>
  </si>
  <si>
    <t>HA206A</t>
  </si>
  <si>
    <t>HA207A</t>
  </si>
  <si>
    <t>HA208A</t>
  </si>
  <si>
    <t>HA209A</t>
  </si>
  <si>
    <t>HA210A</t>
  </si>
  <si>
    <t>HA211A</t>
  </si>
  <si>
    <t>HA212A</t>
  </si>
  <si>
    <t>MSC TIPHAINE</t>
  </si>
  <si>
    <t>HA229A</t>
  </si>
  <si>
    <t>HA230A</t>
  </si>
  <si>
    <t>HA231A</t>
  </si>
  <si>
    <t>HA232A</t>
  </si>
  <si>
    <t>HA233A</t>
  </si>
  <si>
    <t>HA234A</t>
  </si>
  <si>
    <t>HA235A</t>
  </si>
  <si>
    <t>EX MSC TIPHAINE</t>
  </si>
  <si>
    <t>HA236A</t>
  </si>
  <si>
    <t>HA237A</t>
  </si>
  <si>
    <t>HA238A</t>
  </si>
  <si>
    <t>HA239A</t>
  </si>
  <si>
    <t>HA240A</t>
  </si>
  <si>
    <t>HA241A</t>
  </si>
  <si>
    <t>HA242A</t>
  </si>
  <si>
    <t>HA243A</t>
  </si>
  <si>
    <t>HA244A</t>
  </si>
  <si>
    <t>HA245A</t>
  </si>
  <si>
    <t>HA246A</t>
  </si>
  <si>
    <t>HA247A</t>
  </si>
  <si>
    <t>EX MSC KANU F</t>
  </si>
  <si>
    <t>HA248A</t>
  </si>
  <si>
    <t>EX MSC KANU F/</t>
  </si>
  <si>
    <t>HA249A</t>
  </si>
  <si>
    <t>EX MSC KANU F/ MSC COLETTE III</t>
  </si>
  <si>
    <t>MSC JASMINE</t>
  </si>
  <si>
    <t>HA250A</t>
  </si>
  <si>
    <t>HA251A</t>
  </si>
  <si>
    <t>EX MSC KANU F/ MSC COLETTE III/MSC QINGDAO F</t>
  </si>
  <si>
    <t>HA252A</t>
  </si>
  <si>
    <t>HA301A</t>
  </si>
  <si>
    <t>HA302A</t>
  </si>
  <si>
    <t>HA303A</t>
  </si>
  <si>
    <t>HA304A</t>
  </si>
  <si>
    <t>HA305A</t>
  </si>
  <si>
    <t>HA306A</t>
  </si>
  <si>
    <t>HA307A</t>
  </si>
  <si>
    <t>HA308A</t>
  </si>
  <si>
    <t>HA309A</t>
  </si>
  <si>
    <t>HA310A</t>
  </si>
  <si>
    <t>HA311A</t>
  </si>
  <si>
    <t>HA312A</t>
  </si>
  <si>
    <t>HA313A</t>
  </si>
  <si>
    <t>EX MSC TRADER II</t>
  </si>
  <si>
    <t>HA314A</t>
  </si>
  <si>
    <t>HA315A</t>
  </si>
  <si>
    <t>HA316A</t>
  </si>
  <si>
    <t>HA317A</t>
  </si>
  <si>
    <t>HA318A</t>
  </si>
  <si>
    <t>HA319A</t>
  </si>
  <si>
    <t>EX MSC TRADER II/ MSC CHERYL 3</t>
  </si>
  <si>
    <t>MSC TIPHAINE II</t>
  </si>
  <si>
    <t>HA320A</t>
  </si>
  <si>
    <t>HA321A</t>
  </si>
  <si>
    <t>HA322A</t>
  </si>
  <si>
    <t>HA323A</t>
  </si>
  <si>
    <t>HA324A</t>
  </si>
  <si>
    <t>HA325A</t>
  </si>
  <si>
    <t>NEW JAVA EXPRESS  2 - TANJONG PELEPAS / JAKARTA / PANJANG- SUSPENDED</t>
  </si>
  <si>
    <t>JAKARTA - UTC 1</t>
  </si>
  <si>
    <t xml:space="preserve">1 DAY </t>
  </si>
  <si>
    <t>EX MSC TANIA</t>
  </si>
  <si>
    <t>ARIES</t>
  </si>
  <si>
    <t>HB143A</t>
  </si>
  <si>
    <t>HB144A</t>
  </si>
  <si>
    <t xml:space="preserve">MSC TANIA </t>
  </si>
  <si>
    <t>HB145A</t>
  </si>
  <si>
    <t>HB146A</t>
  </si>
  <si>
    <t>MSC TANIA</t>
  </si>
  <si>
    <t>HB147A</t>
  </si>
  <si>
    <t>HB148A</t>
  </si>
  <si>
    <t>HB149A</t>
  </si>
  <si>
    <t>MSC CORDELIA III</t>
  </si>
  <si>
    <t>HB150A</t>
  </si>
  <si>
    <t>HB151A</t>
  </si>
  <si>
    <t>HB152A</t>
  </si>
  <si>
    <t>HB201A</t>
  </si>
  <si>
    <t>HB202A</t>
  </si>
  <si>
    <t>HB203A</t>
  </si>
  <si>
    <t>HB204A</t>
  </si>
  <si>
    <t>HB205A</t>
  </si>
  <si>
    <t>HB206A</t>
  </si>
  <si>
    <t>HB207A</t>
  </si>
  <si>
    <t>HB208A</t>
  </si>
  <si>
    <t>HB209A</t>
  </si>
  <si>
    <t>HB210A</t>
  </si>
  <si>
    <t>HB211A</t>
  </si>
  <si>
    <t>HB212A</t>
  </si>
  <si>
    <t>HB213A</t>
  </si>
  <si>
    <t>HB214A</t>
  </si>
  <si>
    <t>EX MSC LIDA/ MSC SHANVI</t>
  </si>
  <si>
    <t>HB215A</t>
  </si>
  <si>
    <t>HB216A</t>
  </si>
  <si>
    <t>EX MSC LIDA</t>
  </si>
  <si>
    <t>HB217A</t>
  </si>
  <si>
    <t>HB219A</t>
  </si>
  <si>
    <t>HB220A</t>
  </si>
  <si>
    <t>HB221A</t>
  </si>
  <si>
    <t>HB222A</t>
  </si>
  <si>
    <t>HB223A</t>
  </si>
  <si>
    <t>HB224A</t>
  </si>
  <si>
    <t>ex MSC CORDELIA III</t>
  </si>
  <si>
    <t>HB225A</t>
  </si>
  <si>
    <t>HB226A</t>
  </si>
  <si>
    <t>EX MSC CORDELIA III/ MSC KERRY</t>
  </si>
  <si>
    <t>HB227A</t>
  </si>
  <si>
    <t>HB228A</t>
  </si>
  <si>
    <t>NORTEHRN DECISION</t>
  </si>
  <si>
    <t>MSC KERRY</t>
  </si>
  <si>
    <t>NORTEHRN DEFENDER</t>
  </si>
  <si>
    <t>HB229A</t>
  </si>
  <si>
    <t>EX MSC CORDELIA III</t>
  </si>
  <si>
    <t>HB230A</t>
  </si>
  <si>
    <t>HB231A</t>
  </si>
  <si>
    <t>HB232A</t>
  </si>
  <si>
    <t>HB233A</t>
  </si>
  <si>
    <t>HB234A</t>
  </si>
  <si>
    <t>HB235A</t>
  </si>
  <si>
    <t>HB236A</t>
  </si>
  <si>
    <t>NEW JAVA EXPRESS 2 - TANJONG PELEPAS / PASIR GUDANG/PORT KLANG</t>
  </si>
  <si>
    <t>(SUN)</t>
  </si>
  <si>
    <t>PORT KLANG (WEST PORT)</t>
  </si>
  <si>
    <t xml:space="preserve">MSC SOTIRIA III </t>
  </si>
  <si>
    <t xml:space="preserve">MSC RAFAELA </t>
  </si>
  <si>
    <t>EX MSC CORDELIA III/ MSC RAFAELA</t>
  </si>
  <si>
    <t>EX  MSC TANIA</t>
  </si>
  <si>
    <t xml:space="preserve">MSC LIDIA </t>
  </si>
  <si>
    <t>HB237A</t>
  </si>
  <si>
    <t>HB238A</t>
  </si>
  <si>
    <t>HB239A</t>
  </si>
  <si>
    <t>HB240A</t>
  </si>
  <si>
    <t>HB241A</t>
  </si>
  <si>
    <t>HB242A</t>
  </si>
  <si>
    <t>HB243A</t>
  </si>
  <si>
    <t>HB244A</t>
  </si>
  <si>
    <t>HB245A</t>
  </si>
  <si>
    <t>NEW JAVA EXPRESS LOOP 3- TANJONG PELEPAS / SURABAYA</t>
  </si>
  <si>
    <t>PROFORMA SAILING TUE</t>
  </si>
  <si>
    <t>HJ143A</t>
  </si>
  <si>
    <t>HJ145A</t>
  </si>
  <si>
    <t>HJ146A</t>
  </si>
  <si>
    <t>HJ147A</t>
  </si>
  <si>
    <t>HJ148A</t>
  </si>
  <si>
    <t>OMIT SIN</t>
  </si>
  <si>
    <t>HJ149A</t>
  </si>
  <si>
    <t>HJ150A</t>
  </si>
  <si>
    <t>HJ151A</t>
  </si>
  <si>
    <t>HJ152A</t>
  </si>
  <si>
    <t>HJ201A</t>
  </si>
  <si>
    <t>HJ202A</t>
  </si>
  <si>
    <t>HJ203A</t>
  </si>
  <si>
    <t>HJ204A</t>
  </si>
  <si>
    <t>MSC SOTIRIA III</t>
  </si>
  <si>
    <t>HJ205A</t>
  </si>
  <si>
    <t>HJ206A</t>
  </si>
  <si>
    <t>HJ207A</t>
  </si>
  <si>
    <t>HJ208</t>
  </si>
  <si>
    <t>HJ209A</t>
  </si>
  <si>
    <t>HJ210A</t>
  </si>
  <si>
    <t>HJ211A</t>
  </si>
  <si>
    <t>HJ212A</t>
  </si>
  <si>
    <t>HJ213A</t>
  </si>
  <si>
    <t>HJ214A</t>
  </si>
  <si>
    <t>HU230A</t>
  </si>
  <si>
    <t>HJ231A</t>
  </si>
  <si>
    <t>HJ232A</t>
  </si>
  <si>
    <t>HJ233A</t>
  </si>
  <si>
    <t>HJ234A</t>
  </si>
  <si>
    <t>HJ235A</t>
  </si>
  <si>
    <t>HJ236A</t>
  </si>
  <si>
    <t>HJ237A</t>
  </si>
  <si>
    <t>HJ238A</t>
  </si>
  <si>
    <t>HJ239A</t>
  </si>
  <si>
    <t>HJ240A</t>
  </si>
  <si>
    <t>HJ241A</t>
  </si>
  <si>
    <t>HJ242A</t>
  </si>
  <si>
    <t>HJ243A</t>
  </si>
  <si>
    <t>HJ244A</t>
  </si>
  <si>
    <t>HJ245A</t>
  </si>
  <si>
    <t>HJ246A</t>
  </si>
  <si>
    <t>HJ247A</t>
  </si>
  <si>
    <t>HJ248A</t>
  </si>
  <si>
    <t>EX MSC HAILEY ANN III/ MSC QINGDAO F</t>
  </si>
  <si>
    <t>HJ249A</t>
  </si>
  <si>
    <t>HJ250A</t>
  </si>
  <si>
    <t>HJ251A</t>
  </si>
  <si>
    <t>HJ252A</t>
  </si>
  <si>
    <t>HJ301A</t>
  </si>
  <si>
    <t>HJ302A</t>
  </si>
  <si>
    <t>HJ303A</t>
  </si>
  <si>
    <t>HJ304A</t>
  </si>
  <si>
    <t>HJ305A</t>
  </si>
  <si>
    <t>HJ306A</t>
  </si>
  <si>
    <t>HJ307A</t>
  </si>
  <si>
    <t>EX MSC IDA II</t>
  </si>
  <si>
    <t>HJ308A</t>
  </si>
  <si>
    <t>HJ309A</t>
  </si>
  <si>
    <t>HJ310A</t>
  </si>
  <si>
    <t>HJ311A</t>
  </si>
  <si>
    <t>HJ312A</t>
  </si>
  <si>
    <t>HJ313A</t>
  </si>
  <si>
    <t>HJ314A</t>
  </si>
  <si>
    <t>EX MSC IDA II/ MSC RINI III</t>
  </si>
  <si>
    <t>HJ315A</t>
  </si>
  <si>
    <t>HJ316A</t>
  </si>
  <si>
    <t>HJ317A</t>
  </si>
  <si>
    <t>HJ318A</t>
  </si>
  <si>
    <t>HJ319A</t>
  </si>
  <si>
    <t>HJ320A</t>
  </si>
  <si>
    <t>HJ321A</t>
  </si>
  <si>
    <t>HJ322A</t>
  </si>
  <si>
    <t>HJ323A</t>
  </si>
  <si>
    <t>HJ324A</t>
  </si>
  <si>
    <t>HJ324R</t>
  </si>
  <si>
    <t xml:space="preserve">Karthigayan Velu </t>
  </si>
  <si>
    <t>LIM CHIN SIN</t>
  </si>
  <si>
    <t>chinsin.lim@msc.com</t>
  </si>
  <si>
    <t>GWYNETH LIM</t>
  </si>
  <si>
    <t>gwyneth.lim@msc.com</t>
  </si>
  <si>
    <t>EX MSC ANA CAMILA III/MSC AMEERA III/MSC HAILEY ANN III</t>
  </si>
  <si>
    <t>HO339A</t>
  </si>
  <si>
    <t>EX MSC SOPHIE/MSC ULSAN III</t>
  </si>
  <si>
    <t>HO340A</t>
  </si>
  <si>
    <t>HO341A</t>
  </si>
  <si>
    <t>EX MSC ELIZABETH III</t>
  </si>
  <si>
    <t>HO342A</t>
  </si>
  <si>
    <t>EX MSC DAVAO III</t>
  </si>
  <si>
    <t>HO343A</t>
  </si>
  <si>
    <t>EX MSC AMEERA III/MSC HAILEY ANN III</t>
  </si>
  <si>
    <t>HO344A</t>
  </si>
  <si>
    <t>EX MSC ULSAN III</t>
  </si>
  <si>
    <t>HO345A</t>
  </si>
  <si>
    <t>HO346A</t>
  </si>
  <si>
    <t>HO347A</t>
  </si>
  <si>
    <t>ex MSC DAVAO III</t>
  </si>
  <si>
    <t>HO349A</t>
  </si>
  <si>
    <t>EX MSC ELIZABETH III/MSC DAVAO III</t>
  </si>
  <si>
    <t>HO350A</t>
  </si>
  <si>
    <t>EX MSC ALDI III</t>
  </si>
  <si>
    <t>HO351A</t>
  </si>
  <si>
    <t>EX MSC ELIZABETH III/MSC ULSAN III/</t>
  </si>
  <si>
    <t>HO352A</t>
  </si>
  <si>
    <t>EX MSC ELIZABETH III/MSC HAILEY ANN III</t>
  </si>
  <si>
    <t>HO401A</t>
  </si>
  <si>
    <t>EX MSC DAVAO III/ MSC ELIZABETH III</t>
  </si>
  <si>
    <t>HO402A</t>
  </si>
  <si>
    <t>HO403A</t>
  </si>
  <si>
    <t>EX MSC ELIZABETH III/MSC ALDI III</t>
  </si>
  <si>
    <t>HO404A</t>
  </si>
  <si>
    <t>HO405A</t>
  </si>
  <si>
    <t>EX MSC ELIZABETH III/ MSC ULSAN III</t>
  </si>
  <si>
    <t>HO406A</t>
  </si>
  <si>
    <t>HO407A</t>
  </si>
  <si>
    <t>EX MSC ELIZABETH III / MSC HAILEY ANN III</t>
  </si>
  <si>
    <t>HO408A</t>
  </si>
  <si>
    <t>HO409A</t>
  </si>
  <si>
    <t>ex MSC ALDI III</t>
  </si>
  <si>
    <t>HO415A</t>
  </si>
  <si>
    <t>HO416A</t>
  </si>
  <si>
    <t>HO417A</t>
  </si>
  <si>
    <t>HO418A</t>
  </si>
  <si>
    <t>HO419A</t>
  </si>
  <si>
    <t>MSC ULSAN III / MSC DAVAO III / MSC HAILEY ANN III</t>
  </si>
  <si>
    <t>HO420A</t>
  </si>
  <si>
    <t>HO421A</t>
  </si>
  <si>
    <t>MSC ELIZABETH III / MSC IMMA III</t>
  </si>
  <si>
    <t>HO422A</t>
  </si>
  <si>
    <t>HO423A</t>
  </si>
  <si>
    <t>HO424A</t>
  </si>
  <si>
    <t>HO425A</t>
  </si>
  <si>
    <t>MSC DAVAO III / COR SUB-JKT-SIN</t>
  </si>
  <si>
    <t>HO426A</t>
  </si>
  <si>
    <t>HO427A</t>
  </si>
  <si>
    <t>HO428A</t>
  </si>
  <si>
    <t>HO429A</t>
  </si>
  <si>
    <t>HO430A</t>
  </si>
  <si>
    <t>HO431A</t>
  </si>
  <si>
    <t>HO432A</t>
  </si>
  <si>
    <t>HO433A</t>
  </si>
  <si>
    <t>HO434A</t>
  </si>
  <si>
    <t>HO435A</t>
  </si>
  <si>
    <t>HO436A</t>
  </si>
  <si>
    <t>HO437A</t>
  </si>
  <si>
    <t xml:space="preserve">MSC DAR ES SALAAM III </t>
  </si>
  <si>
    <t>HO438A</t>
  </si>
  <si>
    <t>HO439A</t>
  </si>
  <si>
    <t>HO440A</t>
  </si>
  <si>
    <t>HO441A</t>
  </si>
  <si>
    <t>HO442A</t>
  </si>
  <si>
    <t>HO443A</t>
  </si>
  <si>
    <t>MSC JAPAN</t>
  </si>
  <si>
    <t>HO444A</t>
  </si>
  <si>
    <t>MSC ALDI III / MSC HAILEY ANN III</t>
  </si>
  <si>
    <t>HO445A</t>
  </si>
  <si>
    <t>MSC HAILEY ANN III / MSC ALDI III</t>
  </si>
  <si>
    <t>HO446A</t>
  </si>
  <si>
    <t>NSC ARIA III</t>
  </si>
  <si>
    <t>HO447A</t>
  </si>
  <si>
    <t>HO448A</t>
  </si>
  <si>
    <t>HO449A</t>
  </si>
  <si>
    <t>HO450A</t>
  </si>
  <si>
    <t>HO451A</t>
  </si>
  <si>
    <t>HO452A</t>
  </si>
  <si>
    <t>HO501A</t>
  </si>
  <si>
    <t>MSC GLORY R / MSC REBECCA III</t>
  </si>
  <si>
    <t>HO502A</t>
  </si>
  <si>
    <t>MSC REBECCA III</t>
  </si>
  <si>
    <t>HO503A</t>
  </si>
  <si>
    <t>HO504A</t>
  </si>
  <si>
    <t>HO505A</t>
  </si>
  <si>
    <t>HO506A</t>
  </si>
  <si>
    <t>HO507A</t>
  </si>
  <si>
    <t>HO508A</t>
  </si>
  <si>
    <t>HO509A</t>
  </si>
  <si>
    <t>HO510A</t>
  </si>
  <si>
    <t>HONG KONG (HKMTL)</t>
  </si>
  <si>
    <t>SHANGHAI EAST CONT (WGQ)</t>
  </si>
  <si>
    <t>HO426R</t>
  </si>
  <si>
    <t>HO427R</t>
  </si>
  <si>
    <t>HO428R</t>
  </si>
  <si>
    <t>HO429R</t>
  </si>
  <si>
    <t>HO430R</t>
  </si>
  <si>
    <t>HO431R</t>
  </si>
  <si>
    <t>HO432R</t>
  </si>
  <si>
    <t>HO433R</t>
  </si>
  <si>
    <t>HO434R</t>
  </si>
  <si>
    <t>HO435R</t>
  </si>
  <si>
    <t>HO436R</t>
  </si>
  <si>
    <t>HO437R</t>
  </si>
  <si>
    <t>HO438R</t>
  </si>
  <si>
    <t>HO439R</t>
  </si>
  <si>
    <t xml:space="preserve">MSC ALABAMA III </t>
  </si>
  <si>
    <t>HO440R</t>
  </si>
  <si>
    <t>HO441R</t>
  </si>
  <si>
    <t>HO442R</t>
  </si>
  <si>
    <t>HO443R</t>
  </si>
  <si>
    <t>HO444R</t>
  </si>
  <si>
    <t>HO445R</t>
  </si>
  <si>
    <t>HO446R</t>
  </si>
  <si>
    <t>HO447R</t>
  </si>
  <si>
    <t>HO448R</t>
  </si>
  <si>
    <t>HO449R</t>
  </si>
  <si>
    <t>HO450R</t>
  </si>
  <si>
    <t>HO451R</t>
  </si>
  <si>
    <t>HO452R</t>
  </si>
  <si>
    <t>HO501R</t>
  </si>
  <si>
    <t>HO502R</t>
  </si>
  <si>
    <t>HO503R</t>
  </si>
  <si>
    <t>HO504R</t>
  </si>
  <si>
    <t>HO505R</t>
  </si>
  <si>
    <t>HO506R</t>
  </si>
  <si>
    <t>HO507R</t>
  </si>
  <si>
    <t>HO508R</t>
  </si>
  <si>
    <t>HO509R</t>
  </si>
  <si>
    <t>HO510R</t>
  </si>
  <si>
    <t>HO511R</t>
  </si>
  <si>
    <t>HO512R</t>
  </si>
  <si>
    <t>SQ431A</t>
  </si>
  <si>
    <t>SQ432A</t>
  </si>
  <si>
    <t>HANSA LANKA / MSC QINGDAO F</t>
  </si>
  <si>
    <t>SQ433A</t>
  </si>
  <si>
    <t>MSC SUJIN / MSC JENNA</t>
  </si>
  <si>
    <t>SQ434A</t>
  </si>
  <si>
    <t>MSC QINGDAO F / HANSA LANKA / MSC CHAEWON</t>
  </si>
  <si>
    <t>SQ435A</t>
  </si>
  <si>
    <t>HANSA LANKA / MSC QINGDAO F / HANSA LANKA</t>
  </si>
  <si>
    <t>SQ436A</t>
  </si>
  <si>
    <t>SQ437A</t>
  </si>
  <si>
    <t>SQ438A</t>
  </si>
  <si>
    <t>SQ439A</t>
  </si>
  <si>
    <t>SQ440A</t>
  </si>
  <si>
    <t>SQ441A</t>
  </si>
  <si>
    <t>HANSA LANKA / MSC SKY II / HANSA LANKA</t>
  </si>
  <si>
    <t>SQ442A</t>
  </si>
  <si>
    <t>SQ443A</t>
  </si>
  <si>
    <t>SQ444A</t>
  </si>
  <si>
    <t>SQ445A</t>
  </si>
  <si>
    <t>AS SICILIA / MSC RIONA</t>
  </si>
  <si>
    <t>SQ446A</t>
  </si>
  <si>
    <t>MSC SKY II / MSC EMILY II</t>
  </si>
  <si>
    <t>SQ447A</t>
  </si>
  <si>
    <t>HANSA LANKA / MSC SKY II / MSC SOMIN</t>
  </si>
  <si>
    <t>SQ448A</t>
  </si>
  <si>
    <t>SQ449A</t>
  </si>
  <si>
    <t xml:space="preserve">MSC SOMIN </t>
  </si>
  <si>
    <t>SQ450A</t>
  </si>
  <si>
    <t>SQ451A</t>
  </si>
  <si>
    <t>MSC SKY II / MSC SOMIN</t>
  </si>
  <si>
    <t>SQ452A</t>
  </si>
  <si>
    <t>SQ501A</t>
  </si>
  <si>
    <t>SQ502A</t>
  </si>
  <si>
    <t>SQ503A</t>
  </si>
  <si>
    <t>SQ504A</t>
  </si>
  <si>
    <t>SQ505A</t>
  </si>
  <si>
    <t>SQ506A</t>
  </si>
  <si>
    <t>SQ507A</t>
  </si>
  <si>
    <t>SQ508A</t>
  </si>
  <si>
    <t>SQ509A</t>
  </si>
  <si>
    <t>SQ510A</t>
  </si>
  <si>
    <t>HN452R</t>
  </si>
  <si>
    <t>HN501R</t>
  </si>
  <si>
    <t>HN502R</t>
  </si>
  <si>
    <t>HN503R</t>
  </si>
  <si>
    <t>HN504R</t>
  </si>
  <si>
    <t>HN505R</t>
  </si>
  <si>
    <t>HN506R</t>
  </si>
  <si>
    <t>HN507R</t>
  </si>
  <si>
    <t>HN508R</t>
  </si>
  <si>
    <t>HN509R</t>
  </si>
  <si>
    <t>HN510R</t>
  </si>
  <si>
    <t xml:space="preserve">MSC GINA </t>
  </si>
  <si>
    <t>HN511R</t>
  </si>
  <si>
    <t>GOLDEN HORN</t>
  </si>
  <si>
    <t>VLADIVOSTOK (VSCT)</t>
  </si>
  <si>
    <t>PROFORMA ETD
(FOR FEEDER - PERTIWI)</t>
  </si>
  <si>
    <t>HW352R</t>
  </si>
  <si>
    <t>HX404A</t>
  </si>
  <si>
    <t>MSC ANIELLO </t>
  </si>
  <si>
    <t>HW401R</t>
  </si>
  <si>
    <t>HX405A</t>
  </si>
  <si>
    <t>MSC BREMERHAVEN V </t>
  </si>
  <si>
    <t>HX406A</t>
  </si>
  <si>
    <t>MSC MAGNITUDE VII </t>
  </si>
  <si>
    <t>HX407A</t>
  </si>
  <si>
    <t>HX408A</t>
  </si>
  <si>
    <t>HX409A</t>
  </si>
  <si>
    <t>HX410A</t>
  </si>
  <si>
    <t>HX411A</t>
  </si>
  <si>
    <t>HX412A</t>
  </si>
  <si>
    <t>HX413A</t>
  </si>
  <si>
    <t>HX415A</t>
  </si>
  <si>
    <t>HX416A</t>
  </si>
  <si>
    <t>EX MSC LYSE V HW415R</t>
  </si>
  <si>
    <t>HX418A</t>
  </si>
  <si>
    <t>HX420A</t>
  </si>
  <si>
    <t>HW417R</t>
  </si>
  <si>
    <t>HX421A</t>
  </si>
  <si>
    <t>HW418R</t>
  </si>
  <si>
    <t>HX422A</t>
  </si>
  <si>
    <t>HW419R</t>
  </si>
  <si>
    <t>HW420R</t>
  </si>
  <si>
    <t>HX424A</t>
  </si>
  <si>
    <t>HW421R</t>
  </si>
  <si>
    <t>HW422R</t>
  </si>
  <si>
    <t>HX425A</t>
  </si>
  <si>
    <t>HX426A</t>
  </si>
  <si>
    <t>HW423R</t>
  </si>
  <si>
    <t>HW424R</t>
  </si>
  <si>
    <t>HW425R</t>
  </si>
  <si>
    <t>HT430A</t>
  </si>
  <si>
    <t>HT434A</t>
  </si>
  <si>
    <t>HT432A</t>
  </si>
  <si>
    <t>HT435A</t>
  </si>
  <si>
    <t>HT437A</t>
  </si>
  <si>
    <t>HT439A</t>
  </si>
  <si>
    <t>HT440A</t>
  </si>
  <si>
    <t>HT441A</t>
  </si>
  <si>
    <t>HW438R</t>
  </si>
  <si>
    <t>HT442A</t>
  </si>
  <si>
    <t>HX444R</t>
  </si>
  <si>
    <t>HX446R</t>
  </si>
  <si>
    <t>HX447R</t>
  </si>
  <si>
    <t>HX450R</t>
  </si>
  <si>
    <t>HX451R</t>
  </si>
  <si>
    <t>HX452R</t>
  </si>
  <si>
    <t>HX501R</t>
  </si>
  <si>
    <t>HX502R</t>
  </si>
  <si>
    <t>HX504R</t>
  </si>
  <si>
    <t>HX506R</t>
  </si>
  <si>
    <t>MSC DIAMOND II</t>
  </si>
  <si>
    <t>HX507R</t>
  </si>
  <si>
    <t>HX508R</t>
  </si>
  <si>
    <t>HX509R</t>
  </si>
  <si>
    <t>HX510R</t>
  </si>
  <si>
    <t xml:space="preserve">NEU1 - ALBATROS EASTBOUND </t>
  </si>
  <si>
    <t>SHANGHAI - YANGSHAN</t>
  </si>
  <si>
    <t>BUSAN (PNC)</t>
  </si>
  <si>
    <t>MATZ MAERSK</t>
  </si>
  <si>
    <t>335E</t>
  </si>
  <si>
    <t>MAREN MAERSK</t>
  </si>
  <si>
    <t>336E</t>
  </si>
  <si>
    <t>MUNICH MAERSK</t>
  </si>
  <si>
    <t>337E</t>
  </si>
  <si>
    <t>MORTEN MAERSK</t>
  </si>
  <si>
    <t>338E</t>
  </si>
  <si>
    <t>MARIBO MAERSK</t>
  </si>
  <si>
    <t>339E</t>
  </si>
  <si>
    <t>MARSEILLE MAERSK</t>
  </si>
  <si>
    <t>340E</t>
  </si>
  <si>
    <t>MONACO MAERSK</t>
  </si>
  <si>
    <t>341E</t>
  </si>
  <si>
    <t>METTE MAERSK</t>
  </si>
  <si>
    <t>342E</t>
  </si>
  <si>
    <t>MAASTRICHT MAERSK</t>
  </si>
  <si>
    <t>343E</t>
  </si>
  <si>
    <t>MILAN MAERSK</t>
  </si>
  <si>
    <t>344E</t>
  </si>
  <si>
    <t>MERETE MAERSK</t>
  </si>
  <si>
    <t>345E</t>
  </si>
  <si>
    <t>MADRID MAERSK</t>
  </si>
  <si>
    <t>346E</t>
  </si>
  <si>
    <t>MARGRETHE MAERSK</t>
  </si>
  <si>
    <t>347E</t>
  </si>
  <si>
    <t>MURCIA MAERSK</t>
  </si>
  <si>
    <t>348E</t>
  </si>
  <si>
    <t>349E</t>
  </si>
  <si>
    <t>350E</t>
  </si>
  <si>
    <t>351E</t>
  </si>
  <si>
    <t>352E</t>
  </si>
  <si>
    <t>401E</t>
  </si>
  <si>
    <t>402E</t>
  </si>
  <si>
    <t>403E</t>
  </si>
  <si>
    <t>404E</t>
  </si>
  <si>
    <t>MANILA MAERSK</t>
  </si>
  <si>
    <t>405E</t>
  </si>
  <si>
    <t>406E</t>
  </si>
  <si>
    <t>407E</t>
  </si>
  <si>
    <t>408E</t>
  </si>
  <si>
    <t>409E</t>
  </si>
  <si>
    <t>410E</t>
  </si>
  <si>
    <t>411E</t>
  </si>
  <si>
    <t>412E</t>
  </si>
  <si>
    <t>413E</t>
  </si>
  <si>
    <t>414E</t>
  </si>
  <si>
    <t>415E</t>
  </si>
  <si>
    <t xml:space="preserve">MARY MAERSK </t>
  </si>
  <si>
    <t>416E</t>
  </si>
  <si>
    <t xml:space="preserve"> ETA SINGAPORE</t>
  </si>
  <si>
    <t>XIAMEN (XICT)</t>
  </si>
  <si>
    <t>TBN (BLANK SAILING)</t>
  </si>
  <si>
    <t>UL346W</t>
  </si>
  <si>
    <t>CLEMENTINE MAERSK</t>
  </si>
  <si>
    <t>347W</t>
  </si>
  <si>
    <t>MSC BUSAN</t>
  </si>
  <si>
    <t>UL348W</t>
  </si>
  <si>
    <t>MSC KUMSAL</t>
  </si>
  <si>
    <t>UL349W</t>
  </si>
  <si>
    <t>MSC TEXAS</t>
  </si>
  <si>
    <t>UL350W</t>
  </si>
  <si>
    <t>MSC BARBARA</t>
  </si>
  <si>
    <t>UL351W</t>
  </si>
  <si>
    <t>SEROJA LIMA</t>
  </si>
  <si>
    <t>352W</t>
  </si>
  <si>
    <t>GSL ALEXANDRA</t>
  </si>
  <si>
    <t>401W</t>
  </si>
  <si>
    <t>KOSTAS K</t>
  </si>
  <si>
    <t>402W</t>
  </si>
  <si>
    <t>GSL NINGBO</t>
  </si>
  <si>
    <t>UL403W</t>
  </si>
  <si>
    <t>TRANCURA</t>
  </si>
  <si>
    <t>404W</t>
  </si>
  <si>
    <t>MSC GISELLE</t>
  </si>
  <si>
    <t>UL405W</t>
  </si>
  <si>
    <t>GSL EFFIE</t>
  </si>
  <si>
    <t>406W</t>
  </si>
  <si>
    <t>407W</t>
  </si>
  <si>
    <t>UL408W</t>
  </si>
  <si>
    <t>COR: SIN-YTN-XMN</t>
  </si>
  <si>
    <t>UL409W</t>
  </si>
  <si>
    <t>UL410W</t>
  </si>
  <si>
    <t>UL411W</t>
  </si>
  <si>
    <t>412W</t>
  </si>
  <si>
    <t>UL413W</t>
  </si>
  <si>
    <t>414W</t>
  </si>
  <si>
    <t>UL415W</t>
  </si>
  <si>
    <t>UL416W</t>
  </si>
  <si>
    <t>EUROPE</t>
  </si>
  <si>
    <t>UL417W</t>
  </si>
  <si>
    <t>MSC UBERTY VIII</t>
  </si>
  <si>
    <t>UL418W</t>
  </si>
  <si>
    <t>419W</t>
  </si>
  <si>
    <t>TOCONAO</t>
  </si>
  <si>
    <t>420W</t>
  </si>
  <si>
    <t>COR-SIN-YTN-XMN</t>
  </si>
  <si>
    <t>UL421W</t>
  </si>
  <si>
    <t>422W</t>
  </si>
  <si>
    <t>UL423W</t>
  </si>
  <si>
    <t>UL424W</t>
  </si>
  <si>
    <t>425W</t>
  </si>
  <si>
    <t>426W</t>
  </si>
  <si>
    <t>UL427W</t>
  </si>
  <si>
    <t>428W</t>
  </si>
  <si>
    <t>UL429W</t>
  </si>
  <si>
    <t>MSC COTONOU VIII</t>
  </si>
  <si>
    <t>UL430W</t>
  </si>
  <si>
    <t>UL431W</t>
  </si>
  <si>
    <t>432W</t>
  </si>
  <si>
    <t>433W</t>
  </si>
  <si>
    <t>UL434W</t>
  </si>
  <si>
    <t>UL435W</t>
  </si>
  <si>
    <t>COR - YTN-XMN</t>
  </si>
  <si>
    <t>UL436W</t>
  </si>
  <si>
    <t>437W</t>
  </si>
  <si>
    <t>438W</t>
  </si>
  <si>
    <t>UL439W</t>
  </si>
  <si>
    <t>NORTHERN JAVELIN</t>
  </si>
  <si>
    <t>UL440W</t>
  </si>
  <si>
    <t>UL441W</t>
  </si>
  <si>
    <t>UL442W</t>
  </si>
  <si>
    <t>MSC COTONAU VIII</t>
  </si>
  <si>
    <t>UL443W</t>
  </si>
  <si>
    <t>444W</t>
  </si>
  <si>
    <t>445W</t>
  </si>
  <si>
    <t>UL446W</t>
  </si>
  <si>
    <t>GREENFIELD</t>
  </si>
  <si>
    <t>UL447W</t>
  </si>
  <si>
    <t>UL448W</t>
  </si>
  <si>
    <t>UL449W</t>
  </si>
  <si>
    <t>MAERSK SANTANA</t>
  </si>
  <si>
    <t>450W</t>
  </si>
  <si>
    <t>MSC TIANSHAN</t>
  </si>
  <si>
    <t>UL451W</t>
  </si>
  <si>
    <t>UL452W</t>
  </si>
  <si>
    <t>501W</t>
  </si>
  <si>
    <t>UL502W</t>
  </si>
  <si>
    <t>UL503W</t>
  </si>
  <si>
    <t>UL504W</t>
  </si>
  <si>
    <t>UL505W</t>
  </si>
  <si>
    <t>506W</t>
  </si>
  <si>
    <t>507W</t>
  </si>
  <si>
    <t>NO VIA HONGKONG ON PARTNER'S VESSELS.</t>
  </si>
  <si>
    <t>GRIFFIN EASTBOUND</t>
  </si>
  <si>
    <t>SHANGHAI GUANDONG INTERNATIONAL (YANGSHAN)</t>
  </si>
  <si>
    <t>NINGBO (GANGJI)</t>
  </si>
  <si>
    <t>PROFORMA SAILING  THURSDAY</t>
  </si>
  <si>
    <t>24 DAYS</t>
  </si>
  <si>
    <t>MSC PALOMA</t>
  </si>
  <si>
    <t>QG131E</t>
  </si>
  <si>
    <t>MSC ISTANBUL</t>
  </si>
  <si>
    <t>QG132E</t>
  </si>
  <si>
    <t>MSC DILETTA</t>
  </si>
  <si>
    <t>QG133E</t>
  </si>
  <si>
    <t>QG134E</t>
  </si>
  <si>
    <t>QG135E</t>
  </si>
  <si>
    <t>MSC LA SPEZIA</t>
  </si>
  <si>
    <t>QG136E</t>
  </si>
  <si>
    <t>MSC BARI</t>
  </si>
  <si>
    <t>QG137E</t>
  </si>
  <si>
    <t>MUNKEBO MAERSK</t>
  </si>
  <si>
    <t>138E</t>
  </si>
  <si>
    <t>MSC MICHELLE</t>
  </si>
  <si>
    <t>QG139E</t>
  </si>
  <si>
    <t>MSC MELATILDE</t>
  </si>
  <si>
    <t>QG140E</t>
  </si>
  <si>
    <t xml:space="preserve">MOSCOW MAERSK </t>
  </si>
  <si>
    <t>141E</t>
  </si>
  <si>
    <t>MSC AMELIA</t>
  </si>
  <si>
    <t>QG142E</t>
  </si>
  <si>
    <t>QG143E</t>
  </si>
  <si>
    <t>QG144E</t>
  </si>
  <si>
    <t>QG145E</t>
  </si>
  <si>
    <t>QG146E</t>
  </si>
  <si>
    <t>QG147E</t>
  </si>
  <si>
    <t>MAERSK HERRERA</t>
  </si>
  <si>
    <t>148E</t>
  </si>
  <si>
    <t>QG149E</t>
  </si>
  <si>
    <t>150E</t>
  </si>
  <si>
    <t>QG151E</t>
  </si>
  <si>
    <t>QG201E</t>
  </si>
  <si>
    <t>203E</t>
  </si>
  <si>
    <t>QG205E</t>
  </si>
  <si>
    <t>QG206E</t>
  </si>
  <si>
    <t>QG207E</t>
  </si>
  <si>
    <t>QG208E</t>
  </si>
  <si>
    <t>212E</t>
  </si>
  <si>
    <t>QG214E</t>
  </si>
  <si>
    <t>QG215E</t>
  </si>
  <si>
    <t>216E</t>
  </si>
  <si>
    <t>MSC LAURENCE</t>
  </si>
  <si>
    <t>QG217E</t>
  </si>
  <si>
    <t>QG218E</t>
  </si>
  <si>
    <t>QG219E</t>
  </si>
  <si>
    <t>QG221E</t>
  </si>
  <si>
    <t>229E</t>
  </si>
  <si>
    <t>QG230E</t>
  </si>
  <si>
    <t>TBN 21 (BLANK SAILING)</t>
  </si>
  <si>
    <t>QG231E</t>
  </si>
  <si>
    <t>MSC AMSTERDAM</t>
  </si>
  <si>
    <t>QG232E</t>
  </si>
  <si>
    <t>TBN 22(BLANK SAILING)</t>
  </si>
  <si>
    <t>QG233E</t>
  </si>
  <si>
    <t>MAERSK CAMBRIDGE</t>
  </si>
  <si>
    <t>234E</t>
  </si>
  <si>
    <t>QG235E</t>
  </si>
  <si>
    <t>TBN 24 (BLANK SAILING)</t>
  </si>
  <si>
    <t>QG236E</t>
  </si>
  <si>
    <t>QG237E</t>
  </si>
  <si>
    <t>MEC ERICA</t>
  </si>
  <si>
    <t>QG238E</t>
  </si>
  <si>
    <t>MSC LIVORNO</t>
  </si>
  <si>
    <t>QG239E</t>
  </si>
  <si>
    <t>QG240E</t>
  </si>
  <si>
    <t>241E</t>
  </si>
  <si>
    <t>MSC LONDON</t>
  </si>
  <si>
    <t>QG242E</t>
  </si>
  <si>
    <t>QG243E</t>
  </si>
  <si>
    <t>MAERSK CAMDEN</t>
  </si>
  <si>
    <t>244E</t>
  </si>
  <si>
    <t>MSC DEILA</t>
  </si>
  <si>
    <t>QG245E</t>
  </si>
  <si>
    <t>TBN 25</t>
  </si>
  <si>
    <t>QG246E</t>
  </si>
  <si>
    <t>TBN 26</t>
  </si>
  <si>
    <t>QG247E</t>
  </si>
  <si>
    <t>MSC KALINA</t>
  </si>
  <si>
    <t>QG248E</t>
  </si>
  <si>
    <t>QG249E</t>
  </si>
  <si>
    <t>MSC GENOVA</t>
  </si>
  <si>
    <t>QG250E</t>
  </si>
  <si>
    <t>TBN 27</t>
  </si>
  <si>
    <t>QG251E</t>
  </si>
  <si>
    <t>TBN29</t>
  </si>
  <si>
    <t>QG252E</t>
  </si>
  <si>
    <t xml:space="preserve">QG301E </t>
  </si>
  <si>
    <t>TBN 30</t>
  </si>
  <si>
    <t>QG302E</t>
  </si>
  <si>
    <t>TBN 32</t>
  </si>
  <si>
    <t>QG303E</t>
  </si>
  <si>
    <t>TBN 34</t>
  </si>
  <si>
    <t>QG304E</t>
  </si>
  <si>
    <t>TBN 37</t>
  </si>
  <si>
    <t>QG305E</t>
  </si>
  <si>
    <t>EX  MSC AURORA</t>
  </si>
  <si>
    <t>MSC JADE</t>
  </si>
  <si>
    <t>QG306E</t>
  </si>
  <si>
    <t>MSC NEW YORK</t>
  </si>
  <si>
    <t>QG307E</t>
  </si>
  <si>
    <t>QG308E</t>
  </si>
  <si>
    <t>TBN 40/ BLANK SAILNG</t>
  </si>
  <si>
    <t>QG309E</t>
  </si>
  <si>
    <t>TBN 41/ BLANK SAILNG</t>
  </si>
  <si>
    <t>QG310E</t>
  </si>
  <si>
    <t>TBN 42/ BLANK SAILNG</t>
  </si>
  <si>
    <t>QG311E</t>
  </si>
  <si>
    <t>TBN 43/ BLANK SAILNG</t>
  </si>
  <si>
    <t>QG312E</t>
  </si>
  <si>
    <t>TBN 47/ BLANK SAILNG</t>
  </si>
  <si>
    <t>QG313E</t>
  </si>
  <si>
    <t xml:space="preserve">       QG314E</t>
  </si>
  <si>
    <t>QG315E</t>
  </si>
  <si>
    <t>MSC VENICE</t>
  </si>
  <si>
    <t>QG316E</t>
  </si>
  <si>
    <t>MSC ERICA</t>
  </si>
  <si>
    <t>QG317E</t>
  </si>
  <si>
    <t>MSC DITTE</t>
  </si>
  <si>
    <t>QG318E</t>
  </si>
  <si>
    <t>QG319E</t>
  </si>
  <si>
    <t>MSC SVEVA</t>
  </si>
  <si>
    <t>QG320E</t>
  </si>
  <si>
    <t>MSC RIFAYA</t>
  </si>
  <si>
    <t>QG321E</t>
  </si>
  <si>
    <t>QG322E</t>
  </si>
  <si>
    <t>MSC KAYLEY</t>
  </si>
  <si>
    <t>QG323E</t>
  </si>
  <si>
    <t>MSC BIANCA SILVIA</t>
  </si>
  <si>
    <t>QG324E</t>
  </si>
  <si>
    <t>QG325E</t>
  </si>
  <si>
    <t>MSC OLIVER</t>
  </si>
  <si>
    <t>QG326E</t>
  </si>
  <si>
    <t>QG327E</t>
  </si>
  <si>
    <t>MSC TESSA</t>
  </si>
  <si>
    <t>QG328E</t>
  </si>
  <si>
    <t>QG329E</t>
  </si>
  <si>
    <t>QG330E</t>
  </si>
  <si>
    <t>QG331E</t>
  </si>
  <si>
    <t>QG332E</t>
  </si>
  <si>
    <t>MSC DIANA</t>
  </si>
  <si>
    <t>QG334E</t>
  </si>
  <si>
    <t>QG335E</t>
  </si>
  <si>
    <t>QG337E</t>
  </si>
  <si>
    <t>QG338E</t>
  </si>
  <si>
    <t>QG339E</t>
  </si>
  <si>
    <t>MSC VIVIENNE</t>
  </si>
  <si>
    <t>QG340E</t>
  </si>
  <si>
    <t>QG341E</t>
  </si>
  <si>
    <t>QG342E</t>
  </si>
  <si>
    <t>EX  MSC CLAUDE GIRARDET</t>
  </si>
  <si>
    <t>MSC SOFIA</t>
  </si>
  <si>
    <t>QG343E</t>
  </si>
  <si>
    <t>MSC CLAUDE GIRARDET</t>
  </si>
  <si>
    <t>QG344E</t>
  </si>
  <si>
    <t>(BLANK SAILING)</t>
  </si>
  <si>
    <t>QG345E</t>
  </si>
  <si>
    <t>QG346E</t>
  </si>
  <si>
    <t>QG347E</t>
  </si>
  <si>
    <t>MSC CHINA</t>
  </si>
  <si>
    <t>QG348E</t>
  </si>
  <si>
    <t>QG349E</t>
  </si>
  <si>
    <t>MSC AMBRA</t>
  </si>
  <si>
    <t>QG350E</t>
  </si>
  <si>
    <t>QG351E</t>
  </si>
  <si>
    <t>MSC MIRJA</t>
  </si>
  <si>
    <t>QG352E</t>
  </si>
  <si>
    <t>QG401E</t>
  </si>
  <si>
    <t>QG402E</t>
  </si>
  <si>
    <t>MSC ALLEGRA</t>
  </si>
  <si>
    <t>QG403E</t>
  </si>
  <si>
    <t>QG404E</t>
  </si>
  <si>
    <t>MSC ARINA</t>
  </si>
  <si>
    <t>QG405E</t>
  </si>
  <si>
    <t>MSC ELOANE</t>
  </si>
  <si>
    <t>QG406E</t>
  </si>
  <si>
    <t>QG407E</t>
  </si>
  <si>
    <t>QG408E</t>
  </si>
  <si>
    <t>MSC HAMBURG</t>
  </si>
  <si>
    <t>QG409E</t>
  </si>
  <si>
    <t>MSC IDANIA</t>
  </si>
  <si>
    <t>QG410E</t>
  </si>
  <si>
    <t xml:space="preserve">MSC ADYA </t>
  </si>
  <si>
    <t>QG411E</t>
  </si>
  <si>
    <t>QG412E</t>
  </si>
  <si>
    <t>QG413E</t>
  </si>
  <si>
    <t>QG414E</t>
  </si>
  <si>
    <t>QG415E</t>
  </si>
  <si>
    <t>QG416E</t>
  </si>
  <si>
    <t>QG417E</t>
  </si>
  <si>
    <t>QG418E</t>
  </si>
  <si>
    <t>QG419E</t>
  </si>
  <si>
    <t>QG420E</t>
  </si>
  <si>
    <t>NEW KIWI - LAEM CHABANG</t>
  </si>
  <si>
    <t>MSC MANU</t>
  </si>
  <si>
    <t>KE336R</t>
  </si>
  <si>
    <t xml:space="preserve">MSC BANU III </t>
  </si>
  <si>
    <t>KE337R</t>
  </si>
  <si>
    <t>ex MSC SOTIRIA III</t>
  </si>
  <si>
    <t>KE338R</t>
  </si>
  <si>
    <t>KE339R</t>
  </si>
  <si>
    <t>KE340R</t>
  </si>
  <si>
    <t>EX MSC STAR R</t>
  </si>
  <si>
    <t>KE341R</t>
  </si>
  <si>
    <t>BF GIANT</t>
  </si>
  <si>
    <t>KE342R</t>
  </si>
  <si>
    <t>REN JIAN 16</t>
  </si>
  <si>
    <t>KE343R</t>
  </si>
  <si>
    <t>EX MSC CAPE III</t>
  </si>
  <si>
    <t>KE344R</t>
  </si>
  <si>
    <t>MSC CAPE III</t>
  </si>
  <si>
    <t>KE345R</t>
  </si>
  <si>
    <t>KE346R</t>
  </si>
  <si>
    <t>EX MSC BANU III</t>
  </si>
  <si>
    <t>KE347R</t>
  </si>
  <si>
    <t>KE348R</t>
  </si>
  <si>
    <t>EX MSC SOTIRIA III</t>
  </si>
  <si>
    <t>KE349R</t>
  </si>
  <si>
    <t>ex MSC REBECCA III/MSC STAR R</t>
  </si>
  <si>
    <t>KE350R</t>
  </si>
  <si>
    <t>EX MSC ALABAMA III/MSC CAPE III</t>
  </si>
  <si>
    <t>KE351R</t>
  </si>
  <si>
    <t>ex MSC LANGSAR/ CALI</t>
  </si>
  <si>
    <t>KE352R</t>
  </si>
  <si>
    <t>EX BF GIANT</t>
  </si>
  <si>
    <t>KE401R</t>
  </si>
  <si>
    <t>AS CALIFORNIA</t>
  </si>
  <si>
    <t>KE402R</t>
  </si>
  <si>
    <t>EX MSC MANU</t>
  </si>
  <si>
    <t>KE403R</t>
  </si>
  <si>
    <t xml:space="preserve">ex NORTHERN DEXTERITY/MSC MANU </t>
  </si>
  <si>
    <t>KE404R</t>
  </si>
  <si>
    <t>ex MSC TANIA/NORTHERN DEXTERITY / MSC MANU</t>
  </si>
  <si>
    <t>KE405R</t>
  </si>
  <si>
    <t>ex CAPTAIN THANASIS I/MSC TANIA</t>
  </si>
  <si>
    <t>KE406R</t>
  </si>
  <si>
    <t>ex MSC LIDIA / MSC TANIA</t>
  </si>
  <si>
    <t>KE407R</t>
  </si>
  <si>
    <t>ex MSC STAR R</t>
  </si>
  <si>
    <t>KE408R</t>
  </si>
  <si>
    <t>EX MSC CAPE III / BF GIANT</t>
  </si>
  <si>
    <t>KE409R</t>
  </si>
  <si>
    <t xml:space="preserve">EX CALI </t>
  </si>
  <si>
    <t>KE410R</t>
  </si>
  <si>
    <t>KE411R</t>
  </si>
  <si>
    <t>KE412R</t>
  </si>
  <si>
    <t>KE413R</t>
  </si>
  <si>
    <t>KE414R</t>
  </si>
  <si>
    <t>KE415R</t>
  </si>
  <si>
    <t>MSC CORCOVADO III</t>
  </si>
  <si>
    <t>KE416R</t>
  </si>
  <si>
    <t>KE417R</t>
  </si>
  <si>
    <t>MSC NURYA G</t>
  </si>
  <si>
    <t>KE418R</t>
  </si>
  <si>
    <t>KE419R</t>
  </si>
  <si>
    <t>MSC ZONDA III</t>
  </si>
  <si>
    <t>KE420R</t>
  </si>
  <si>
    <t>KE421R</t>
  </si>
  <si>
    <t>KE422R</t>
  </si>
  <si>
    <t>KE423R</t>
  </si>
  <si>
    <t>KE424R</t>
  </si>
  <si>
    <t>KE425R</t>
  </si>
  <si>
    <t>KE426R</t>
  </si>
  <si>
    <t>KE427R</t>
  </si>
  <si>
    <t>KE428R</t>
  </si>
  <si>
    <t>KE429R</t>
  </si>
  <si>
    <t>KE430R</t>
  </si>
  <si>
    <t>KE431R</t>
  </si>
  <si>
    <t xml:space="preserve">TBN </t>
  </si>
  <si>
    <t>KE432R</t>
  </si>
  <si>
    <t>KE433R</t>
  </si>
  <si>
    <t>KE434R</t>
  </si>
  <si>
    <t>KE435R</t>
  </si>
  <si>
    <t>KE436R</t>
  </si>
  <si>
    <t>AM2 - JADE EASTBOUND</t>
  </si>
  <si>
    <t xml:space="preserve">JADE EAST </t>
  </si>
  <si>
    <t xml:space="preserve">YANTIAN </t>
  </si>
  <si>
    <t>MSC ISABELLA</t>
  </si>
  <si>
    <t>FJ339E</t>
  </si>
  <si>
    <t>FJ340E</t>
  </si>
  <si>
    <t>MSC SAMAR</t>
  </si>
  <si>
    <t>FJ341E</t>
  </si>
  <si>
    <t>MSC NELA</t>
  </si>
  <si>
    <t>FJ342E</t>
  </si>
  <si>
    <t>MSC GEMMA</t>
  </si>
  <si>
    <t>FJ343E</t>
  </si>
  <si>
    <t>MSC FEBE</t>
  </si>
  <si>
    <t>FJ344E</t>
  </si>
  <si>
    <t>MSC CELESTINO MARESCA</t>
  </si>
  <si>
    <t>FJ345E</t>
  </si>
  <si>
    <t>MSC LENI</t>
  </si>
  <si>
    <t>FJ346E</t>
  </si>
  <si>
    <t>MSC IRINA</t>
  </si>
  <si>
    <t>FJ347E</t>
  </si>
  <si>
    <t>MSC SIXIN</t>
  </si>
  <si>
    <t>FJ348E</t>
  </si>
  <si>
    <t>MSC GULSUN</t>
  </si>
  <si>
    <t>FJ349E</t>
  </si>
  <si>
    <t>FJ350E</t>
  </si>
  <si>
    <t>MSC MIA</t>
  </si>
  <si>
    <t>FJ351E</t>
  </si>
  <si>
    <t>FJ352E</t>
  </si>
  <si>
    <t>FJ401E</t>
  </si>
  <si>
    <t>FJ402E</t>
  </si>
  <si>
    <t>FJ403E</t>
  </si>
  <si>
    <t>FJ404E</t>
  </si>
  <si>
    <t>MSC APOLLINE</t>
  </si>
  <si>
    <t>FJ405E</t>
  </si>
  <si>
    <t>FJ406E</t>
  </si>
  <si>
    <t>FJ407E</t>
  </si>
  <si>
    <t>FJ408E</t>
  </si>
  <si>
    <t>FJ409E</t>
  </si>
  <si>
    <t>FJ410E</t>
  </si>
  <si>
    <t>FJ411E</t>
  </si>
  <si>
    <t>FJ412E</t>
  </si>
  <si>
    <t>FJ413E</t>
  </si>
  <si>
    <t>c</t>
  </si>
  <si>
    <t>FJ414E</t>
  </si>
  <si>
    <t>FJ415E</t>
  </si>
  <si>
    <t>FJ416E</t>
  </si>
  <si>
    <t>FJ417E</t>
  </si>
  <si>
    <t>FJ418E</t>
  </si>
  <si>
    <t>FJ419E</t>
  </si>
  <si>
    <t>FJ420E</t>
  </si>
  <si>
    <t>MSC METTE</t>
  </si>
  <si>
    <t>FJ421E</t>
  </si>
  <si>
    <t>FJ422E</t>
  </si>
  <si>
    <t>FJ423E</t>
  </si>
  <si>
    <t>FJ424E</t>
  </si>
  <si>
    <t>FJ425E</t>
  </si>
  <si>
    <t>FJ426E</t>
  </si>
  <si>
    <t>FJ427E</t>
  </si>
  <si>
    <t>FJ428E</t>
  </si>
  <si>
    <t>FJ429E</t>
  </si>
  <si>
    <t>FJ430E</t>
  </si>
  <si>
    <t>FJ431E</t>
  </si>
  <si>
    <t>MSC MINA</t>
  </si>
  <si>
    <t>FJ432E</t>
  </si>
  <si>
    <t>FJ433E</t>
  </si>
  <si>
    <t>FJ434E</t>
  </si>
  <si>
    <t>FJ435E</t>
  </si>
  <si>
    <t>FJ436E</t>
  </si>
  <si>
    <t>FJ437E</t>
  </si>
  <si>
    <t>FJ438E</t>
  </si>
  <si>
    <t>FJ439E</t>
  </si>
  <si>
    <t>FJ440E</t>
  </si>
  <si>
    <t>FJ441E</t>
  </si>
  <si>
    <t>FJ442E</t>
  </si>
  <si>
    <t>FJ443E</t>
  </si>
  <si>
    <t>FJ444E</t>
  </si>
  <si>
    <t>FJ445E</t>
  </si>
  <si>
    <t>FJ446E</t>
  </si>
  <si>
    <t>FJ447E</t>
  </si>
  <si>
    <t>FJ448E</t>
  </si>
  <si>
    <t>FJ449E</t>
  </si>
  <si>
    <t>FJ450E</t>
  </si>
  <si>
    <t>FJ451E</t>
  </si>
  <si>
    <t>FJ452E</t>
  </si>
  <si>
    <t>FJ501E</t>
  </si>
  <si>
    <t>FJ502E</t>
  </si>
  <si>
    <t>FJ503E</t>
  </si>
  <si>
    <t>FJ504E</t>
  </si>
  <si>
    <t>FJ505E</t>
  </si>
  <si>
    <t>FJ506E</t>
  </si>
  <si>
    <t>FJ507E</t>
  </si>
  <si>
    <t xml:space="preserve">                               MEDITERRANEAN SHIPPING COMPANY SOUTH EAST ASIA (SINGAPORE) PTE LTD </t>
  </si>
  <si>
    <t>TIANJIN PACIFIC INTERNATIONAL CONTAINER TERMINAL</t>
  </si>
  <si>
    <t>AM3 - PHOENIX EASTBOUND</t>
  </si>
  <si>
    <t>STRICTLY NO BUSAN LOCAL IMPORTS OR T/S ALLOWED</t>
  </si>
  <si>
    <t>(TUE)</t>
  </si>
  <si>
    <t>TIANJINXINGANG (TPICT)</t>
  </si>
  <si>
    <t>BUSAN (HJNC)</t>
  </si>
  <si>
    <t xml:space="preserve"> PROFORMA "ETA"</t>
  </si>
  <si>
    <t xml:space="preserve"> PROFORMA "S"</t>
  </si>
  <si>
    <t>MAERSK HAVANA</t>
  </si>
  <si>
    <t>126E</t>
  </si>
  <si>
    <t>DELAY FM 27/6</t>
  </si>
  <si>
    <t>MAERSK HALIFAX</t>
  </si>
  <si>
    <t>127E</t>
  </si>
  <si>
    <t>DELAY FM 3/8</t>
  </si>
  <si>
    <t>QX128E</t>
  </si>
  <si>
    <t>DELAY FM 10/8</t>
  </si>
  <si>
    <t xml:space="preserve">MAERSK HUACHO </t>
  </si>
  <si>
    <t>129E</t>
  </si>
  <si>
    <t>DELAY FM 17/8</t>
  </si>
  <si>
    <t>MAERSK HIDALGO</t>
  </si>
  <si>
    <t>130E</t>
  </si>
  <si>
    <t>DELAY FM 24/8</t>
  </si>
  <si>
    <t>139E</t>
  </si>
  <si>
    <t>QX140E</t>
  </si>
  <si>
    <t>142E</t>
  </si>
  <si>
    <t>MAERSK HONG KONG</t>
  </si>
  <si>
    <t>143E</t>
  </si>
  <si>
    <t>MAERSK HANOI</t>
  </si>
  <si>
    <t>144E</t>
  </si>
  <si>
    <t>MAERSK HOUSTON</t>
  </si>
  <si>
    <t>145E</t>
  </si>
  <si>
    <t>MAERSK HANGZHOU</t>
  </si>
  <si>
    <t>146E</t>
  </si>
  <si>
    <t>MAERSK HORSBURGH</t>
  </si>
  <si>
    <t>147E</t>
  </si>
  <si>
    <t>MAERSK HAMBURG</t>
  </si>
  <si>
    <t>149E</t>
  </si>
  <si>
    <t>QX151E</t>
  </si>
  <si>
    <t>152E</t>
  </si>
  <si>
    <t>201E</t>
  </si>
  <si>
    <t>202E</t>
  </si>
  <si>
    <t>QX203E</t>
  </si>
  <si>
    <t>204E</t>
  </si>
  <si>
    <t>205E</t>
  </si>
  <si>
    <t>206E</t>
  </si>
  <si>
    <t>207E</t>
  </si>
  <si>
    <t>208E</t>
  </si>
  <si>
    <t>209E</t>
  </si>
  <si>
    <t>210E</t>
  </si>
  <si>
    <t>211E</t>
  </si>
  <si>
    <t>QX212E</t>
  </si>
  <si>
    <t>MAERSK HUACHO</t>
  </si>
  <si>
    <t>213E</t>
  </si>
  <si>
    <t>214E</t>
  </si>
  <si>
    <t>215E</t>
  </si>
  <si>
    <t>217E</t>
  </si>
  <si>
    <t>218E</t>
  </si>
  <si>
    <t>219E</t>
  </si>
  <si>
    <t>220E</t>
  </si>
  <si>
    <t>QX221E</t>
  </si>
  <si>
    <t>222E</t>
  </si>
  <si>
    <t>223E</t>
  </si>
  <si>
    <t>QX224E</t>
  </si>
  <si>
    <t>225E</t>
  </si>
  <si>
    <t>226E</t>
  </si>
  <si>
    <t>227E</t>
  </si>
  <si>
    <t>228E</t>
  </si>
  <si>
    <t>230E</t>
  </si>
  <si>
    <t>EXPRESS BERLIN</t>
  </si>
  <si>
    <t>231E</t>
  </si>
  <si>
    <t>232E</t>
  </si>
  <si>
    <t>233E</t>
  </si>
  <si>
    <t>235E</t>
  </si>
  <si>
    <t>QX236E</t>
  </si>
  <si>
    <t>QX237E</t>
  </si>
  <si>
    <t>238E</t>
  </si>
  <si>
    <t>239E</t>
  </si>
  <si>
    <t>240E</t>
  </si>
  <si>
    <t xml:space="preserve">MAERSK HANOI </t>
  </si>
  <si>
    <t>242E</t>
  </si>
  <si>
    <t>243E</t>
  </si>
  <si>
    <t>245E</t>
  </si>
  <si>
    <t>246E</t>
  </si>
  <si>
    <t>247E</t>
  </si>
  <si>
    <t>248E</t>
  </si>
  <si>
    <t>MAERSK CAMPBELL</t>
  </si>
  <si>
    <t>249E</t>
  </si>
  <si>
    <t>250E</t>
  </si>
  <si>
    <t>251E</t>
  </si>
  <si>
    <t>252E</t>
  </si>
  <si>
    <t>301E</t>
  </si>
  <si>
    <t>302E</t>
  </si>
  <si>
    <t>303E</t>
  </si>
  <si>
    <t>304E</t>
  </si>
  <si>
    <t>STOP  NOMINATION ON 305E- FULL</t>
  </si>
  <si>
    <t>305E</t>
  </si>
  <si>
    <t>306E</t>
  </si>
  <si>
    <t>MAERSK CANDOR</t>
  </si>
  <si>
    <t>307E</t>
  </si>
  <si>
    <t>308E</t>
  </si>
  <si>
    <t>309E</t>
  </si>
  <si>
    <t>310E</t>
  </si>
  <si>
    <t>311E</t>
  </si>
  <si>
    <t>312E</t>
  </si>
  <si>
    <t>313E</t>
  </si>
  <si>
    <t>314E</t>
  </si>
  <si>
    <t>315E</t>
  </si>
  <si>
    <t>316E</t>
  </si>
  <si>
    <t>317E</t>
  </si>
  <si>
    <t>318E</t>
  </si>
  <si>
    <t>MAERSK CANYON</t>
  </si>
  <si>
    <t>319E</t>
  </si>
  <si>
    <t>320E</t>
  </si>
  <si>
    <t>321E</t>
  </si>
  <si>
    <t>322E</t>
  </si>
  <si>
    <t>323E</t>
  </si>
  <si>
    <t>324E</t>
  </si>
  <si>
    <t>325E</t>
  </si>
  <si>
    <t>326E</t>
  </si>
  <si>
    <t>327E</t>
  </si>
  <si>
    <t>328E</t>
  </si>
  <si>
    <t>329E</t>
  </si>
  <si>
    <t>330E</t>
  </si>
  <si>
    <t>331E</t>
  </si>
  <si>
    <t>332E</t>
  </si>
  <si>
    <t>333E</t>
  </si>
  <si>
    <t>334E</t>
  </si>
  <si>
    <t>PHASING OUT</t>
  </si>
  <si>
    <t>MAERSK CLEVELAND</t>
  </si>
  <si>
    <t xml:space="preserve">                              MEDITERRANEAN SHIPPING COMPANY SOUTH EAST ASIA (SINGAPORE) PTE LTD </t>
  </si>
  <si>
    <t>IPANEMA EASTBOUND</t>
  </si>
  <si>
    <t>PRIORITY HKG/PUS</t>
  </si>
  <si>
    <t>SCA TO LOAD ON SWAN FOR HK SHIPMENTS</t>
  </si>
  <si>
    <t xml:space="preserve">HIT CANNOT LOAD SCA </t>
  </si>
  <si>
    <t>SHA loading must get ARO approval</t>
  </si>
  <si>
    <t>NGB loading must get ARO approval</t>
  </si>
  <si>
    <t>(THU)</t>
  </si>
  <si>
    <t>HONG KONG - HKHIT</t>
  </si>
  <si>
    <t>BUSAN (PNIT)</t>
  </si>
  <si>
    <t xml:space="preserve">SHANGHAI - YANGSHAN </t>
  </si>
  <si>
    <t>PROFORMA S</t>
  </si>
  <si>
    <t>shantou</t>
  </si>
  <si>
    <t>hakata (via busan)</t>
  </si>
  <si>
    <t>osaka (via busan) - DOW</t>
  </si>
  <si>
    <t>NANJING VIA SHANGHAI</t>
  </si>
  <si>
    <t>11  DAYS</t>
  </si>
  <si>
    <t>12 - 13 DAYS</t>
  </si>
  <si>
    <t>SEASPAN RAPTOR</t>
  </si>
  <si>
    <t>2129E</t>
  </si>
  <si>
    <t>MSC SARA ELENA</t>
  </si>
  <si>
    <t>FI137R</t>
  </si>
  <si>
    <t>MONTEVIDEO EXPRESS</t>
  </si>
  <si>
    <t>2131E</t>
  </si>
  <si>
    <t>FI139R</t>
  </si>
  <si>
    <t>MSC CHANNE</t>
  </si>
  <si>
    <t>FI140R</t>
  </si>
  <si>
    <t>SEASPAN OSPREY</t>
  </si>
  <si>
    <t>2134E</t>
  </si>
  <si>
    <t>PARANAGUA EXPRESS</t>
  </si>
  <si>
    <t>2135E</t>
  </si>
  <si>
    <t>SEASPAN HARRIER</t>
  </si>
  <si>
    <t>2136E</t>
  </si>
  <si>
    <t>MSC DESIREE</t>
  </si>
  <si>
    <t>FI144R</t>
  </si>
  <si>
    <t>MSC AGRIGENTO</t>
  </si>
  <si>
    <t>FI145R</t>
  </si>
  <si>
    <t>CAPE ARTEMISIO</t>
  </si>
  <si>
    <t>2139E</t>
  </si>
  <si>
    <t>SEASPAN FALCON</t>
  </si>
  <si>
    <t>2140E</t>
  </si>
  <si>
    <t>MSC ABIDJAN</t>
  </si>
  <si>
    <t>FI148R</t>
  </si>
  <si>
    <t>BUENOS AIRES EXPRESS</t>
  </si>
  <si>
    <t>2142E</t>
  </si>
  <si>
    <t>2143E</t>
  </si>
  <si>
    <t>FI151R</t>
  </si>
  <si>
    <t>2145E</t>
  </si>
  <si>
    <t>FI201R</t>
  </si>
  <si>
    <t>2147E</t>
  </si>
  <si>
    <t>2148E</t>
  </si>
  <si>
    <t>2149E</t>
  </si>
  <si>
    <t>FI206R</t>
  </si>
  <si>
    <t>FI207R</t>
  </si>
  <si>
    <t>2152E</t>
  </si>
  <si>
    <t>2201E</t>
  </si>
  <si>
    <t>FI210R</t>
  </si>
  <si>
    <t>2203E</t>
  </si>
  <si>
    <t>2205E</t>
  </si>
  <si>
    <t>FI213R</t>
  </si>
  <si>
    <t>2207E</t>
  </si>
  <si>
    <t>FI215R</t>
  </si>
  <si>
    <t>2209E</t>
  </si>
  <si>
    <t>2210E</t>
  </si>
  <si>
    <t>2211E</t>
  </si>
  <si>
    <t>FI219R</t>
  </si>
  <si>
    <t>FI220R</t>
  </si>
  <si>
    <t xml:space="preserve">
MEDITERRANEAN EXPRESS</t>
  </si>
  <si>
    <t>2214E</t>
  </si>
  <si>
    <t>2215E</t>
  </si>
  <si>
    <t>FI223R</t>
  </si>
  <si>
    <t>TBN 96 (BLANK SAILING)</t>
  </si>
  <si>
    <t>2217E</t>
  </si>
  <si>
    <t>SALVADOR EXPRESS</t>
  </si>
  <si>
    <t>2218E</t>
  </si>
  <si>
    <t>2219E</t>
  </si>
  <si>
    <t>FI227R</t>
  </si>
  <si>
    <t>NAVEGANTES EXPRESS</t>
  </si>
  <si>
    <t>2221E</t>
  </si>
  <si>
    <t>FI229R</t>
  </si>
  <si>
    <t>2223E</t>
  </si>
  <si>
    <t>2224E</t>
  </si>
  <si>
    <t>2225E</t>
  </si>
  <si>
    <t>MSC ALGHERO</t>
  </si>
  <si>
    <t>FI234R</t>
  </si>
  <si>
    <t>2228E</t>
  </si>
  <si>
    <t>2229E</t>
  </si>
  <si>
    <t>MSC ARICA</t>
  </si>
  <si>
    <t>FI237R</t>
  </si>
  <si>
    <t>2231E</t>
  </si>
  <si>
    <t>2232E</t>
  </si>
  <si>
    <t>2234E</t>
  </si>
  <si>
    <t>FI242R</t>
  </si>
  <si>
    <t>ONE AMAZON</t>
  </si>
  <si>
    <t>2236E</t>
  </si>
  <si>
    <t>RIO DE JANEIRO EXPRESS</t>
  </si>
  <si>
    <t>2237E</t>
  </si>
  <si>
    <t>2238E</t>
  </si>
  <si>
    <t xml:space="preserve"> FI246R</t>
  </si>
  <si>
    <t>FI247R</t>
  </si>
  <si>
    <t>2241E</t>
  </si>
  <si>
    <t>2242E</t>
  </si>
  <si>
    <t>FJ250R</t>
  </si>
  <si>
    <t>2244E</t>
  </si>
  <si>
    <t>2245E</t>
  </si>
  <si>
    <t>FI301R</t>
  </si>
  <si>
    <t>2247E</t>
  </si>
  <si>
    <t>FI303R</t>
  </si>
  <si>
    <t>2249E</t>
  </si>
  <si>
    <t>2250E</t>
  </si>
  <si>
    <t>2251E</t>
  </si>
  <si>
    <t>FI308R</t>
  </si>
  <si>
    <t>MSC SHUBA B</t>
  </si>
  <si>
    <t>FI309R</t>
  </si>
  <si>
    <t>2302E</t>
  </si>
  <si>
    <t>2304E</t>
  </si>
  <si>
    <t>MSC GAYANE</t>
  </si>
  <si>
    <t>FI312R</t>
  </si>
  <si>
    <t>2306E</t>
  </si>
  <si>
    <t>2307E</t>
  </si>
  <si>
    <t>MSC MADHU B</t>
  </si>
  <si>
    <t>FI315R</t>
  </si>
  <si>
    <t>2309E</t>
  </si>
  <si>
    <t>FI317R</t>
  </si>
  <si>
    <t>2311E</t>
  </si>
  <si>
    <t>2312E</t>
  </si>
  <si>
    <t>RDO ACE</t>
  </si>
  <si>
    <t>2313E</t>
  </si>
  <si>
    <t>MSC AVNI</t>
  </si>
  <si>
    <t>FI321R</t>
  </si>
  <si>
    <t>FI322R</t>
  </si>
  <si>
    <t xml:space="preserve">2316E </t>
  </si>
  <si>
    <t>2317E</t>
  </si>
  <si>
    <t>2318E</t>
  </si>
  <si>
    <t>CAPE KORTIA</t>
  </si>
  <si>
    <t>FI326R</t>
  </si>
  <si>
    <t>2320E</t>
  </si>
  <si>
    <t>FI328R</t>
  </si>
  <si>
    <t>2322E</t>
  </si>
  <si>
    <t>MSC ANTIGUA</t>
  </si>
  <si>
    <t>FI330R</t>
  </si>
  <si>
    <t>2324E</t>
  </si>
  <si>
    <t>2325E</t>
  </si>
  <si>
    <t>2326E</t>
  </si>
  <si>
    <t>FI334R</t>
  </si>
  <si>
    <t>FI335R</t>
  </si>
  <si>
    <t>2329E</t>
  </si>
  <si>
    <t>2330E</t>
  </si>
  <si>
    <t>2331E</t>
  </si>
  <si>
    <t>FI339R</t>
  </si>
  <si>
    <t xml:space="preserve"> 2333E</t>
  </si>
  <si>
    <t xml:space="preserve"> FI341R</t>
  </si>
  <si>
    <t>LIMA EXPRESS</t>
  </si>
  <si>
    <t>2335E</t>
  </si>
  <si>
    <t>CAPE TAINARO</t>
  </si>
  <si>
    <t>FI343R</t>
  </si>
  <si>
    <t>2337E</t>
  </si>
  <si>
    <t>2338E</t>
  </si>
  <si>
    <t>2339E</t>
  </si>
  <si>
    <t>FI347R</t>
  </si>
  <si>
    <t>2342E</t>
  </si>
  <si>
    <t>FI350R</t>
  </si>
  <si>
    <t>2344E</t>
  </si>
  <si>
    <t>2345E</t>
  </si>
  <si>
    <t>2346E</t>
  </si>
  <si>
    <t xml:space="preserve"> FI402R</t>
  </si>
  <si>
    <t>2348E</t>
  </si>
  <si>
    <t>MSC AZOV</t>
  </si>
  <si>
    <t>FI404R</t>
  </si>
  <si>
    <t>chinsin</t>
  </si>
  <si>
    <t>SENTOSA SHIKA LEG 1</t>
  </si>
  <si>
    <t xml:space="preserve">PROFORMA SAILING </t>
  </si>
  <si>
    <t>LIVE</t>
  </si>
  <si>
    <t xml:space="preserve">10 DAYS </t>
  </si>
  <si>
    <t>MSC EVA</t>
  </si>
  <si>
    <t>FV140A</t>
  </si>
  <si>
    <t>MSC ALTAIR</t>
  </si>
  <si>
    <t>FV141A</t>
  </si>
  <si>
    <t>FV142A</t>
  </si>
  <si>
    <t>MSC DANIELA</t>
  </si>
  <si>
    <t>FV143A</t>
  </si>
  <si>
    <t>MSC AURIGA</t>
  </si>
  <si>
    <t>FV144A</t>
  </si>
  <si>
    <t>FV145A</t>
  </si>
  <si>
    <t>FV146A</t>
  </si>
  <si>
    <t>MSC TARANTO</t>
  </si>
  <si>
    <t>FV147A</t>
  </si>
  <si>
    <t>MSC HEIDI</t>
  </si>
  <si>
    <t>FV148A</t>
  </si>
  <si>
    <t>MSC SONIA</t>
  </si>
  <si>
    <t>FV149A</t>
  </si>
  <si>
    <t>MSC BEATRICE</t>
  </si>
  <si>
    <t>FV150A</t>
  </si>
  <si>
    <t>MSC RAVENNA</t>
  </si>
  <si>
    <t>FV151A</t>
  </si>
  <si>
    <t>MSC SOLA</t>
  </si>
  <si>
    <t>FV152A</t>
  </si>
  <si>
    <t>MSC TRIESTE</t>
  </si>
  <si>
    <t>FV201A</t>
  </si>
  <si>
    <t>MSC FAITH</t>
  </si>
  <si>
    <t>FV202A</t>
  </si>
  <si>
    <t>MSC IVANA</t>
  </si>
  <si>
    <t>FV203A</t>
  </si>
  <si>
    <t>MSC GIULIA</t>
  </si>
  <si>
    <t>FV204A</t>
  </si>
  <si>
    <t>DISCHARGE SIN  ONLY</t>
  </si>
  <si>
    <t>MSC FRANCESCA</t>
  </si>
  <si>
    <t>FV205A</t>
  </si>
  <si>
    <t>EX NAVIOS UNITE</t>
  </si>
  <si>
    <t>NORTHERN JUPITER</t>
  </si>
  <si>
    <t>FV206A</t>
  </si>
  <si>
    <t>EX MSC DANIELA</t>
  </si>
  <si>
    <t xml:space="preserve"> MSC SHAY</t>
  </si>
  <si>
    <t>FV207A</t>
  </si>
  <si>
    <t>MSC DANIT</t>
  </si>
  <si>
    <t>FV208A</t>
  </si>
  <si>
    <t>EX MSC SOLA</t>
  </si>
  <si>
    <t>MSC VALERIA</t>
  </si>
  <si>
    <t>FV209A</t>
  </si>
  <si>
    <t>FV210A</t>
  </si>
  <si>
    <t>FV211A</t>
  </si>
  <si>
    <t>MSC FLAVIA</t>
  </si>
  <si>
    <t>FV212A</t>
  </si>
  <si>
    <t>FV213A</t>
  </si>
  <si>
    <t>MSC WASHINGTON</t>
  </si>
  <si>
    <t>FV214A</t>
  </si>
  <si>
    <t>MSC VIRGO</t>
  </si>
  <si>
    <t>FV215A</t>
  </si>
  <si>
    <t>MSC CAMILLE</t>
  </si>
  <si>
    <t>FV216A</t>
  </si>
  <si>
    <t>NAVIOS UTMOST</t>
  </si>
  <si>
    <t>FV217A</t>
  </si>
  <si>
    <t>MSC SDLA</t>
  </si>
  <si>
    <t>FV218A</t>
  </si>
  <si>
    <t>FV219A</t>
  </si>
  <si>
    <t>FV220A</t>
  </si>
  <si>
    <t>FV221A</t>
  </si>
  <si>
    <t>EX MSC BARI</t>
  </si>
  <si>
    <t>MSC SHAY</t>
  </si>
  <si>
    <t>FV222A</t>
  </si>
  <si>
    <t>EX MSC AURIGA</t>
  </si>
  <si>
    <t>MSC LISA</t>
  </si>
  <si>
    <t>FV223A</t>
  </si>
  <si>
    <t>MSC VIRGINIA</t>
  </si>
  <si>
    <t>FV224A</t>
  </si>
  <si>
    <t>EX MSC AMSTERDAAM</t>
  </si>
  <si>
    <t>MSC LAUREN</t>
  </si>
  <si>
    <t>FV225A</t>
  </si>
  <si>
    <t>EX NAVIOS UTMOST</t>
  </si>
  <si>
    <t>FV226A</t>
  </si>
  <si>
    <t>MSC VEGA</t>
  </si>
  <si>
    <t>FV227A</t>
  </si>
  <si>
    <t>FV228A</t>
  </si>
  <si>
    <t>MSC SINDY</t>
  </si>
  <si>
    <t>FV229A</t>
  </si>
  <si>
    <t>TBN 28</t>
  </si>
  <si>
    <t>FV230A</t>
  </si>
  <si>
    <t>FV231A</t>
  </si>
  <si>
    <t>MSC VITA</t>
  </si>
  <si>
    <t>FV232A</t>
  </si>
  <si>
    <t>MSC SILVANA</t>
  </si>
  <si>
    <t>FV233A</t>
  </si>
  <si>
    <t>FV234A</t>
  </si>
  <si>
    <t>FV235A</t>
  </si>
  <si>
    <t>FV236A</t>
  </si>
  <si>
    <t>MSC VANDYA</t>
  </si>
  <si>
    <t>FV237A</t>
  </si>
  <si>
    <t>FV238A</t>
  </si>
  <si>
    <t>FV239A</t>
  </si>
  <si>
    <t>FV240A</t>
  </si>
  <si>
    <t>FV241A</t>
  </si>
  <si>
    <t>FV242A</t>
  </si>
  <si>
    <t>CAPE SOUNIO</t>
  </si>
  <si>
    <t>FV243A</t>
  </si>
  <si>
    <t>MSC CLORINDA</t>
  </si>
  <si>
    <t>FV244A</t>
  </si>
  <si>
    <t>FV245A</t>
  </si>
  <si>
    <t>MSC JOSSELINE</t>
  </si>
  <si>
    <t>FV246A</t>
  </si>
  <si>
    <t>MSC UNITED VIII</t>
  </si>
  <si>
    <t>FV247A</t>
  </si>
  <si>
    <t>FV248A</t>
  </si>
  <si>
    <t>FV249A</t>
  </si>
  <si>
    <t>EX MSC ALIYA</t>
  </si>
  <si>
    <t>MSC ARIANE</t>
  </si>
  <si>
    <t>FV250A</t>
  </si>
  <si>
    <t>FV251A</t>
  </si>
  <si>
    <t>MSC KANOKO</t>
  </si>
  <si>
    <t>FV252A</t>
  </si>
  <si>
    <t>FV301A</t>
  </si>
  <si>
    <t>FV302A</t>
  </si>
  <si>
    <t>FV303A</t>
  </si>
  <si>
    <t>MSC MARA</t>
  </si>
  <si>
    <t>FV304A</t>
  </si>
  <si>
    <t>FV305A</t>
  </si>
  <si>
    <t>TBN 40</t>
  </si>
  <si>
    <t>FV306A</t>
  </si>
  <si>
    <t>FV307A</t>
  </si>
  <si>
    <t>ex MSC AURIGA</t>
  </si>
  <si>
    <t>FV308A</t>
  </si>
  <si>
    <t>FV309A</t>
  </si>
  <si>
    <t>TBN 39</t>
  </si>
  <si>
    <t>FV310A</t>
  </si>
  <si>
    <t>FV311A</t>
  </si>
  <si>
    <t>FV314E</t>
  </si>
  <si>
    <t>FV315E</t>
  </si>
  <si>
    <t>NAVARINO</t>
  </si>
  <si>
    <t>FV316E</t>
  </si>
  <si>
    <t>MSC TERESA</t>
  </si>
  <si>
    <t>FV317E</t>
  </si>
  <si>
    <t>MSC JEWEL</t>
  </si>
  <si>
    <t>FV318E</t>
  </si>
  <si>
    <t>FV319E</t>
  </si>
  <si>
    <t>MSC IRENE</t>
  </si>
  <si>
    <t>FV320E</t>
  </si>
  <si>
    <t>GA336E</t>
  </si>
  <si>
    <t>GA337E</t>
  </si>
  <si>
    <t>MSC EMANUELA</t>
  </si>
  <si>
    <t>GA338E</t>
  </si>
  <si>
    <t>GA339E</t>
  </si>
  <si>
    <t>GA340E</t>
  </si>
  <si>
    <t>MSC AUDREY</t>
  </si>
  <si>
    <t>GA341E</t>
  </si>
  <si>
    <t>GA342E</t>
  </si>
  <si>
    <t>MSC KATIE</t>
  </si>
  <si>
    <t>GA343E</t>
  </si>
  <si>
    <t>MSC VANCOUVER</t>
  </si>
  <si>
    <t>GA344E</t>
  </si>
  <si>
    <t>TBN 5</t>
  </si>
  <si>
    <t>GA345E</t>
  </si>
  <si>
    <t>TBN 6</t>
  </si>
  <si>
    <t>GA346E</t>
  </si>
  <si>
    <t>MSC PARIS</t>
  </si>
  <si>
    <t>GA347E</t>
  </si>
  <si>
    <t>TBN 2</t>
  </si>
  <si>
    <t>GA348E</t>
  </si>
  <si>
    <t>TBN 10</t>
  </si>
  <si>
    <t>GA349E</t>
  </si>
  <si>
    <t>HE210A</t>
  </si>
  <si>
    <t>HE137A</t>
  </si>
  <si>
    <t>MSC KYMEA</t>
  </si>
  <si>
    <t xml:space="preserve"> HE138A</t>
  </si>
  <si>
    <t>HE138A</t>
  </si>
  <si>
    <t>EXTRA CALL : PORT KLANG</t>
  </si>
  <si>
    <t>HE139A</t>
  </si>
  <si>
    <t>HE140A</t>
  </si>
  <si>
    <t>HE141A</t>
  </si>
  <si>
    <t>HE142A</t>
  </si>
  <si>
    <t>HE143A</t>
  </si>
  <si>
    <t>HE144A</t>
  </si>
  <si>
    <t>HE145A</t>
  </si>
  <si>
    <t>HE208A</t>
  </si>
  <si>
    <t>HE209A</t>
  </si>
  <si>
    <t>HE211A</t>
  </si>
  <si>
    <t>HE212A</t>
  </si>
  <si>
    <t>HE213A</t>
  </si>
  <si>
    <t>HE214A</t>
  </si>
  <si>
    <t>HE215A</t>
  </si>
  <si>
    <t>HE216A</t>
  </si>
  <si>
    <t>HE217A</t>
  </si>
  <si>
    <t>HE218A</t>
  </si>
  <si>
    <t>HE219A</t>
  </si>
  <si>
    <t>HE220A</t>
  </si>
  <si>
    <t>HE221A</t>
  </si>
  <si>
    <t>HE222A</t>
  </si>
  <si>
    <t>HE223A</t>
  </si>
  <si>
    <t>HE224A</t>
  </si>
  <si>
    <t>HE225A</t>
  </si>
  <si>
    <t>HE226A</t>
  </si>
  <si>
    <t>HE227A</t>
  </si>
  <si>
    <t>HE228A</t>
  </si>
  <si>
    <t>HE229A</t>
  </si>
  <si>
    <t>HE230A</t>
  </si>
  <si>
    <t>HE231A</t>
  </si>
  <si>
    <t>HE232A</t>
  </si>
  <si>
    <t>HE233A</t>
  </si>
  <si>
    <t>HE234A</t>
  </si>
  <si>
    <t>HE235A</t>
  </si>
  <si>
    <t>HE236A</t>
  </si>
  <si>
    <t>HE237A</t>
  </si>
  <si>
    <t>HE238A</t>
  </si>
  <si>
    <t>HE239A</t>
  </si>
  <si>
    <t>HE240A</t>
  </si>
  <si>
    <t>HE241A</t>
  </si>
  <si>
    <t>HE242A</t>
  </si>
  <si>
    <t>HE243A</t>
  </si>
  <si>
    <t>HE244A</t>
  </si>
  <si>
    <t>HE245A</t>
  </si>
  <si>
    <t>HE246A</t>
  </si>
  <si>
    <t>HE247A</t>
  </si>
  <si>
    <t>HE248A</t>
  </si>
  <si>
    <t>HE249A</t>
  </si>
  <si>
    <t>HE250A</t>
  </si>
  <si>
    <t>HE251A</t>
  </si>
  <si>
    <t>HE252A</t>
  </si>
  <si>
    <t>HE301A</t>
  </si>
  <si>
    <t>HE302A</t>
  </si>
  <si>
    <t>HE303A</t>
  </si>
  <si>
    <t>HE304A</t>
  </si>
  <si>
    <t>HE305A</t>
  </si>
  <si>
    <t>HE306A</t>
  </si>
  <si>
    <t>HE307A</t>
  </si>
  <si>
    <t>HE308A</t>
  </si>
  <si>
    <t>HE309A</t>
  </si>
  <si>
    <t>HE310A</t>
  </si>
  <si>
    <t>MSC AGATA II</t>
  </si>
  <si>
    <t>HE311A</t>
  </si>
  <si>
    <t>HE312B</t>
  </si>
  <si>
    <t>HE313A</t>
  </si>
  <si>
    <t>HE314A</t>
  </si>
  <si>
    <t>HE315A</t>
  </si>
  <si>
    <t>HE316A</t>
  </si>
  <si>
    <t>HE317A</t>
  </si>
  <si>
    <t>HE318A</t>
  </si>
  <si>
    <t>HE319A</t>
  </si>
  <si>
    <t>HE320A</t>
  </si>
  <si>
    <t>HE321A</t>
  </si>
  <si>
    <t>HE322A</t>
  </si>
  <si>
    <t xml:space="preserve">MALAYSIA EXPRESS </t>
  </si>
  <si>
    <t>(WED)</t>
  </si>
  <si>
    <t>HF115A</t>
  </si>
  <si>
    <t>ex MSC SOPHIE / TG ATHENA</t>
  </si>
  <si>
    <t>HF116A</t>
  </si>
  <si>
    <t>HF117A</t>
  </si>
  <si>
    <t>HF118A</t>
  </si>
  <si>
    <t>HF119A</t>
  </si>
  <si>
    <t>HF120A</t>
  </si>
  <si>
    <t>HF121A</t>
  </si>
  <si>
    <t>HF122A</t>
  </si>
  <si>
    <t>**MSIA EXP : PORTKLANG WESTPORT // IF LOADING MCC SERVICES THAN WILL BE NORTHPORT</t>
  </si>
  <si>
    <t>MALYNDO EXPRESS (LOOP 1)</t>
  </si>
  <si>
    <t xml:space="preserve">PORT KLANG 
(WEST PORT) </t>
  </si>
  <si>
    <t>ex TG ATHENA / MSC SOPHIE</t>
  </si>
  <si>
    <t>HY114A</t>
  </si>
  <si>
    <t>DELAY FROM 04/04</t>
  </si>
  <si>
    <t>ex TG ATHENA</t>
  </si>
  <si>
    <t>HY115A</t>
  </si>
  <si>
    <t>HY116A</t>
  </si>
  <si>
    <t>HY117A</t>
  </si>
  <si>
    <t xml:space="preserve">STOP NOMINATION </t>
  </si>
  <si>
    <t>HY118A</t>
  </si>
  <si>
    <t>HY119A</t>
  </si>
  <si>
    <t>HY120A</t>
  </si>
  <si>
    <t>HY121A</t>
  </si>
  <si>
    <t>HY122A</t>
  </si>
  <si>
    <t>MIE2 (LOOP 2) - SINGAPORE / TANJONG PELEPAS / PASIR GUDANG / PORT KLANG</t>
  </si>
  <si>
    <t>PORT KLANG - WEST PORT</t>
  </si>
  <si>
    <t>HY027A</t>
  </si>
  <si>
    <t>HY028A</t>
  </si>
  <si>
    <t>HY029A</t>
  </si>
  <si>
    <t>HY030A</t>
  </si>
  <si>
    <t>CLOSE 2 LOOPS IN MALYNDO</t>
  </si>
  <si>
    <t>JOSEPH YAN</t>
  </si>
  <si>
    <t>6505 9686</t>
  </si>
  <si>
    <t>joseph.yan@msc.com</t>
  </si>
  <si>
    <t>KIM LEE</t>
  </si>
  <si>
    <t>6505 9688</t>
  </si>
  <si>
    <t>kim.lee@msc.com</t>
  </si>
  <si>
    <t>6505 9682</t>
  </si>
  <si>
    <t>WILLIE WONG</t>
  </si>
  <si>
    <t>6505 9689</t>
  </si>
  <si>
    <t>willie.wong@msc.com</t>
  </si>
  <si>
    <t>6505 9687</t>
  </si>
  <si>
    <t>JASON LIM</t>
  </si>
  <si>
    <t>6505 9685</t>
  </si>
  <si>
    <t>jason.lim@msc.com</t>
  </si>
  <si>
    <t>LINH</t>
  </si>
  <si>
    <t>6505 9699</t>
  </si>
  <si>
    <t>linh.ng@msc.com</t>
  </si>
  <si>
    <t>JARRYL FONG</t>
  </si>
  <si>
    <t>6505 9681</t>
  </si>
  <si>
    <t>jarryl.fong@msc.com</t>
  </si>
  <si>
    <t xml:space="preserve">                           MEDITERRANEAN SHIPPING COMPANY SOUTH EAST ASIA (SINGAPORE) PTE LTD </t>
  </si>
  <si>
    <t>IN3</t>
  </si>
  <si>
    <t>ex MERATUS GORONTALO</t>
  </si>
  <si>
    <t>HADDOCK</t>
  </si>
  <si>
    <t>133S</t>
  </si>
  <si>
    <t>134S</t>
  </si>
  <si>
    <t>IA3 LEG 2</t>
  </si>
  <si>
    <t>SEASPAN LUMACO</t>
  </si>
  <si>
    <t>028S</t>
  </si>
  <si>
    <t>RIO CADIZ</t>
  </si>
  <si>
    <t>029S</t>
  </si>
  <si>
    <t xml:space="preserve">NAVIOS TEMPO </t>
  </si>
  <si>
    <t>030S</t>
  </si>
  <si>
    <t>NAVIOS LAPIS</t>
  </si>
  <si>
    <t>031S</t>
  </si>
  <si>
    <t>ALS JUPITER</t>
  </si>
  <si>
    <t>032S</t>
  </si>
  <si>
    <t>033S</t>
  </si>
  <si>
    <t>034S</t>
  </si>
  <si>
    <t>035S</t>
  </si>
  <si>
    <t>036S</t>
  </si>
  <si>
    <t>037S</t>
  </si>
  <si>
    <t>038S</t>
  </si>
  <si>
    <t>039S</t>
  </si>
  <si>
    <t>040S</t>
  </si>
  <si>
    <t>041S</t>
  </si>
  <si>
    <t>042S</t>
  </si>
  <si>
    <t>043S</t>
  </si>
  <si>
    <t>044S</t>
  </si>
  <si>
    <t>045S</t>
  </si>
  <si>
    <t>046S</t>
  </si>
  <si>
    <t>047S</t>
  </si>
  <si>
    <t>048S</t>
  </si>
  <si>
    <t>049S</t>
  </si>
  <si>
    <t>6505 9693</t>
  </si>
  <si>
    <t>6505 9696</t>
  </si>
  <si>
    <t>6505 9697</t>
  </si>
  <si>
    <t>6505 9694</t>
  </si>
  <si>
    <t>AM1 - DRAGON EASTBOUND</t>
  </si>
  <si>
    <t>XIAMEN (SONGYU)</t>
  </si>
  <si>
    <t>FD012E</t>
  </si>
  <si>
    <t xml:space="preserve">MSC TRIESTE </t>
  </si>
  <si>
    <t>FD013E</t>
  </si>
  <si>
    <t>FD014E</t>
  </si>
  <si>
    <t>FD015E</t>
  </si>
  <si>
    <t>FD016E</t>
  </si>
  <si>
    <t>FD017E</t>
  </si>
  <si>
    <t>*** BLANK SAILING TILL FD043E, ESTIMATE RESUME FD044E, ETA SIN 14-DEC-2020 ***</t>
  </si>
  <si>
    <t>FD044E</t>
  </si>
  <si>
    <t>FD032E</t>
  </si>
  <si>
    <t>KAMCHATKA</t>
  </si>
  <si>
    <t>VOSTOCHNIY (VSC)</t>
  </si>
  <si>
    <t>MSC INGY</t>
  </si>
  <si>
    <t>FT121E</t>
  </si>
  <si>
    <t>HX128A</t>
  </si>
  <si>
    <t xml:space="preserve">MSC MIRJAM </t>
  </si>
  <si>
    <t>FT122E</t>
  </si>
  <si>
    <t>HX129A</t>
  </si>
  <si>
    <t>MSC OSCAR</t>
  </si>
  <si>
    <t>FT123E</t>
  </si>
  <si>
    <t>WANA BHUM</t>
  </si>
  <si>
    <t>HX130A</t>
  </si>
  <si>
    <t>MSC ZOE</t>
  </si>
  <si>
    <t>FT124E</t>
  </si>
  <si>
    <t>HX131A</t>
  </si>
  <si>
    <t>MSC MAYA</t>
  </si>
  <si>
    <t>FT125E</t>
  </si>
  <si>
    <t>HX132A</t>
  </si>
  <si>
    <t>FT126E</t>
  </si>
  <si>
    <t>HX133A</t>
  </si>
  <si>
    <t>BUSAN 
(PNC)</t>
  </si>
  <si>
    <t xml:space="preserve">11 DAYS </t>
  </si>
  <si>
    <t>FT138E</t>
  </si>
  <si>
    <t>HX145A</t>
  </si>
  <si>
    <t>MSC ANNA</t>
  </si>
  <si>
    <t>FT139E</t>
  </si>
  <si>
    <t xml:space="preserve"> TBN 4</t>
  </si>
  <si>
    <t>HX146A</t>
  </si>
  <si>
    <t>MSC CLARA</t>
  </si>
  <si>
    <t>FT141E</t>
  </si>
  <si>
    <t>HX149A</t>
  </si>
  <si>
    <t>MSC VIVIANA</t>
  </si>
  <si>
    <t>FT142E</t>
  </si>
  <si>
    <t>MSC NORA</t>
  </si>
  <si>
    <t>HX150B</t>
  </si>
  <si>
    <t>MSC RAYSHMI</t>
  </si>
  <si>
    <t>FY201R</t>
  </si>
  <si>
    <t xml:space="preserve">MSC MAKOTO II </t>
  </si>
  <si>
    <t>KK208R</t>
  </si>
  <si>
    <t>MSC FIE</t>
  </si>
  <si>
    <t>FY202R</t>
  </si>
  <si>
    <t>KK207R</t>
  </si>
  <si>
    <t>PETROPAVLOVSK-KAMCHATSKIY</t>
  </si>
  <si>
    <t xml:space="preserve">9 DAYS </t>
  </si>
  <si>
    <t>KK206A</t>
  </si>
  <si>
    <t xml:space="preserve"> MSC MOON F</t>
  </si>
  <si>
    <t>KK207A</t>
  </si>
  <si>
    <t>MSC MAKOTO II </t>
  </si>
  <si>
    <t>KK217R</t>
  </si>
  <si>
    <t xml:space="preserve">MSC TIPHAINE </t>
  </si>
  <si>
    <t>KK219A</t>
  </si>
  <si>
    <t>KK220A</t>
  </si>
  <si>
    <t>KK221A</t>
  </si>
  <si>
    <t>MEDITERRANEAN EXPRESS</t>
  </si>
  <si>
    <t>STOP DRY NOMINATION</t>
  </si>
  <si>
    <t>MSC REEF</t>
  </si>
  <si>
    <t>FT203E</t>
  </si>
  <si>
    <t>FT204E</t>
  </si>
  <si>
    <t>MSC MIRJAM</t>
  </si>
  <si>
    <t>FT205E</t>
  </si>
  <si>
    <t>FT206E</t>
  </si>
  <si>
    <t>FT207E</t>
  </si>
  <si>
    <t>LION EASTBOUND</t>
  </si>
  <si>
    <t>MSC SAVONA</t>
  </si>
  <si>
    <t>FL905E</t>
  </si>
  <si>
    <t>906E</t>
  </si>
  <si>
    <t>FL907E</t>
  </si>
  <si>
    <t>FL908E</t>
  </si>
  <si>
    <t>909E</t>
  </si>
  <si>
    <t>MSC GAIA</t>
  </si>
  <si>
    <t>FL910E</t>
  </si>
  <si>
    <t>911E</t>
  </si>
  <si>
    <t>912E</t>
  </si>
  <si>
    <t>FL913E</t>
  </si>
  <si>
    <t>914E</t>
  </si>
  <si>
    <t>FL915E</t>
  </si>
  <si>
    <t>916E</t>
  </si>
  <si>
    <t>FL917E</t>
  </si>
  <si>
    <t>NEU4 - SWAN EASTBOUND</t>
  </si>
  <si>
    <t>HONGKONG - HKMTL</t>
  </si>
  <si>
    <t>SCA ONLY CAN LOAD ON SWAN EAST - HKMTL</t>
  </si>
  <si>
    <t>013E</t>
  </si>
  <si>
    <t>FW014E</t>
  </si>
  <si>
    <t>FW015E</t>
  </si>
  <si>
    <t>FW016E</t>
  </si>
  <si>
    <t>FW017E</t>
  </si>
  <si>
    <t>STOP QINGDAO</t>
  </si>
  <si>
    <t>FW018E</t>
  </si>
  <si>
    <t>FW019E</t>
  </si>
  <si>
    <t>FW020E</t>
  </si>
  <si>
    <t>FW021E</t>
  </si>
  <si>
    <t>*** BLANK SAILING TILL END OF 2020 ***</t>
  </si>
  <si>
    <t xml:space="preserve">                             MEDITERRANEAN SHIPPING COMPANY SOUTH EAST ASIA (SINGAPORE) PTE LTD </t>
  </si>
  <si>
    <t>SHOGUN EASTBOUND</t>
  </si>
  <si>
    <t>chongqin</t>
  </si>
  <si>
    <t>wuhan</t>
  </si>
  <si>
    <t>MADISON MAERSK</t>
  </si>
  <si>
    <t>820E</t>
  </si>
  <si>
    <t>FH821E</t>
  </si>
  <si>
    <t xml:space="preserve">MOGENS MAERSK </t>
  </si>
  <si>
    <t>822E</t>
  </si>
  <si>
    <t>FH823E</t>
  </si>
  <si>
    <t>MARIE MAERSK</t>
  </si>
  <si>
    <t>824E</t>
  </si>
  <si>
    <t>FH825E</t>
  </si>
  <si>
    <t>FH826E</t>
  </si>
  <si>
    <t>AMERICA EASTBOUND</t>
  </si>
  <si>
    <t>GEORG MAERSK</t>
  </si>
  <si>
    <t>828E</t>
  </si>
  <si>
    <t xml:space="preserve">GERD MAERSK </t>
  </si>
  <si>
    <t>829E</t>
  </si>
  <si>
    <t xml:space="preserve">MAERSK ALGOL </t>
  </si>
  <si>
    <t>830E</t>
  </si>
  <si>
    <t>YANTAIN</t>
  </si>
  <si>
    <t>MAERSK SHENZHEN</t>
  </si>
  <si>
    <t>834E</t>
  </si>
  <si>
    <t>831E</t>
  </si>
  <si>
    <t>MAERSK SARNIA</t>
  </si>
  <si>
    <t>745E</t>
  </si>
  <si>
    <t xml:space="preserve">MAERSK ALTAIR </t>
  </si>
  <si>
    <t>747E</t>
  </si>
  <si>
    <t>EMPIRE EASTBOUND</t>
  </si>
  <si>
    <t>823E</t>
  </si>
  <si>
    <t>ARTHUR MAERSK</t>
  </si>
  <si>
    <t xml:space="preserve">AXEL MAERSK </t>
  </si>
  <si>
    <t>825E</t>
  </si>
  <si>
    <t>COLUMBINE MAERSK</t>
  </si>
  <si>
    <t>826E</t>
  </si>
  <si>
    <t>ADRIAN MAERSK</t>
  </si>
  <si>
    <t>827E</t>
  </si>
  <si>
    <t>MAERSK LIRQUEN</t>
  </si>
  <si>
    <t>CORNELIA MAERSK</t>
  </si>
  <si>
    <t>MAERSK SHANGHAI</t>
  </si>
  <si>
    <t>MAERSK SOFIA</t>
  </si>
  <si>
    <t>LION - JAGUAR</t>
  </si>
  <si>
    <t>CHECK NANSHA SPACE BEFORE LOAD</t>
  </si>
  <si>
    <t>MAERSK EMDEN</t>
  </si>
  <si>
    <t>113N</t>
  </si>
  <si>
    <t>DELAY FROM 28/3</t>
  </si>
  <si>
    <t xml:space="preserve">GEORG MAERSK </t>
  </si>
  <si>
    <t>QL114N</t>
  </si>
  <si>
    <t>MSC BETTINA</t>
  </si>
  <si>
    <t>QL115N</t>
  </si>
  <si>
    <t>QL116N</t>
  </si>
  <si>
    <t>TBN 42</t>
  </si>
  <si>
    <t>QL117N</t>
  </si>
  <si>
    <t>VIA NINGBO - ORIGAMI EXPRESS</t>
  </si>
  <si>
    <t>OMAEZAKI</t>
  </si>
  <si>
    <t>HI651A</t>
  </si>
  <si>
    <t>MSC DIDEM</t>
  </si>
  <si>
    <t>HI652A</t>
  </si>
  <si>
    <t>MSC ANNICK</t>
  </si>
  <si>
    <t>HI701A</t>
  </si>
  <si>
    <t>HI702A</t>
  </si>
  <si>
    <t>HI703A</t>
  </si>
  <si>
    <t>HI704A</t>
  </si>
  <si>
    <t>ex MSC LEVINA</t>
  </si>
  <si>
    <t>HI705A</t>
  </si>
  <si>
    <t>MSC MARIA PIA</t>
  </si>
  <si>
    <t>HI706A</t>
  </si>
  <si>
    <t>ex MSC ANNICK</t>
  </si>
  <si>
    <t>HI707A</t>
  </si>
  <si>
    <t>HI708A</t>
  </si>
  <si>
    <t>HI709A</t>
  </si>
  <si>
    <t>HI710A</t>
  </si>
  <si>
    <t>HI711A</t>
  </si>
  <si>
    <t>HI712A</t>
  </si>
  <si>
    <t>HI713A</t>
  </si>
  <si>
    <t>HI714A</t>
  </si>
  <si>
    <t xml:space="preserve">ALL BOOKINGS ARE SUBJECT TO PRINCIPLE'S APPROVAL </t>
  </si>
  <si>
    <t>JAGUAR</t>
  </si>
  <si>
    <t xml:space="preserve">(SUN) </t>
  </si>
  <si>
    <t>MAERSK EXETER</t>
  </si>
  <si>
    <t>832N</t>
  </si>
  <si>
    <t>MAERSK ESMERALDS</t>
  </si>
  <si>
    <t>833N</t>
  </si>
  <si>
    <t>MAERSK ERDINE</t>
  </si>
  <si>
    <t>834N</t>
  </si>
  <si>
    <t>MAERSK ESSEX</t>
  </si>
  <si>
    <t>835N</t>
  </si>
  <si>
    <t>MAERSK ENSHI</t>
  </si>
  <si>
    <t>836N</t>
  </si>
  <si>
    <t xml:space="preserve">MSC VANDYA </t>
  </si>
  <si>
    <t>FX837N</t>
  </si>
  <si>
    <t>MAERSK ELBA</t>
  </si>
  <si>
    <t>838N</t>
  </si>
  <si>
    <t>MAERSK EMERALD</t>
  </si>
  <si>
    <t>839N</t>
  </si>
  <si>
    <t>MSC BERYL</t>
  </si>
  <si>
    <t>FX840N</t>
  </si>
  <si>
    <t>FX841N</t>
  </si>
  <si>
    <t>MAERSK EVORA</t>
  </si>
  <si>
    <t>842N</t>
  </si>
  <si>
    <t>MAERSK EUREKA</t>
  </si>
  <si>
    <t>843N</t>
  </si>
  <si>
    <t>MSC KATRINA</t>
  </si>
  <si>
    <t>FX844N</t>
  </si>
  <si>
    <t>NO VIA HKG CARGO ON PARTNER'S VESSLES</t>
  </si>
  <si>
    <t>INGWE EASTBOUND</t>
  </si>
  <si>
    <t>SHANGHAI (YANGSHAN)</t>
  </si>
  <si>
    <t>MSC ESTHI</t>
  </si>
  <si>
    <t>ZF020R</t>
  </si>
  <si>
    <t>MSC BREMEN</t>
  </si>
  <si>
    <t>ZF021R</t>
  </si>
  <si>
    <t>SEAMAX BRIDGEPORT</t>
  </si>
  <si>
    <t>ZF022R</t>
  </si>
  <si>
    <t>MSC ELODIE OR AVNI</t>
  </si>
  <si>
    <t>ZF024R</t>
  </si>
  <si>
    <t xml:space="preserve">MSC YASHI B </t>
  </si>
  <si>
    <t>ZF025R</t>
  </si>
  <si>
    <t>MSC PALAK</t>
  </si>
  <si>
    <t>ZG026R</t>
  </si>
  <si>
    <t>AFRICA EASTBOUND</t>
  </si>
  <si>
    <t>MSC CRISTINA</t>
  </si>
  <si>
    <t>FY139R</t>
  </si>
  <si>
    <t>FY140R</t>
  </si>
  <si>
    <t>FY141R</t>
  </si>
  <si>
    <t>MSC JOANNA</t>
  </si>
  <si>
    <t>FY142R</t>
  </si>
  <si>
    <t>FY143R</t>
  </si>
  <si>
    <t>FY144R</t>
  </si>
  <si>
    <t>MSC MARGRIT</t>
  </si>
  <si>
    <t>FY146R</t>
  </si>
  <si>
    <t>FY147R</t>
  </si>
  <si>
    <t>FY148R</t>
  </si>
  <si>
    <t>FY149R</t>
  </si>
  <si>
    <t>FY150R</t>
  </si>
  <si>
    <t>FY151R</t>
  </si>
  <si>
    <t>MSC ALIYA</t>
  </si>
  <si>
    <t>FY152R</t>
  </si>
  <si>
    <t>FY203R</t>
  </si>
  <si>
    <t>MSC ANZU</t>
  </si>
  <si>
    <t>FY204R</t>
  </si>
  <si>
    <t>FY205R</t>
  </si>
  <si>
    <t>FY206R</t>
  </si>
  <si>
    <t>FY207R</t>
  </si>
  <si>
    <t>FY210R</t>
  </si>
  <si>
    <t>MSC GUERNSEY</t>
  </si>
  <si>
    <t>FY211R</t>
  </si>
  <si>
    <t>MSC CLEA</t>
  </si>
  <si>
    <t>FY213R</t>
  </si>
  <si>
    <t xml:space="preserve">ONLY FOR ATM &amp; RE-EXPORT SHIPMENT </t>
  </si>
  <si>
    <t>FY905R</t>
  </si>
  <si>
    <t>FY906R</t>
  </si>
  <si>
    <t xml:space="preserve">MSC BETTINA </t>
  </si>
  <si>
    <t>FY907R</t>
  </si>
  <si>
    <t>FY908R</t>
  </si>
  <si>
    <t>MSC REGULUS</t>
  </si>
  <si>
    <t>FY909R</t>
  </si>
  <si>
    <t>MSC ELISA</t>
  </si>
  <si>
    <t>MSC EARTH</t>
  </si>
  <si>
    <t>MAERSK TAURUS</t>
  </si>
  <si>
    <t>MAERSK STADELHORN</t>
  </si>
  <si>
    <t>Fyi we have modified below network plan – Vung Tau and Laem Chabang have been removed from Dolphin and added to the Seagull North Bound rotation – please see below:</t>
  </si>
  <si>
    <t>Thank you</t>
  </si>
  <si>
    <t>Best Regards</t>
  </si>
  <si>
    <t>Salvatore Scotto di Santolo</t>
  </si>
  <si>
    <t>Trade Manager &amp; Feeder Network – Intra Asia</t>
  </si>
  <si>
    <t>MSC MEDITERRANEAN SHIPPING COMPANY S.A.</t>
  </si>
  <si>
    <r>
      <t>12-14 Chemin Rieu, 1208 Geneva, Switzerland</t>
    </r>
    <r>
      <rPr>
        <b/>
        <sz val="11"/>
        <color rgb="FF595959"/>
        <rFont val="Calibri"/>
        <family val="2"/>
      </rPr>
      <t xml:space="preserve"> </t>
    </r>
  </si>
  <si>
    <t>T:  +41 22 703 8247 M: +41. (0) 79 701 61 73  W: www.msc.com</t>
  </si>
  <si>
    <t>MEKONG - HO CHI MINH</t>
  </si>
  <si>
    <t xml:space="preserve">HO CHI MINH </t>
  </si>
  <si>
    <t xml:space="preserve">O M IRIDIUM </t>
  </si>
  <si>
    <t>HS819A</t>
  </si>
  <si>
    <t>HS820A</t>
  </si>
  <si>
    <t>HS821A</t>
  </si>
  <si>
    <t>HS822A</t>
  </si>
  <si>
    <t>HS823A</t>
  </si>
  <si>
    <t xml:space="preserve">**Discharge: (SP-ITC international container terminal) </t>
  </si>
  <si>
    <t>PHUOCLONG: VIA SPCT BY TRUCK</t>
  </si>
  <si>
    <t>SILK EASTBOUND</t>
  </si>
  <si>
    <t>MAERSK MC-KINNEY MOLLER</t>
  </si>
  <si>
    <t>628E</t>
  </si>
  <si>
    <t>629E</t>
  </si>
  <si>
    <t xml:space="preserve">MADISON MAERSK </t>
  </si>
  <si>
    <t>630E</t>
  </si>
  <si>
    <t>631E</t>
  </si>
  <si>
    <t xml:space="preserve">MARIBO MAERSK </t>
  </si>
  <si>
    <t>632E</t>
  </si>
  <si>
    <t>MAJESTIC MAERSK</t>
  </si>
  <si>
    <t>633E</t>
  </si>
  <si>
    <t>EX MSC MAYA</t>
  </si>
  <si>
    <t>634E</t>
  </si>
  <si>
    <t>LAST VOY</t>
  </si>
  <si>
    <t>mktg-dept@msca.com.sg</t>
  </si>
  <si>
    <t>custsvc@msca.com.sg</t>
  </si>
  <si>
    <t>sinexp@msca.com.sg</t>
  </si>
  <si>
    <t xml:space="preserve">SIEW TIN </t>
  </si>
  <si>
    <t>siewtin.ng@msc.com</t>
  </si>
  <si>
    <t>6505 9695</t>
  </si>
  <si>
    <t>6505 9639</t>
  </si>
  <si>
    <t>6505 9698</t>
  </si>
  <si>
    <t>Sharon Koh</t>
  </si>
  <si>
    <t>6505 9690</t>
  </si>
  <si>
    <t>6500 4372</t>
  </si>
  <si>
    <t>6505 9692</t>
  </si>
  <si>
    <t>TIGER EAST + KAGUYA SERVICE</t>
  </si>
  <si>
    <t>FT012E</t>
  </si>
  <si>
    <t>AS CARINTHIA</t>
  </si>
  <si>
    <t>HG018R</t>
  </si>
  <si>
    <t>FT013E</t>
  </si>
  <si>
    <t>HG019R</t>
  </si>
  <si>
    <t>FT014E</t>
  </si>
  <si>
    <t>HG020R</t>
  </si>
  <si>
    <t>FT015E</t>
  </si>
  <si>
    <t>HG021R</t>
  </si>
  <si>
    <t>FT016E</t>
  </si>
  <si>
    <t>HG022R</t>
  </si>
  <si>
    <t>FT017E</t>
  </si>
  <si>
    <t>HG023R</t>
  </si>
  <si>
    <t>MSC TINA</t>
  </si>
  <si>
    <t>FT018E</t>
  </si>
  <si>
    <t>HG024R</t>
  </si>
  <si>
    <t>AFRICA EXPRESS</t>
  </si>
  <si>
    <t xml:space="preserve">BUSAN </t>
  </si>
  <si>
    <t>5 -5 = 0</t>
  </si>
  <si>
    <t>5-4=1</t>
  </si>
  <si>
    <t>7-7=0</t>
  </si>
  <si>
    <t>8-8=0</t>
  </si>
  <si>
    <t>4 TEUS</t>
  </si>
  <si>
    <t>5-3=2</t>
  </si>
  <si>
    <t>20-4=16</t>
  </si>
  <si>
    <t>2 TEUS</t>
  </si>
  <si>
    <t>TBN 124 (BLANK SAILING</t>
  </si>
  <si>
    <t>FY310R</t>
  </si>
  <si>
    <t>MSC JASPER VIII</t>
  </si>
  <si>
    <t>FY311R</t>
  </si>
  <si>
    <t>FY312R</t>
  </si>
  <si>
    <t>MSC CAPELLA</t>
  </si>
  <si>
    <t>FY313R</t>
  </si>
  <si>
    <t>MSC RAPALLO</t>
  </si>
  <si>
    <t>FY314R</t>
  </si>
  <si>
    <t>FY315R</t>
  </si>
  <si>
    <t>FY316R</t>
  </si>
  <si>
    <t>MSC DARIA</t>
  </si>
  <si>
    <t>FY317R</t>
  </si>
  <si>
    <t>FY318R</t>
  </si>
  <si>
    <t>FY319R</t>
  </si>
  <si>
    <t>MSC ORION</t>
  </si>
  <si>
    <t>FY320R</t>
  </si>
  <si>
    <t>FY321R</t>
  </si>
  <si>
    <t>MSC ROSA M</t>
  </si>
  <si>
    <t>FY322R</t>
  </si>
  <si>
    <t>MSC FATMA</t>
  </si>
  <si>
    <t>FY323R</t>
  </si>
  <si>
    <t>FY324R</t>
  </si>
  <si>
    <t>FY325R</t>
  </si>
  <si>
    <t>MSC AAYA</t>
  </si>
  <si>
    <t>FY326R</t>
  </si>
  <si>
    <t>MSC MARIA SAVERIA</t>
  </si>
  <si>
    <t>FY327R</t>
  </si>
  <si>
    <t>FY328R</t>
  </si>
  <si>
    <t>FY329R</t>
  </si>
  <si>
    <t>FY330R</t>
  </si>
  <si>
    <t>FY331R</t>
  </si>
  <si>
    <t>AM4 - TIGER EASTBOUND</t>
  </si>
  <si>
    <t>TIGER EASTBOUND</t>
  </si>
  <si>
    <t>SHANGHAI                     (YANGSHAN)</t>
  </si>
  <si>
    <t>NINGBO 
(GANGJI)</t>
  </si>
  <si>
    <t>TAICHUNG / KEELUNG 
by feeder from Ningbo</t>
  </si>
  <si>
    <t>HUANGPU 
by barge from Shekou</t>
  </si>
  <si>
    <t>CHONGQING 
(Cuntan Terminal)</t>
  </si>
  <si>
    <t>LIANHUASHAN VIA BARGE FROM SHEKOU</t>
  </si>
  <si>
    <t>XINSHA,HUANGPU VIA SHEKOU</t>
  </si>
  <si>
    <t>CHANGSHU, JIANGSU VIA SHANGHAI</t>
  </si>
  <si>
    <t>WUHAN VIA SHANGHAI</t>
  </si>
  <si>
    <t xml:space="preserve">13 DAYS </t>
  </si>
  <si>
    <t xml:space="preserve">21 DAYS </t>
  </si>
  <si>
    <t xml:space="preserve">15 DAYS </t>
  </si>
  <si>
    <t xml:space="preserve">25 DAYS </t>
  </si>
  <si>
    <t>FT348E</t>
  </si>
  <si>
    <t>FT349E</t>
  </si>
  <si>
    <t>EX MSC GENOVA</t>
  </si>
  <si>
    <t>FT350E</t>
  </si>
  <si>
    <t>FT351E</t>
  </si>
  <si>
    <t>FT352E</t>
  </si>
  <si>
    <t>FT401E</t>
  </si>
  <si>
    <t>FT402E</t>
  </si>
  <si>
    <t>FT403E</t>
  </si>
  <si>
    <t>FT404E</t>
  </si>
  <si>
    <t>FT405E</t>
  </si>
  <si>
    <t>FT406E</t>
  </si>
  <si>
    <t>FT407E</t>
  </si>
  <si>
    <t>FT408E</t>
  </si>
  <si>
    <t>FT409E</t>
  </si>
  <si>
    <t>FT410E</t>
  </si>
  <si>
    <t>FT411E</t>
  </si>
  <si>
    <t>FT412E</t>
  </si>
  <si>
    <t>FT413E</t>
  </si>
  <si>
    <t>MSC LEANNE</t>
  </si>
  <si>
    <t>FT414E</t>
  </si>
  <si>
    <t>FT415E</t>
  </si>
  <si>
    <t>FT416E</t>
  </si>
  <si>
    <t>FT417E</t>
  </si>
  <si>
    <t>FT418E</t>
  </si>
  <si>
    <t>FT419E</t>
  </si>
  <si>
    <t xml:space="preserve">MSC ERICA </t>
  </si>
  <si>
    <t>FT420E</t>
  </si>
  <si>
    <t>FT421E</t>
  </si>
  <si>
    <t>FT422E</t>
  </si>
  <si>
    <t>FT423E</t>
  </si>
  <si>
    <t>FT424E</t>
  </si>
  <si>
    <t>FT425E</t>
  </si>
  <si>
    <t>FT426E</t>
  </si>
  <si>
    <t>FT427E</t>
  </si>
  <si>
    <t>FT428E</t>
  </si>
  <si>
    <t>FT429E</t>
  </si>
  <si>
    <t>FT430E</t>
  </si>
  <si>
    <t>FT431E</t>
  </si>
  <si>
    <t>FT432E</t>
  </si>
  <si>
    <t>FT433E</t>
  </si>
  <si>
    <t>FT434E</t>
  </si>
  <si>
    <t>FT435E</t>
  </si>
  <si>
    <t>FT436E</t>
  </si>
  <si>
    <t>FT437E</t>
  </si>
  <si>
    <t>FT438E</t>
  </si>
  <si>
    <t>FT439E</t>
  </si>
  <si>
    <t>FT440E</t>
  </si>
  <si>
    <t>FT441E</t>
  </si>
  <si>
    <t>FT442E</t>
  </si>
  <si>
    <t>FT443E</t>
  </si>
  <si>
    <t>FT444E</t>
  </si>
  <si>
    <t>FT445E</t>
  </si>
  <si>
    <t>FT446E</t>
  </si>
  <si>
    <t>FT447E</t>
  </si>
  <si>
    <t>FT448E</t>
  </si>
  <si>
    <t>FT449E</t>
  </si>
  <si>
    <t>FT450E</t>
  </si>
  <si>
    <t>FT451E</t>
  </si>
  <si>
    <t>FT452E</t>
  </si>
  <si>
    <t>FT501E</t>
  </si>
  <si>
    <t>FT502E</t>
  </si>
  <si>
    <t>FT503E</t>
  </si>
  <si>
    <t>FT504E</t>
  </si>
  <si>
    <t>FT505E</t>
  </si>
  <si>
    <t>FT506E</t>
  </si>
  <si>
    <t>FT507E</t>
  </si>
  <si>
    <t>FT508E</t>
  </si>
  <si>
    <t>SIHANOUKVILLE</t>
  </si>
  <si>
    <t>NAWATA BHUM</t>
  </si>
  <si>
    <t>262N</t>
  </si>
  <si>
    <t>263N</t>
  </si>
  <si>
    <t>264N</t>
  </si>
  <si>
    <t>265N</t>
  </si>
  <si>
    <t>266N</t>
  </si>
  <si>
    <t>267N</t>
  </si>
  <si>
    <t>268N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</si>
</sst>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t#\,\t#\t#0"/>
    <numFmt numFmtId="165" formatCode="#,##0.000_);[Red]\(#,##0.000\)"/>
    <numFmt numFmtId="166" formatCode="0.000%"/>
    <numFmt numFmtId="167" formatCode="0.00_)"/>
  </numFmts>
  <fonts count="24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0"/>
      <name val="Book Antiqua"/>
      <family val="1"/>
    </font>
    <font>
      <b/>
      <sz val="11"/>
      <name val="Arial"/>
      <family val="2"/>
    </font>
    <font>
      <sz val="26"/>
      <name val="Book Antiqua"/>
      <family val="1"/>
    </font>
    <font>
      <b/>
      <u/>
      <sz val="11"/>
      <name val="Arial"/>
      <family val="2"/>
    </font>
    <font>
      <b/>
      <sz val="15"/>
      <name val="Times New Roman"/>
      <family val="1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theme="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name val="Rockwell"/>
      <family val="1"/>
    </font>
    <font>
      <sz val="11"/>
      <name val="Arial Narrow"/>
      <family val="2"/>
    </font>
    <font>
      <b/>
      <u/>
      <sz val="10"/>
      <color rgb="FF000000"/>
      <name val="Rockwell"/>
      <family val="1"/>
    </font>
    <font>
      <b/>
      <sz val="10"/>
      <color theme="1"/>
      <name val="Rockwell"/>
      <family val="1"/>
    </font>
    <font>
      <b/>
      <sz val="10"/>
      <color rgb="FF000000"/>
      <name val="Rockwell"/>
      <family val="1"/>
    </font>
    <font>
      <sz val="10"/>
      <name val="Rockwell"/>
      <family val="1"/>
    </font>
    <font>
      <sz val="10"/>
      <color rgb="FFFF0000"/>
      <name val="Rockwell"/>
      <family val="1"/>
    </font>
    <font>
      <b/>
      <u/>
      <sz val="10"/>
      <color rgb="FFFFFFFF"/>
      <name val="Rockwell"/>
      <family val="1"/>
    </font>
    <font>
      <b/>
      <sz val="10"/>
      <color rgb="FFFFFFFF"/>
      <name val="Rockwell"/>
      <family val="1"/>
    </font>
    <font>
      <b/>
      <strike/>
      <u/>
      <sz val="10"/>
      <color rgb="FF000000"/>
      <name val="Rockwell"/>
      <family val="1"/>
    </font>
    <font>
      <b/>
      <strike/>
      <sz val="10"/>
      <color theme="1"/>
      <name val="Rockwell"/>
      <family val="1"/>
    </font>
    <font>
      <b/>
      <strike/>
      <sz val="10"/>
      <color rgb="FF000000"/>
      <name val="Rockwell"/>
      <family val="1"/>
    </font>
    <font>
      <strike/>
      <sz val="10"/>
      <name val="Rockwell"/>
      <family val="1"/>
    </font>
    <font>
      <b/>
      <strike/>
      <u/>
      <sz val="10"/>
      <color rgb="FFFFFFFF"/>
      <name val="Rockwell"/>
      <family val="1"/>
    </font>
    <font>
      <b/>
      <strike/>
      <sz val="10"/>
      <color rgb="FFFFFFFF"/>
      <name val="Rockwell"/>
      <family val="1"/>
    </font>
    <font>
      <sz val="11"/>
      <name val="Rockwell"/>
      <family val="1"/>
    </font>
    <font>
      <strike/>
      <sz val="10"/>
      <color rgb="FFFF0000"/>
      <name val="Rockwell"/>
      <family val="1"/>
    </font>
    <font>
      <strike/>
      <sz val="11"/>
      <name val="Rockwell"/>
      <family val="1"/>
    </font>
    <font>
      <b/>
      <u/>
      <sz val="10"/>
      <color rgb="FF0F0000"/>
      <name val="Rockwell"/>
      <family val="1"/>
    </font>
    <font>
      <b/>
      <sz val="10"/>
      <color rgb="FF0F0000"/>
      <name val="Rockwell"/>
      <family val="1"/>
    </font>
    <font>
      <b/>
      <u/>
      <sz val="10"/>
      <color rgb="FF00B050"/>
      <name val="Rockwell"/>
      <family val="1"/>
    </font>
    <font>
      <b/>
      <sz val="10"/>
      <color rgb="FF00B050"/>
      <name val="Rockwell"/>
      <family val="1"/>
    </font>
    <font>
      <sz val="10"/>
      <color rgb="FF00B050"/>
      <name val="Rockwell"/>
      <family val="1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9"/>
      <color indexed="81"/>
      <name val="Tahoma"/>
      <family val="2"/>
    </font>
    <font>
      <b/>
      <i/>
      <u/>
      <sz val="11"/>
      <name val="Arial"/>
      <family val="2"/>
    </font>
    <font>
      <b/>
      <sz val="8"/>
      <color theme="1"/>
      <name val="Calibri"/>
      <family val="2"/>
      <scheme val="minor"/>
    </font>
    <font>
      <sz val="11"/>
      <name val="Times New Roman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Book Antiqua"/>
      <family val="1"/>
    </font>
    <font>
      <b/>
      <u/>
      <sz val="9"/>
      <name val="Arial"/>
      <family val="2"/>
    </font>
    <font>
      <i/>
      <sz val="9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b/>
      <i/>
      <sz val="9"/>
      <color rgb="FF0000FF"/>
      <name val="Arial"/>
      <family val="2"/>
    </font>
    <font>
      <sz val="11"/>
      <name val="Book Antiqua"/>
      <family val="1"/>
    </font>
    <font>
      <sz val="9"/>
      <color rgb="FFFF0000"/>
      <name val="Arial"/>
      <family val="2"/>
    </font>
    <font>
      <b/>
      <i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9"/>
      <color theme="0" tint="-0.34998626667073579"/>
      <name val="Times New Roman"/>
      <family val="1"/>
    </font>
    <font>
      <b/>
      <sz val="9"/>
      <color theme="0" tint="-0.34998626667073579"/>
      <name val="Arial"/>
      <family val="2"/>
    </font>
    <font>
      <sz val="10"/>
      <name val="Tw Cen MT Condensed"/>
      <family val="2"/>
    </font>
    <font>
      <sz val="10"/>
      <color theme="1"/>
      <name val="MS Sans Serif"/>
      <family val="2"/>
    </font>
    <font>
      <sz val="10"/>
      <color indexed="8"/>
      <name val="Tw Cen MT Condensed"/>
      <family val="2"/>
    </font>
    <font>
      <sz val="10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b/>
      <sz val="10"/>
      <name val="Tw Cen MT Condensed"/>
      <family val="2"/>
    </font>
    <font>
      <sz val="10"/>
      <color indexed="10"/>
      <name val="Tw Cen MT Condensed"/>
      <family val="2"/>
    </font>
    <font>
      <sz val="10"/>
      <color rgb="FFFF0000"/>
      <name val="Tw Cen MT Condensed"/>
      <family val="2"/>
    </font>
    <font>
      <sz val="10"/>
      <color indexed="12"/>
      <name val="Tw Cen MT Condensed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9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color theme="1" tint="0.499984740745262"/>
      <name val="Times New Roman"/>
      <family val="1"/>
    </font>
    <font>
      <b/>
      <sz val="14"/>
      <name val="Arial"/>
      <family val="2"/>
    </font>
    <font>
      <sz val="8"/>
      <color theme="0" tint="-0.34998626667073579"/>
      <name val="Arial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strike/>
      <sz val="10"/>
      <color indexed="8"/>
      <name val="Tw Cen MT Condensed"/>
      <family val="2"/>
    </font>
    <font>
      <strike/>
      <sz val="10"/>
      <color theme="1"/>
      <name val="Tw Cen MT Condensed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9"/>
      <color theme="0" tint="-0.499984740745262"/>
      <name val="Book Antiqua"/>
      <family val="1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sz val="9"/>
      <color rgb="FFFF0000"/>
      <name val="Book Antiqua"/>
      <family val="1"/>
    </font>
    <font>
      <b/>
      <sz val="20"/>
      <color rgb="FFFF0000"/>
      <name val="Calibri"/>
      <family val="2"/>
    </font>
    <font>
      <i/>
      <sz val="11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sz val="10.5"/>
      <name val="Arial"/>
      <family val="2"/>
    </font>
    <font>
      <sz val="9"/>
      <color theme="0" tint="-0.499984740745262"/>
      <name val="Times New Roman"/>
      <family val="1"/>
    </font>
    <font>
      <b/>
      <sz val="11"/>
      <color rgb="FFFF0000"/>
      <name val="Book Antiqua"/>
      <family val="1"/>
    </font>
    <font>
      <sz val="8"/>
      <color theme="0" tint="-0.34998626667073579"/>
      <name val="Times New Roman"/>
      <family val="1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 tint="0.499984740745262"/>
      <name val="Arial"/>
      <family val="2"/>
    </font>
    <font>
      <b/>
      <i/>
      <sz val="9"/>
      <color rgb="FFFF0000"/>
      <name val="Arial"/>
      <family val="2"/>
    </font>
    <font>
      <b/>
      <sz val="11"/>
      <name val="Times New Roman"/>
      <family val="1"/>
    </font>
    <font>
      <b/>
      <i/>
      <sz val="10"/>
      <color rgb="FFFF0000"/>
      <name val="Arial"/>
      <family val="2"/>
    </font>
    <font>
      <b/>
      <sz val="9"/>
      <color rgb="FF0000FF"/>
      <name val="Arial"/>
      <family val="2"/>
    </font>
    <font>
      <sz val="9"/>
      <color theme="9" tint="-0.249977111117893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1" tint="0.499984740745262"/>
      <name val="Calibri"/>
      <family val="2"/>
    </font>
    <font>
      <sz val="9"/>
      <color rgb="FFFF714F"/>
      <name val="Arial"/>
      <family val="2"/>
    </font>
    <font>
      <sz val="9"/>
      <color rgb="FFFF0000"/>
      <name val="Times New Roman"/>
      <family val="1"/>
    </font>
    <font>
      <b/>
      <i/>
      <sz val="9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00FF"/>
      <name val="Arial"/>
      <family val="2"/>
    </font>
    <font>
      <b/>
      <sz val="9"/>
      <color rgb="FFFF714F"/>
      <name val="Arial"/>
      <family val="2"/>
    </font>
    <font>
      <b/>
      <sz val="9"/>
      <name val="Book Antiqua"/>
      <family val="1"/>
    </font>
    <font>
      <sz val="9"/>
      <color rgb="FF0000FF"/>
      <name val="Arial"/>
      <family val="2"/>
    </font>
    <font>
      <b/>
      <sz val="9"/>
      <color rgb="FF0000FF"/>
      <name val="Times New Roman"/>
      <family val="1"/>
    </font>
    <font>
      <b/>
      <sz val="9"/>
      <color rgb="FF00B050"/>
      <name val="Times New Roman"/>
      <family val="1"/>
    </font>
    <font>
      <sz val="8"/>
      <color theme="1" tint="0.499984740745262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</font>
    <font>
      <b/>
      <sz val="10"/>
      <color rgb="FFFF0000"/>
      <name val="Book Antiqua"/>
      <family val="1"/>
    </font>
    <font>
      <sz val="9"/>
      <color theme="3" tint="-0.499984740745262"/>
      <name val="Arial"/>
      <family val="2"/>
    </font>
    <font>
      <b/>
      <sz val="9"/>
      <color rgb="FFFF0000"/>
      <name val="Book Antiqua"/>
      <family val="1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9"/>
      <color rgb="FF0000FF"/>
      <name val="Book Antiqua"/>
      <family val="1"/>
    </font>
    <font>
      <sz val="11"/>
      <color rgb="FFFF0000"/>
      <name val="Calibri"/>
      <family val="2"/>
    </font>
    <font>
      <sz val="8"/>
      <color rgb="FFFF0000"/>
      <name val="Times New Roman"/>
      <family val="1"/>
    </font>
    <font>
      <sz val="9"/>
      <color rgb="FF3333FF"/>
      <name val="Arial"/>
      <family val="2"/>
    </font>
    <font>
      <b/>
      <sz val="9"/>
      <color rgb="FF3333FF"/>
      <name val="Arial"/>
      <family val="2"/>
    </font>
    <font>
      <b/>
      <sz val="9"/>
      <color rgb="FF000000"/>
      <name val="Times New Roman"/>
      <family val="1"/>
    </font>
    <font>
      <b/>
      <sz val="8"/>
      <color theme="0" tint="-0.34998626667073579"/>
      <name val="Times New Roman"/>
      <family val="1"/>
    </font>
    <font>
      <b/>
      <sz val="9"/>
      <color theme="9" tint="-0.249977111117893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FF"/>
      <name val="Book Antiqua"/>
      <family val="1"/>
    </font>
    <font>
      <b/>
      <sz val="10"/>
      <color rgb="FF0000FF"/>
      <name val="Book Antiqua"/>
      <family val="1"/>
    </font>
    <font>
      <sz val="11"/>
      <color rgb="FF222221"/>
      <name val="Arial"/>
      <family val="2"/>
    </font>
    <font>
      <sz val="9"/>
      <color rgb="FF000000"/>
      <name val="Book Antiqua"/>
      <family val="1"/>
    </font>
    <font>
      <b/>
      <sz val="10"/>
      <color rgb="FFFF0000"/>
      <name val="Times New Roman"/>
      <family val="1"/>
    </font>
    <font>
      <sz val="10"/>
      <color rgb="FF222221"/>
      <name val="Arial"/>
      <family val="2"/>
    </font>
    <font>
      <b/>
      <sz val="11"/>
      <color rgb="FFFF0000"/>
      <name val="Calibri"/>
      <family val="2"/>
    </font>
    <font>
      <b/>
      <sz val="11"/>
      <color theme="1" tint="0.499984740745262"/>
      <name val="Arial"/>
      <family val="2"/>
    </font>
    <font>
      <u/>
      <sz val="9"/>
      <color rgb="FFFF0000"/>
      <name val="Arial"/>
      <family val="2"/>
    </font>
    <font>
      <b/>
      <sz val="14"/>
      <color rgb="FF0000CC"/>
      <name val="Calibri"/>
      <family val="2"/>
      <scheme val="minor"/>
    </font>
    <font>
      <sz val="14"/>
      <name val="Book Antiqua"/>
      <family val="1"/>
    </font>
    <font>
      <sz val="14"/>
      <name val="Arial"/>
      <family val="2"/>
    </font>
    <font>
      <b/>
      <u/>
      <sz val="14"/>
      <name val="Arial"/>
      <family val="2"/>
    </font>
    <font>
      <sz val="11"/>
      <color rgb="FF595959"/>
      <name val="Calibri"/>
      <family val="2"/>
    </font>
    <font>
      <sz val="10"/>
      <name val="Arial Black"/>
      <family val="2"/>
    </font>
    <font>
      <b/>
      <sz val="11"/>
      <color rgb="FF595959"/>
      <name val="Calibri"/>
      <family val="2"/>
    </font>
    <font>
      <sz val="10"/>
      <color rgb="FF3333FF"/>
      <name val="Tw Cen MT Condensed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u/>
      <sz val="12"/>
      <color indexed="12"/>
      <name val="Arial"/>
      <family val="2"/>
    </font>
    <font>
      <b/>
      <sz val="12"/>
      <name val="Times New Roman"/>
      <family val="1"/>
    </font>
    <font>
      <b/>
      <sz val="11"/>
      <color rgb="FF0000FF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w Cen MT Condensed"/>
      <family val="2"/>
    </font>
    <font>
      <b/>
      <sz val="11"/>
      <color rgb="FF3333FF"/>
      <name val="Arial"/>
      <family val="2"/>
    </font>
    <font>
      <b/>
      <u/>
      <sz val="14"/>
      <color indexed="12"/>
      <name val="Arial"/>
      <family val="2"/>
    </font>
    <font>
      <b/>
      <sz val="11"/>
      <color rgb="FF000000"/>
      <name val="Calibri"/>
      <family val="2"/>
    </font>
    <font>
      <b/>
      <sz val="9"/>
      <color rgb="FF0000CC"/>
      <name val="Times New Roman"/>
      <family val="1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u/>
      <sz val="14"/>
      <color indexed="12"/>
      <name val="Arial"/>
      <family val="2"/>
    </font>
    <font>
      <sz val="14"/>
      <color theme="1" tint="0.499984740745262"/>
      <name val="Arial"/>
      <family val="2"/>
    </font>
    <font>
      <u/>
      <sz val="14"/>
      <color indexed="12"/>
      <name val="Arial Black"/>
      <family val="2"/>
    </font>
    <font>
      <u/>
      <sz val="20"/>
      <color indexed="12"/>
      <name val="Arial Black"/>
      <family val="2"/>
    </font>
    <font>
      <b/>
      <sz val="16"/>
      <color rgb="FFFF0000"/>
      <name val="Arial"/>
      <family val="2"/>
    </font>
    <font>
      <b/>
      <sz val="20"/>
      <color rgb="FF000000"/>
      <name val="Arial Black"/>
      <family val="2"/>
    </font>
    <font>
      <sz val="10"/>
      <color rgb="FF0000FF"/>
      <name val="Arial"/>
      <family val="2"/>
    </font>
    <font>
      <sz val="11"/>
      <color rgb="FF444444"/>
      <name val="Calibri"/>
      <family val="2"/>
    </font>
    <font>
      <b/>
      <sz val="10"/>
      <color rgb="FF000000"/>
      <name val="Arial"/>
      <family val="2"/>
    </font>
    <font>
      <b/>
      <sz val="8"/>
      <color theme="3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222221"/>
      <name val="Arial"/>
      <family val="2"/>
    </font>
    <font>
      <b/>
      <i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CC"/>
      <name val="Arial"/>
      <family val="2"/>
    </font>
    <font>
      <sz val="10"/>
      <color theme="9" tint="-0.249977111117893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002060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u/>
      <sz val="9"/>
      <color rgb="FFFF0000"/>
      <name val="Arial"/>
      <family val="2"/>
    </font>
    <font>
      <b/>
      <sz val="12"/>
      <color rgb="FF0000FF"/>
      <name val="Arial"/>
      <family val="2"/>
    </font>
    <font>
      <b/>
      <sz val="12"/>
      <color rgb="FF222221"/>
      <name val="Arial"/>
      <family val="2"/>
    </font>
    <font>
      <sz val="14"/>
      <color indexed="12"/>
      <name val="Arial"/>
      <family val="2"/>
    </font>
    <font>
      <b/>
      <sz val="18"/>
      <color rgb="FF002060"/>
      <name val="Arial"/>
      <family val="2"/>
    </font>
    <font>
      <b/>
      <sz val="18"/>
      <color rgb="FFC00000"/>
      <name val="Arial"/>
      <family val="2"/>
    </font>
    <font>
      <u/>
      <sz val="9"/>
      <name val="Book Antiqua"/>
      <family val="1"/>
    </font>
    <font>
      <sz val="16"/>
      <color indexed="12"/>
      <name val="Arial"/>
      <family val="2"/>
    </font>
    <font>
      <b/>
      <u/>
      <sz val="11"/>
      <color rgb="FFFF0000"/>
      <name val="Calibri"/>
      <family val="2"/>
    </font>
    <font>
      <b/>
      <u/>
      <sz val="9"/>
      <color rgb="FFFF0000"/>
      <name val="Book Antiqua"/>
      <family val="1"/>
    </font>
    <font>
      <u/>
      <sz val="14"/>
      <color rgb="FF002060"/>
      <name val="Arial"/>
      <family val="2"/>
    </font>
    <font>
      <b/>
      <sz val="10"/>
      <name val="Times New Roman"/>
      <family val="1"/>
    </font>
    <font>
      <sz val="10"/>
      <color theme="3" tint="-0.499984740745262"/>
      <name val="Arial"/>
      <family val="2"/>
    </font>
    <font>
      <sz val="8"/>
      <color theme="0" tint="-0.499984740745262"/>
      <name val="Arial"/>
      <family val="2"/>
    </font>
    <font>
      <u/>
      <sz val="9"/>
      <color theme="1" tint="0.499984740745262"/>
      <name val="Arial"/>
      <family val="2"/>
    </font>
    <font>
      <sz val="10"/>
      <color theme="0" tint="-0.499984740745262"/>
      <name val="Times New Roman"/>
      <family val="1"/>
    </font>
    <font>
      <b/>
      <sz val="12"/>
      <color rgb="FF00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FF00"/>
        <bgColor indexed="64"/>
      </patternFill>
    </fill>
    <fill>
      <gradientFill degree="270"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rgb="FFADD8E6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A5ACD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400D3"/>
        <bgColor indexed="64"/>
      </patternFill>
    </fill>
    <fill>
      <patternFill patternType="solid">
        <fgColor rgb="FFBC8F8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A0522D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EF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4" fillId="0" borderId="0"/>
    <xf numFmtId="0" fontId="82" fillId="0" borderId="0" applyBorder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>
      <protection locked="0"/>
    </xf>
    <xf numFmtId="165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7" fontId="104" fillId="0" borderId="0"/>
    <xf numFmtId="0" fontId="1" fillId="0" borderId="0"/>
    <xf numFmtId="0" fontId="1" fillId="0" borderId="0"/>
    <xf numFmtId="0" fontId="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25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" fontId="4" fillId="0" borderId="1" xfId="0" applyNumberFormat="1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1" fillId="0" borderId="0" xfId="0" applyFont="1"/>
    <xf numFmtId="2" fontId="22" fillId="3" borderId="7" xfId="6" applyNumberFormat="1" applyFont="1" applyFill="1" applyBorder="1" applyAlignment="1">
      <alignment horizontal="left" vertical="center"/>
    </xf>
    <xf numFmtId="0" fontId="23" fillId="4" borderId="1" xfId="6" applyFont="1" applyFill="1" applyBorder="1" applyAlignment="1">
      <alignment horizontal="center" vertical="center"/>
    </xf>
    <xf numFmtId="2" fontId="24" fillId="3" borderId="1" xfId="6" applyNumberFormat="1" applyFont="1" applyFill="1" applyBorder="1" applyAlignment="1">
      <alignment horizontal="center" vertical="center"/>
    </xf>
    <xf numFmtId="0" fontId="23" fillId="0" borderId="1" xfId="6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2" fontId="22" fillId="5" borderId="9" xfId="0" applyNumberFormat="1" applyFont="1" applyFill="1" applyBorder="1" applyAlignment="1">
      <alignment horizontal="left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2" fontId="22" fillId="6" borderId="9" xfId="6" applyNumberFormat="1" applyFont="1" applyFill="1" applyBorder="1" applyAlignment="1">
      <alignment horizontal="left" vertical="center"/>
    </xf>
    <xf numFmtId="2" fontId="24" fillId="6" borderId="1" xfId="6" applyNumberFormat="1" applyFont="1" applyFill="1" applyBorder="1" applyAlignment="1">
      <alignment horizontal="center" vertical="center"/>
    </xf>
    <xf numFmtId="2" fontId="22" fillId="7" borderId="9" xfId="6" applyNumberFormat="1" applyFont="1" applyFill="1" applyBorder="1" applyAlignment="1">
      <alignment horizontal="left" vertical="center"/>
    </xf>
    <xf numFmtId="2" fontId="24" fillId="7" borderId="1" xfId="6" applyNumberFormat="1" applyFont="1" applyFill="1" applyBorder="1" applyAlignment="1">
      <alignment horizontal="center" vertical="center"/>
    </xf>
    <xf numFmtId="2" fontId="22" fillId="8" borderId="9" xfId="6" applyNumberFormat="1" applyFont="1" applyFill="1" applyBorder="1" applyAlignment="1">
      <alignment horizontal="left" vertical="center"/>
    </xf>
    <xf numFmtId="2" fontId="24" fillId="8" borderId="1" xfId="6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2" fontId="27" fillId="9" borderId="9" xfId="6" applyNumberFormat="1" applyFont="1" applyFill="1" applyBorder="1" applyAlignment="1">
      <alignment horizontal="left" vertical="center"/>
    </xf>
    <xf numFmtId="2" fontId="28" fillId="9" borderId="1" xfId="6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left" vertical="center"/>
    </xf>
    <xf numFmtId="0" fontId="23" fillId="4" borderId="1" xfId="4" applyFont="1" applyFill="1" applyBorder="1" applyAlignment="1">
      <alignment horizontal="center" vertical="center"/>
    </xf>
    <xf numFmtId="2" fontId="28" fillId="10" borderId="1" xfId="0" applyNumberFormat="1" applyFont="1" applyFill="1" applyBorder="1" applyAlignment="1">
      <alignment horizontal="center" vertical="center"/>
    </xf>
    <xf numFmtId="2" fontId="22" fillId="11" borderId="9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2" fontId="24" fillId="11" borderId="1" xfId="0" applyNumberFormat="1" applyFont="1" applyFill="1" applyBorder="1" applyAlignment="1">
      <alignment horizontal="center" vertical="center"/>
    </xf>
    <xf numFmtId="2" fontId="27" fillId="10" borderId="10" xfId="6" applyNumberFormat="1" applyFont="1" applyFill="1" applyBorder="1" applyAlignment="1">
      <alignment horizontal="left" vertical="center"/>
    </xf>
    <xf numFmtId="0" fontId="23" fillId="4" borderId="10" xfId="4" applyFont="1" applyFill="1" applyBorder="1" applyAlignment="1">
      <alignment horizontal="center" vertical="center"/>
    </xf>
    <xf numFmtId="2" fontId="28" fillId="10" borderId="10" xfId="6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5" fillId="0" borderId="10" xfId="3" applyNumberFormat="1" applyFont="1" applyBorder="1" applyAlignment="1">
      <alignment vertical="center" wrapText="1"/>
    </xf>
    <xf numFmtId="0" fontId="25" fillId="0" borderId="11" xfId="0" applyFont="1" applyBorder="1"/>
    <xf numFmtId="2" fontId="29" fillId="12" borderId="12" xfId="0" applyNumberFormat="1" applyFont="1" applyFill="1" applyBorder="1" applyAlignment="1">
      <alignment horizontal="left" vertical="center"/>
    </xf>
    <xf numFmtId="0" fontId="30" fillId="4" borderId="13" xfId="4" applyFont="1" applyFill="1" applyBorder="1" applyAlignment="1">
      <alignment horizontal="center" vertical="center"/>
    </xf>
    <xf numFmtId="2" fontId="31" fillId="12" borderId="13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2" fontId="32" fillId="0" borderId="13" xfId="3" applyNumberFormat="1" applyFont="1" applyBorder="1" applyAlignment="1">
      <alignment vertical="center" wrapText="1"/>
    </xf>
    <xf numFmtId="0" fontId="25" fillId="0" borderId="14" xfId="0" applyFont="1" applyBorder="1" applyAlignment="1">
      <alignment wrapText="1"/>
    </xf>
    <xf numFmtId="2" fontId="33" fillId="13" borderId="9" xfId="0" applyNumberFormat="1" applyFont="1" applyFill="1" applyBorder="1" applyAlignment="1">
      <alignment horizontal="left" vertical="center"/>
    </xf>
    <xf numFmtId="0" fontId="30" fillId="4" borderId="1" xfId="4" applyFont="1" applyFill="1" applyBorder="1" applyAlignment="1">
      <alignment horizontal="center" vertical="center"/>
    </xf>
    <xf numFmtId="2" fontId="34" fillId="13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2" fontId="32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2" fontId="22" fillId="12" borderId="12" xfId="0" applyNumberFormat="1" applyFont="1" applyFill="1" applyBorder="1" applyAlignment="1">
      <alignment horizontal="left" vertical="center"/>
    </xf>
    <xf numFmtId="0" fontId="23" fillId="4" borderId="13" xfId="4" applyFont="1" applyFill="1" applyBorder="1" applyAlignment="1">
      <alignment horizontal="center" vertical="center"/>
    </xf>
    <xf numFmtId="2" fontId="24" fillId="12" borderId="13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2" fontId="25" fillId="0" borderId="13" xfId="3" applyNumberFormat="1" applyFont="1" applyBorder="1" applyAlignment="1">
      <alignment vertical="center" wrapText="1"/>
    </xf>
    <xf numFmtId="0" fontId="35" fillId="0" borderId="0" xfId="0" applyFont="1"/>
    <xf numFmtId="2" fontId="22" fillId="12" borderId="7" xfId="0" applyNumberFormat="1" applyFont="1" applyFill="1" applyBorder="1" applyAlignment="1">
      <alignment horizontal="left" vertical="center"/>
    </xf>
    <xf numFmtId="0" fontId="23" fillId="4" borderId="15" xfId="4" applyFont="1" applyFill="1" applyBorder="1" applyAlignment="1">
      <alignment horizontal="center" vertical="center"/>
    </xf>
    <xf numFmtId="2" fontId="24" fillId="1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2" fontId="25" fillId="0" borderId="15" xfId="3" applyNumberFormat="1" applyFont="1" applyBorder="1" applyAlignment="1">
      <alignment vertical="center" wrapText="1"/>
    </xf>
    <xf numFmtId="0" fontId="25" fillId="0" borderId="16" xfId="0" applyFont="1" applyBorder="1" applyAlignment="1">
      <alignment wrapText="1"/>
    </xf>
    <xf numFmtId="2" fontId="33" fillId="14" borderId="9" xfId="0" applyNumberFormat="1" applyFont="1" applyFill="1" applyBorder="1" applyAlignment="1">
      <alignment horizontal="left" vertical="center"/>
    </xf>
    <xf numFmtId="2" fontId="34" fillId="14" borderId="1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7" fillId="0" borderId="0" xfId="0" applyFont="1"/>
    <xf numFmtId="2" fontId="27" fillId="14" borderId="9" xfId="0" applyNumberFormat="1" applyFont="1" applyFill="1" applyBorder="1" applyAlignment="1">
      <alignment horizontal="left" vertical="center"/>
    </xf>
    <xf numFmtId="2" fontId="28" fillId="14" borderId="1" xfId="0" applyNumberFormat="1" applyFont="1" applyFill="1" applyBorder="1" applyAlignment="1">
      <alignment horizontal="center" vertical="center"/>
    </xf>
    <xf numFmtId="2" fontId="38" fillId="15" borderId="9" xfId="6" applyNumberFormat="1" applyFont="1" applyFill="1" applyBorder="1" applyAlignment="1">
      <alignment horizontal="left" vertical="center"/>
    </xf>
    <xf numFmtId="2" fontId="39" fillId="15" borderId="1" xfId="6" applyNumberFormat="1" applyFont="1" applyFill="1" applyBorder="1" applyAlignment="1">
      <alignment horizontal="center" vertical="center"/>
    </xf>
    <xf numFmtId="2" fontId="33" fillId="16" borderId="9" xfId="0" applyNumberFormat="1" applyFont="1" applyFill="1" applyBorder="1" applyAlignment="1">
      <alignment horizontal="left" vertical="center"/>
    </xf>
    <xf numFmtId="2" fontId="34" fillId="16" borderId="1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wrapText="1"/>
    </xf>
    <xf numFmtId="2" fontId="27" fillId="16" borderId="9" xfId="0" applyNumberFormat="1" applyFont="1" applyFill="1" applyBorder="1" applyAlignment="1">
      <alignment horizontal="left" vertical="center"/>
    </xf>
    <xf numFmtId="2" fontId="28" fillId="16" borderId="1" xfId="0" applyNumberFormat="1" applyFont="1" applyFill="1" applyBorder="1" applyAlignment="1">
      <alignment horizontal="center" vertical="center"/>
    </xf>
    <xf numFmtId="2" fontId="27" fillId="17" borderId="9" xfId="0" applyNumberFormat="1" applyFont="1" applyFill="1" applyBorder="1" applyAlignment="1">
      <alignment horizontal="left" vertical="center"/>
    </xf>
    <xf numFmtId="2" fontId="28" fillId="17" borderId="1" xfId="0" applyNumberFormat="1" applyFont="1" applyFill="1" applyBorder="1" applyAlignment="1">
      <alignment horizontal="center" vertical="center"/>
    </xf>
    <xf numFmtId="2" fontId="27" fillId="18" borderId="9" xfId="0" applyNumberFormat="1" applyFont="1" applyFill="1" applyBorder="1" applyAlignment="1">
      <alignment horizontal="left" vertical="center"/>
    </xf>
    <xf numFmtId="2" fontId="28" fillId="18" borderId="1" xfId="0" applyNumberFormat="1" applyFont="1" applyFill="1" applyBorder="1" applyAlignment="1">
      <alignment horizontal="center" vertical="center"/>
    </xf>
    <xf numFmtId="2" fontId="22" fillId="15" borderId="9" xfId="0" applyNumberFormat="1" applyFont="1" applyFill="1" applyBorder="1" applyAlignment="1">
      <alignment horizontal="left" vertical="center"/>
    </xf>
    <xf numFmtId="2" fontId="24" fillId="15" borderId="1" xfId="0" applyNumberFormat="1" applyFont="1" applyFill="1" applyBorder="1" applyAlignment="1">
      <alignment horizontal="center" vertical="center"/>
    </xf>
    <xf numFmtId="2" fontId="22" fillId="19" borderId="9" xfId="0" applyNumberFormat="1" applyFont="1" applyFill="1" applyBorder="1" applyAlignment="1">
      <alignment horizontal="left" vertical="center"/>
    </xf>
    <xf numFmtId="2" fontId="24" fillId="19" borderId="1" xfId="0" applyNumberFormat="1" applyFont="1" applyFill="1" applyBorder="1" applyAlignment="1">
      <alignment horizontal="center" vertical="center"/>
    </xf>
    <xf numFmtId="2" fontId="40" fillId="18" borderId="9" xfId="0" applyNumberFormat="1" applyFont="1" applyFill="1" applyBorder="1" applyAlignment="1">
      <alignment horizontal="left" vertical="center"/>
    </xf>
    <xf numFmtId="0" fontId="41" fillId="4" borderId="1" xfId="4" applyFont="1" applyFill="1" applyBorder="1" applyAlignment="1">
      <alignment horizontal="center" vertical="center"/>
    </xf>
    <xf numFmtId="2" fontId="41" fillId="18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42" fillId="0" borderId="1" xfId="3" applyNumberFormat="1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2" fontId="42" fillId="0" borderId="8" xfId="3" applyNumberFormat="1" applyFont="1" applyBorder="1" applyAlignment="1">
      <alignment vertical="center" wrapText="1"/>
    </xf>
    <xf numFmtId="2" fontId="28" fillId="18" borderId="17" xfId="0" applyNumberFormat="1" applyFont="1" applyFill="1" applyBorder="1" applyAlignment="1">
      <alignment vertical="center"/>
    </xf>
    <xf numFmtId="2" fontId="28" fillId="18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1" applyFont="1" applyAlignment="1">
      <alignment horizontal="left" vertical="center" indent="1"/>
    </xf>
    <xf numFmtId="0" fontId="10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16" fontId="4" fillId="2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8" fillId="0" borderId="0" xfId="0" applyFont="1" applyAlignment="1">
      <alignment vertical="center"/>
    </xf>
    <xf numFmtId="16" fontId="4" fillId="21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4" fillId="0" borderId="1" xfId="0" applyFont="1" applyBorder="1"/>
    <xf numFmtId="0" fontId="50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16" fontId="52" fillId="0" borderId="3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left" vertical="center"/>
    </xf>
    <xf numFmtId="16" fontId="43" fillId="2" borderId="1" xfId="0" applyNumberFormat="1" applyFont="1" applyFill="1" applyBorder="1" applyAlignment="1">
      <alignment horizontal="center" vertical="center"/>
    </xf>
    <xf numFmtId="16" fontId="43" fillId="0" borderId="0" xfId="0" applyNumberFormat="1" applyFont="1" applyAlignment="1">
      <alignment horizontal="center" vertical="center"/>
    </xf>
    <xf numFmtId="0" fontId="52" fillId="22" borderId="0" xfId="0" applyFont="1" applyFill="1" applyAlignment="1">
      <alignment horizontal="left" vertical="center"/>
    </xf>
    <xf numFmtId="0" fontId="55" fillId="0" borderId="0" xfId="0" applyFont="1" applyAlignment="1">
      <alignment vertical="center"/>
    </xf>
    <xf numFmtId="0" fontId="43" fillId="0" borderId="0" xfId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2" applyFont="1" applyFill="1" applyAlignment="1" applyProtection="1">
      <alignment vertical="center"/>
    </xf>
    <xf numFmtId="0" fontId="52" fillId="0" borderId="18" xfId="0" applyFont="1" applyBorder="1" applyAlignment="1">
      <alignment horizontal="center" vertical="center"/>
    </xf>
    <xf numFmtId="16" fontId="52" fillId="0" borderId="0" xfId="0" applyNumberFormat="1" applyFont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6" fontId="43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6" fontId="43" fillId="0" borderId="2" xfId="0" applyNumberFormat="1" applyFont="1" applyBorder="1" applyAlignment="1">
      <alignment horizontal="center" vertical="center"/>
    </xf>
    <xf numFmtId="16" fontId="58" fillId="0" borderId="0" xfId="0" applyNumberFormat="1" applyFont="1" applyAlignment="1">
      <alignment horizontal="left" vertical="center"/>
    </xf>
    <xf numFmtId="0" fontId="5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3" fillId="20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quotePrefix="1" applyFont="1" applyAlignment="1">
      <alignment vertical="center"/>
    </xf>
    <xf numFmtId="0" fontId="43" fillId="20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16" fontId="60" fillId="0" borderId="0" xfId="0" applyNumberFormat="1" applyFont="1" applyAlignment="1">
      <alignment horizontal="left" vertical="center"/>
    </xf>
    <xf numFmtId="0" fontId="62" fillId="0" borderId="2" xfId="0" applyFont="1" applyBorder="1" applyAlignment="1">
      <alignment horizontal="center" vertical="center"/>
    </xf>
    <xf numFmtId="0" fontId="52" fillId="0" borderId="3" xfId="1" applyFont="1" applyBorder="1" applyAlignment="1">
      <alignment horizontal="center" vertical="center"/>
    </xf>
    <xf numFmtId="16" fontId="52" fillId="0" borderId="0" xfId="0" applyNumberFormat="1" applyFont="1" applyAlignment="1">
      <alignment vertical="center"/>
    </xf>
    <xf numFmtId="17" fontId="43" fillId="0" borderId="2" xfId="0" applyNumberFormat="1" applyFont="1" applyBorder="1" applyAlignment="1">
      <alignment horizontal="left" vertical="center"/>
    </xf>
    <xf numFmtId="17" fontId="52" fillId="0" borderId="3" xfId="0" applyNumberFormat="1" applyFont="1" applyBorder="1" applyAlignment="1">
      <alignment horizontal="center" vertical="center"/>
    </xf>
    <xf numFmtId="17" fontId="43" fillId="0" borderId="1" xfId="0" applyNumberFormat="1" applyFont="1" applyBorder="1" applyAlignment="1">
      <alignment horizontal="left" vertical="center"/>
    </xf>
    <xf numFmtId="17" fontId="43" fillId="20" borderId="1" xfId="0" applyNumberFormat="1" applyFont="1" applyFill="1" applyBorder="1" applyAlignment="1">
      <alignment horizontal="left" vertical="center"/>
    </xf>
    <xf numFmtId="1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16" fontId="43" fillId="22" borderId="0" xfId="0" applyNumberFormat="1" applyFont="1" applyFill="1" applyAlignment="1">
      <alignment horizontal="center" vertical="center"/>
    </xf>
    <xf numFmtId="17" fontId="63" fillId="20" borderId="1" xfId="0" applyNumberFormat="1" applyFont="1" applyFill="1" applyBorder="1" applyAlignment="1">
      <alignment horizontal="center" vertical="center"/>
    </xf>
    <xf numFmtId="17" fontId="63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3" fillId="0" borderId="0" xfId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6" fillId="0" borderId="0" xfId="2" applyFont="1" applyFill="1" applyAlignment="1" applyProtection="1">
      <alignment horizontal="left" vertical="center"/>
    </xf>
    <xf numFmtId="0" fontId="65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6" fillId="0" borderId="0" xfId="2" applyFont="1" applyFill="1" applyAlignment="1" applyProtection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2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52" fillId="0" borderId="19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69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7" fillId="0" borderId="0" xfId="1" applyFont="1" applyAlignment="1">
      <alignment horizontal="right" vertical="center"/>
    </xf>
    <xf numFmtId="0" fontId="67" fillId="0" borderId="0" xfId="1" applyFont="1" applyAlignment="1">
      <alignment horizontal="right" vertical="center" wrapText="1"/>
    </xf>
    <xf numFmtId="0" fontId="67" fillId="0" borderId="0" xfId="0" applyFont="1" applyAlignment="1">
      <alignment horizontal="right" vertical="center"/>
    </xf>
    <xf numFmtId="16" fontId="53" fillId="0" borderId="0" xfId="0" applyNumberFormat="1" applyFont="1" applyAlignment="1">
      <alignment vertical="center"/>
    </xf>
    <xf numFmtId="16" fontId="60" fillId="0" borderId="1" xfId="0" applyNumberFormat="1" applyFont="1" applyBorder="1" applyAlignment="1">
      <alignment horizontal="left" vertical="center"/>
    </xf>
    <xf numFmtId="16" fontId="43" fillId="0" borderId="0" xfId="0" applyNumberFormat="1" applyFont="1" applyAlignment="1">
      <alignment vertical="center"/>
    </xf>
    <xf numFmtId="0" fontId="68" fillId="0" borderId="0" xfId="1" applyFont="1" applyAlignment="1">
      <alignment horizontal="right" vertical="center"/>
    </xf>
    <xf numFmtId="0" fontId="71" fillId="23" borderId="1" xfId="11" applyFont="1" applyFill="1" applyBorder="1"/>
    <xf numFmtId="0" fontId="71" fillId="23" borderId="1" xfId="11" applyFont="1" applyFill="1" applyBorder="1" applyAlignment="1">
      <alignment horizontal="center"/>
    </xf>
    <xf numFmtId="0" fontId="71" fillId="24" borderId="1" xfId="11" applyFont="1" applyFill="1" applyBorder="1"/>
    <xf numFmtId="0" fontId="18" fillId="0" borderId="1" xfId="12" applyFont="1" applyBorder="1" applyAlignment="1">
      <alignment wrapText="1"/>
    </xf>
    <xf numFmtId="0" fontId="18" fillId="0" borderId="0" xfId="12" applyFont="1"/>
    <xf numFmtId="0" fontId="73" fillId="0" borderId="1" xfId="11" applyFont="1" applyBorder="1"/>
    <xf numFmtId="0" fontId="18" fillId="0" borderId="1" xfId="12" applyFont="1" applyBorder="1"/>
    <xf numFmtId="0" fontId="71" fillId="25" borderId="1" xfId="11" applyFont="1" applyFill="1" applyBorder="1"/>
    <xf numFmtId="0" fontId="71" fillId="0" borderId="1" xfId="13" applyFont="1" applyBorder="1"/>
    <xf numFmtId="0" fontId="71" fillId="0" borderId="1" xfId="14" applyFont="1" applyBorder="1" applyAlignment="1">
      <alignment wrapText="1"/>
    </xf>
    <xf numFmtId="0" fontId="71" fillId="26" borderId="1" xfId="11" applyFont="1" applyFill="1" applyBorder="1"/>
    <xf numFmtId="0" fontId="71" fillId="0" borderId="1" xfId="11" applyFont="1" applyBorder="1"/>
    <xf numFmtId="0" fontId="71" fillId="27" borderId="1" xfId="11" applyFont="1" applyFill="1" applyBorder="1"/>
    <xf numFmtId="0" fontId="71" fillId="28" borderId="1" xfId="11" applyFont="1" applyFill="1" applyBorder="1"/>
    <xf numFmtId="0" fontId="73" fillId="28" borderId="1" xfId="11" applyFont="1" applyFill="1" applyBorder="1"/>
    <xf numFmtId="0" fontId="75" fillId="0" borderId="0" xfId="14" applyFont="1" applyAlignment="1">
      <alignment horizontal="left" vertical="center" indent="4"/>
    </xf>
    <xf numFmtId="0" fontId="73" fillId="29" borderId="1" xfId="11" applyFont="1" applyFill="1" applyBorder="1"/>
    <xf numFmtId="0" fontId="76" fillId="0" borderId="0" xfId="14" applyFont="1" applyAlignment="1">
      <alignment horizontal="left" vertical="center" indent="4"/>
    </xf>
    <xf numFmtId="0" fontId="74" fillId="0" borderId="0" xfId="14"/>
    <xf numFmtId="0" fontId="18" fillId="0" borderId="1" xfId="11" applyFont="1" applyBorder="1"/>
    <xf numFmtId="0" fontId="71" fillId="0" borderId="0" xfId="13" applyFont="1"/>
    <xf numFmtId="0" fontId="71" fillId="0" borderId="0" xfId="11" applyFont="1"/>
    <xf numFmtId="0" fontId="71" fillId="30" borderId="1" xfId="11" applyFont="1" applyFill="1" applyBorder="1"/>
    <xf numFmtId="0" fontId="18" fillId="30" borderId="1" xfId="11" applyFont="1" applyFill="1" applyBorder="1"/>
    <xf numFmtId="0" fontId="73" fillId="25" borderId="1" xfId="11" applyFont="1" applyFill="1" applyBorder="1"/>
    <xf numFmtId="0" fontId="78" fillId="0" borderId="1" xfId="11" applyFont="1" applyBorder="1" applyAlignment="1">
      <alignment wrapText="1"/>
    </xf>
    <xf numFmtId="0" fontId="71" fillId="0" borderId="1" xfId="13" applyFont="1" applyBorder="1" applyAlignment="1">
      <alignment wrapText="1"/>
    </xf>
    <xf numFmtId="0" fontId="73" fillId="26" borderId="1" xfId="11" applyFont="1" applyFill="1" applyBorder="1"/>
    <xf numFmtId="0" fontId="71" fillId="28" borderId="1" xfId="11" applyFont="1" applyFill="1" applyBorder="1" applyAlignment="1">
      <alignment vertical="center"/>
    </xf>
    <xf numFmtId="0" fontId="71" fillId="26" borderId="1" xfId="11" applyFont="1" applyFill="1" applyBorder="1" applyAlignment="1">
      <alignment vertical="center"/>
    </xf>
    <xf numFmtId="0" fontId="71" fillId="0" borderId="1" xfId="11" applyFont="1" applyBorder="1" applyAlignment="1">
      <alignment wrapText="1"/>
    </xf>
    <xf numFmtId="0" fontId="79" fillId="21" borderId="1" xfId="11" applyFont="1" applyFill="1" applyBorder="1" applyAlignment="1">
      <alignment vertical="center" wrapText="1"/>
    </xf>
    <xf numFmtId="0" fontId="18" fillId="0" borderId="0" xfId="12" applyFont="1" applyAlignment="1">
      <alignment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83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 wrapText="1"/>
    </xf>
    <xf numFmtId="16" fontId="51" fillId="0" borderId="0" xfId="0" applyNumberFormat="1" applyFont="1" applyAlignment="1">
      <alignment vertical="center"/>
    </xf>
    <xf numFmtId="16" fontId="43" fillId="21" borderId="1" xfId="0" applyNumberFormat="1" applyFont="1" applyFill="1" applyBorder="1" applyAlignment="1">
      <alignment horizontal="center" vertical="center"/>
    </xf>
    <xf numFmtId="0" fontId="70" fillId="0" borderId="0" xfId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4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16" fontId="86" fillId="20" borderId="1" xfId="0" applyNumberFormat="1" applyFont="1" applyFill="1" applyBorder="1" applyAlignment="1">
      <alignment horizontal="left" vertical="center"/>
    </xf>
    <xf numFmtId="16" fontId="86" fillId="20" borderId="1" xfId="0" applyNumberFormat="1" applyFont="1" applyFill="1" applyBorder="1" applyAlignment="1">
      <alignment horizontal="center" vertical="center"/>
    </xf>
    <xf numFmtId="16" fontId="86" fillId="0" borderId="0" xfId="0" applyNumberFormat="1" applyFont="1" applyAlignment="1">
      <alignment vertical="center"/>
    </xf>
    <xf numFmtId="16" fontId="86" fillId="0" borderId="1" xfId="0" applyNumberFormat="1" applyFont="1" applyBorder="1" applyAlignment="1">
      <alignment horizontal="left" vertical="center"/>
    </xf>
    <xf numFmtId="16" fontId="86" fillId="0" borderId="1" xfId="0" applyNumberFormat="1" applyFont="1" applyBorder="1" applyAlignment="1">
      <alignment horizontal="center" vertical="center"/>
    </xf>
    <xf numFmtId="0" fontId="95" fillId="0" borderId="0" xfId="0" applyFont="1" applyAlignment="1">
      <alignment vertical="center"/>
    </xf>
    <xf numFmtId="16" fontId="86" fillId="0" borderId="0" xfId="0" applyNumberFormat="1" applyFont="1" applyAlignment="1">
      <alignment horizontal="center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99" fillId="0" borderId="0" xfId="2" applyFont="1" applyFill="1" applyAlignment="1" applyProtection="1">
      <alignment horizontal="left" vertical="center"/>
    </xf>
    <xf numFmtId="0" fontId="97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/>
    </xf>
    <xf numFmtId="0" fontId="99" fillId="0" borderId="0" xfId="2" applyFont="1" applyFill="1" applyAlignment="1" applyProtection="1">
      <alignment horizontal="left"/>
    </xf>
    <xf numFmtId="0" fontId="86" fillId="0" borderId="0" xfId="0" applyFont="1" applyAlignment="1">
      <alignment horizontal="right"/>
    </xf>
    <xf numFmtId="0" fontId="86" fillId="0" borderId="0" xfId="0" applyFont="1" applyAlignment="1">
      <alignment horizontal="left"/>
    </xf>
    <xf numFmtId="0" fontId="100" fillId="0" borderId="0" xfId="2" applyFont="1" applyFill="1" applyAlignment="1" applyProtection="1">
      <alignment vertical="center"/>
    </xf>
    <xf numFmtId="0" fontId="88" fillId="0" borderId="0" xfId="0" applyFont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0" fontId="43" fillId="22" borderId="0" xfId="0" applyFont="1" applyFill="1" applyAlignment="1">
      <alignment horizontal="left" vertical="center"/>
    </xf>
    <xf numFmtId="0" fontId="56" fillId="22" borderId="0" xfId="0" applyFont="1" applyFill="1" applyAlignment="1">
      <alignment vertical="center"/>
    </xf>
    <xf numFmtId="0" fontId="91" fillId="0" borderId="19" xfId="0" applyFont="1" applyBorder="1" applyAlignment="1">
      <alignment horizontal="center" vertical="center"/>
    </xf>
    <xf numFmtId="0" fontId="91" fillId="0" borderId="15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 vertical="center"/>
    </xf>
    <xf numFmtId="0" fontId="63" fillId="20" borderId="1" xfId="0" applyFont="1" applyFill="1" applyBorder="1" applyAlignment="1">
      <alignment vertical="center"/>
    </xf>
    <xf numFmtId="0" fontId="63" fillId="20" borderId="1" xfId="0" applyFont="1" applyFill="1" applyBorder="1" applyAlignment="1">
      <alignment horizontal="center" vertical="center"/>
    </xf>
    <xf numFmtId="16" fontId="63" fillId="20" borderId="1" xfId="0" applyNumberFormat="1" applyFont="1" applyFill="1" applyBorder="1" applyAlignment="1">
      <alignment horizontal="center" vertical="center"/>
    </xf>
    <xf numFmtId="0" fontId="83" fillId="0" borderId="0" xfId="1" applyFont="1" applyAlignment="1">
      <alignment horizontal="right" vertical="center"/>
    </xf>
    <xf numFmtId="0" fontId="52" fillId="0" borderId="18" xfId="0" applyFont="1" applyBorder="1" applyAlignment="1">
      <alignment horizontal="center" vertical="center" wrapText="1"/>
    </xf>
    <xf numFmtId="0" fontId="101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0" fontId="103" fillId="0" borderId="0" xfId="1" applyFont="1" applyAlignment="1">
      <alignment horizontal="right" vertical="center"/>
    </xf>
    <xf numFmtId="0" fontId="103" fillId="0" borderId="0" xfId="1" applyFont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center" vertical="center"/>
    </xf>
    <xf numFmtId="16" fontId="63" fillId="0" borderId="1" xfId="0" applyNumberFormat="1" applyFont="1" applyBorder="1" applyAlignment="1">
      <alignment horizontal="center" vertical="center"/>
    </xf>
    <xf numFmtId="16" fontId="43" fillId="20" borderId="1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0" fillId="0" borderId="0" xfId="0" quotePrefix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6" fillId="0" borderId="0" xfId="1" applyFont="1" applyAlignment="1">
      <alignment horizontal="right" vertical="center"/>
    </xf>
    <xf numFmtId="16" fontId="52" fillId="0" borderId="1" xfId="0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09" fillId="0" borderId="1" xfId="11" applyFont="1" applyBorder="1"/>
    <xf numFmtId="0" fontId="110" fillId="0" borderId="1" xfId="12" applyFont="1" applyBorder="1"/>
    <xf numFmtId="0" fontId="110" fillId="0" borderId="1" xfId="12" applyFont="1" applyBorder="1" applyAlignment="1">
      <alignment wrapText="1"/>
    </xf>
    <xf numFmtId="0" fontId="111" fillId="0" borderId="0" xfId="0" applyFont="1" applyAlignment="1">
      <alignment horizontal="right" vertical="center"/>
    </xf>
    <xf numFmtId="0" fontId="111" fillId="0" borderId="0" xfId="1" applyFont="1" applyAlignment="1">
      <alignment horizontal="right" vertical="center"/>
    </xf>
    <xf numFmtId="0" fontId="112" fillId="0" borderId="0" xfId="1" applyFont="1" applyAlignment="1">
      <alignment horizontal="right" vertical="center"/>
    </xf>
    <xf numFmtId="0" fontId="113" fillId="0" borderId="0" xfId="0" applyFont="1" applyAlignment="1">
      <alignment horizontal="right" vertical="center"/>
    </xf>
    <xf numFmtId="0" fontId="114" fillId="0" borderId="0" xfId="0" applyFont="1" applyAlignment="1">
      <alignment vertical="center"/>
    </xf>
    <xf numFmtId="0" fontId="116" fillId="0" borderId="0" xfId="0" applyFont="1" applyAlignment="1">
      <alignment vertical="center"/>
    </xf>
    <xf numFmtId="0" fontId="117" fillId="0" borderId="0" xfId="0" applyFont="1"/>
    <xf numFmtId="0" fontId="118" fillId="0" borderId="0" xfId="0" applyFont="1" applyAlignment="1">
      <alignment horizontal="right" vertical="center"/>
    </xf>
    <xf numFmtId="0" fontId="119" fillId="0" borderId="0" xfId="0" applyFont="1" applyAlignment="1">
      <alignment horizontal="right" vertical="center"/>
    </xf>
    <xf numFmtId="0" fontId="119" fillId="0" borderId="0" xfId="1" applyFont="1" applyAlignment="1">
      <alignment horizontal="right" vertical="center"/>
    </xf>
    <xf numFmtId="0" fontId="120" fillId="0" borderId="0" xfId="1" applyFont="1" applyAlignment="1">
      <alignment horizontal="right" vertical="center"/>
    </xf>
    <xf numFmtId="0" fontId="120" fillId="0" borderId="0" xfId="1" applyFont="1" applyAlignment="1">
      <alignment horizontal="right" vertical="center" wrapText="1"/>
    </xf>
    <xf numFmtId="0" fontId="121" fillId="0" borderId="0" xfId="0" applyFont="1" applyAlignment="1">
      <alignment vertical="center"/>
    </xf>
    <xf numFmtId="0" fontId="101" fillId="0" borderId="0" xfId="1" applyFont="1" applyAlignment="1">
      <alignment horizontal="right" vertical="center"/>
    </xf>
    <xf numFmtId="0" fontId="101" fillId="0" borderId="0" xfId="1" applyFont="1" applyAlignment="1">
      <alignment horizontal="right" vertical="center" wrapText="1"/>
    </xf>
    <xf numFmtId="0" fontId="122" fillId="0" borderId="0" xfId="0" applyFont="1" applyAlignment="1">
      <alignment horizontal="right" vertical="center"/>
    </xf>
    <xf numFmtId="0" fontId="52" fillId="0" borderId="15" xfId="0" applyFont="1" applyBorder="1" applyAlignment="1">
      <alignment horizontal="center" vertical="center"/>
    </xf>
    <xf numFmtId="16" fontId="52" fillId="0" borderId="23" xfId="0" applyNumberFormat="1" applyFont="1" applyBorder="1" applyAlignment="1">
      <alignment horizontal="center" vertical="center"/>
    </xf>
    <xf numFmtId="0" fontId="123" fillId="0" borderId="0" xfId="0" applyFont="1" applyAlignment="1">
      <alignment vertical="center"/>
    </xf>
    <xf numFmtId="17" fontId="52" fillId="0" borderId="1" xfId="0" applyNumberFormat="1" applyFont="1" applyBorder="1" applyAlignment="1">
      <alignment horizontal="center" vertical="center"/>
    </xf>
    <xf numFmtId="16" fontId="63" fillId="31" borderId="1" xfId="0" applyNumberFormat="1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center" vertical="center"/>
    </xf>
    <xf numFmtId="0" fontId="43" fillId="31" borderId="1" xfId="0" applyFont="1" applyFill="1" applyBorder="1" applyAlignment="1">
      <alignment vertical="center"/>
    </xf>
    <xf numFmtId="0" fontId="43" fillId="31" borderId="1" xfId="0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left" vertical="center"/>
    </xf>
    <xf numFmtId="17" fontId="43" fillId="31" borderId="1" xfId="0" applyNumberFormat="1" applyFont="1" applyFill="1" applyBorder="1" applyAlignment="1">
      <alignment horizontal="left" vertical="center"/>
    </xf>
    <xf numFmtId="17" fontId="63" fillId="31" borderId="1" xfId="0" applyNumberFormat="1" applyFont="1" applyFill="1" applyBorder="1" applyAlignment="1">
      <alignment horizontal="center" vertical="center"/>
    </xf>
    <xf numFmtId="17" fontId="4" fillId="31" borderId="1" xfId="0" applyNumberFormat="1" applyFont="1" applyFill="1" applyBorder="1" applyAlignment="1">
      <alignment horizontal="center" vertical="center"/>
    </xf>
    <xf numFmtId="16" fontId="4" fillId="31" borderId="1" xfId="0" applyNumberFormat="1" applyFont="1" applyFill="1" applyBorder="1" applyAlignment="1">
      <alignment horizontal="center" vertical="center"/>
    </xf>
    <xf numFmtId="16" fontId="60" fillId="31" borderId="1" xfId="0" applyNumberFormat="1" applyFont="1" applyFill="1" applyBorder="1" applyAlignment="1">
      <alignment horizontal="left" vertical="center"/>
    </xf>
    <xf numFmtId="0" fontId="124" fillId="0" borderId="0" xfId="0" applyFont="1" applyAlignment="1">
      <alignment horizontal="right" vertical="center"/>
    </xf>
    <xf numFmtId="16" fontId="124" fillId="0" borderId="0" xfId="0" applyNumberFormat="1" applyFont="1" applyAlignment="1">
      <alignment horizontal="right" vertical="center"/>
    </xf>
    <xf numFmtId="0" fontId="124" fillId="0" borderId="0" xfId="1" applyFont="1" applyAlignment="1">
      <alignment horizontal="right" vertical="center"/>
    </xf>
    <xf numFmtId="17" fontId="4" fillId="31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12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6" fontId="108" fillId="0" borderId="1" xfId="0" applyNumberFormat="1" applyFont="1" applyBorder="1" applyAlignment="1">
      <alignment horizontal="center" vertical="center"/>
    </xf>
    <xf numFmtId="16" fontId="108" fillId="31" borderId="1" xfId="0" applyNumberFormat="1" applyFont="1" applyFill="1" applyBorder="1" applyAlignment="1">
      <alignment horizontal="center" vertical="center"/>
    </xf>
    <xf numFmtId="17" fontId="125" fillId="0" borderId="1" xfId="0" applyNumberFormat="1" applyFont="1" applyBorder="1" applyAlignment="1">
      <alignment horizontal="left" vertical="center"/>
    </xf>
    <xf numFmtId="0" fontId="60" fillId="0" borderId="0" xfId="0" applyFont="1" applyAlignment="1">
      <alignment vertical="center"/>
    </xf>
    <xf numFmtId="17" fontId="125" fillId="31" borderId="1" xfId="0" applyNumberFormat="1" applyFont="1" applyFill="1" applyBorder="1" applyAlignment="1">
      <alignment horizontal="left" vertical="center"/>
    </xf>
    <xf numFmtId="16" fontId="128" fillId="2" borderId="1" xfId="0" applyNumberFormat="1" applyFont="1" applyFill="1" applyBorder="1" applyAlignment="1">
      <alignment horizontal="center" vertical="center"/>
    </xf>
    <xf numFmtId="0" fontId="107" fillId="0" borderId="0" xfId="0" applyFont="1" applyAlignment="1">
      <alignment horizontal="right" vertical="center"/>
    </xf>
    <xf numFmtId="0" fontId="106" fillId="0" borderId="0" xfId="0" applyFont="1" applyAlignment="1">
      <alignment horizontal="right" vertical="center"/>
    </xf>
    <xf numFmtId="0" fontId="130" fillId="0" borderId="0" xfId="1" applyFont="1" applyAlignment="1">
      <alignment horizontal="right" vertical="center"/>
    </xf>
    <xf numFmtId="0" fontId="130" fillId="0" borderId="0" xfId="1" applyFont="1" applyAlignment="1">
      <alignment horizontal="right" vertical="center" wrapText="1"/>
    </xf>
    <xf numFmtId="0" fontId="130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16" fontId="4" fillId="31" borderId="1" xfId="0" applyNumberFormat="1" applyFont="1" applyFill="1" applyBorder="1" applyAlignment="1">
      <alignment horizontal="left" vertical="center"/>
    </xf>
    <xf numFmtId="16" fontId="63" fillId="31" borderId="1" xfId="0" applyNumberFormat="1" applyFont="1" applyFill="1" applyBorder="1" applyAlignment="1">
      <alignment horizontal="left" vertical="center"/>
    </xf>
    <xf numFmtId="0" fontId="131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center" vertical="center"/>
    </xf>
    <xf numFmtId="16" fontId="1" fillId="20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16" fontId="43" fillId="32" borderId="1" xfId="0" applyNumberFormat="1" applyFont="1" applyFill="1" applyBorder="1" applyAlignment="1">
      <alignment horizontal="center" vertical="center"/>
    </xf>
    <xf numFmtId="16" fontId="43" fillId="31" borderId="18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7" fillId="0" borderId="0" xfId="0" quotePrefix="1" applyFont="1" applyAlignment="1">
      <alignment vertical="center"/>
    </xf>
    <xf numFmtId="0" fontId="127" fillId="0" borderId="0" xfId="0" applyFont="1" applyAlignment="1">
      <alignment vertical="center"/>
    </xf>
    <xf numFmtId="0" fontId="131" fillId="0" borderId="0" xfId="0" applyFont="1" applyAlignment="1">
      <alignment horizontal="center" vertical="center"/>
    </xf>
    <xf numFmtId="0" fontId="133" fillId="0" borderId="2" xfId="0" applyFont="1" applyBorder="1" applyAlignment="1">
      <alignment horizontal="center" vertical="center" wrapText="1"/>
    </xf>
    <xf numFmtId="0" fontId="134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" fontId="60" fillId="2" borderId="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" fontId="4" fillId="33" borderId="1" xfId="0" applyNumberFormat="1" applyFont="1" applyFill="1" applyBorder="1" applyAlignment="1">
      <alignment horizontal="center" vertical="center"/>
    </xf>
    <xf numFmtId="16" fontId="43" fillId="31" borderId="0" xfId="0" applyNumberFormat="1" applyFont="1" applyFill="1" applyAlignment="1">
      <alignment horizontal="center" vertical="center"/>
    </xf>
    <xf numFmtId="16" fontId="135" fillId="0" borderId="0" xfId="0" applyNumberFormat="1" applyFont="1" applyAlignment="1">
      <alignment horizontal="center" vertical="center"/>
    </xf>
    <xf numFmtId="16" fontId="43" fillId="34" borderId="1" xfId="0" applyNumberFormat="1" applyFont="1" applyFill="1" applyBorder="1" applyAlignment="1">
      <alignment horizontal="center" vertical="center"/>
    </xf>
    <xf numFmtId="0" fontId="129" fillId="0" borderId="0" xfId="0" applyFont="1" applyAlignment="1">
      <alignment vertical="center"/>
    </xf>
    <xf numFmtId="16" fontId="7" fillId="0" borderId="0" xfId="0" applyNumberFormat="1" applyFont="1" applyAlignment="1">
      <alignment vertical="center"/>
    </xf>
    <xf numFmtId="16" fontId="4" fillId="34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16" fontId="13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vertical="center"/>
    </xf>
    <xf numFmtId="0" fontId="116" fillId="0" borderId="0" xfId="0" applyFont="1" applyAlignment="1">
      <alignment horizontal="center" vertical="center"/>
    </xf>
    <xf numFmtId="16" fontId="114" fillId="0" borderId="0" xfId="0" applyNumberFormat="1" applyFont="1" applyAlignment="1">
      <alignment horizontal="center" vertical="center"/>
    </xf>
    <xf numFmtId="16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" fontId="106" fillId="0" borderId="0" xfId="0" applyNumberFormat="1" applyFont="1" applyAlignment="1">
      <alignment horizontal="center" vertical="center"/>
    </xf>
    <xf numFmtId="16" fontId="53" fillId="0" borderId="0" xfId="0" applyNumberFormat="1" applyFont="1" applyAlignment="1">
      <alignment horizontal="center" vertical="center"/>
    </xf>
    <xf numFmtId="16" fontId="139" fillId="0" borderId="0" xfId="0" applyNumberFormat="1" applyFont="1" applyAlignment="1">
      <alignment horizontal="center" vertical="center"/>
    </xf>
    <xf numFmtId="0" fontId="140" fillId="0" borderId="0" xfId="0" applyFont="1" applyAlignment="1">
      <alignment vertical="center"/>
    </xf>
    <xf numFmtId="16" fontId="141" fillId="0" borderId="0" xfId="0" applyNumberFormat="1" applyFont="1" applyAlignment="1">
      <alignment horizontal="center" vertical="center"/>
    </xf>
    <xf numFmtId="16" fontId="142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left" vertical="center"/>
    </xf>
    <xf numFmtId="16" fontId="52" fillId="0" borderId="1" xfId="0" applyNumberFormat="1" applyFont="1" applyBorder="1" applyAlignment="1">
      <alignment horizontal="left" vertical="center"/>
    </xf>
    <xf numFmtId="16" fontId="43" fillId="35" borderId="1" xfId="0" applyNumberFormat="1" applyFont="1" applyFill="1" applyBorder="1" applyAlignment="1">
      <alignment horizontal="center" vertical="center"/>
    </xf>
    <xf numFmtId="16" fontId="127" fillId="31" borderId="1" xfId="0" applyNumberFormat="1" applyFont="1" applyFill="1" applyBorder="1" applyAlignment="1">
      <alignment horizontal="left" vertical="center"/>
    </xf>
    <xf numFmtId="16" fontId="43" fillId="0" borderId="0" xfId="0" applyNumberFormat="1" applyFont="1" applyAlignment="1">
      <alignment horizontal="center" vertical="center" wrapText="1"/>
    </xf>
    <xf numFmtId="16" fontId="43" fillId="36" borderId="1" xfId="0" applyNumberFormat="1" applyFont="1" applyFill="1" applyBorder="1" applyAlignment="1">
      <alignment horizontal="center" vertical="center"/>
    </xf>
    <xf numFmtId="16" fontId="127" fillId="0" borderId="0" xfId="0" applyNumberFormat="1" applyFont="1" applyAlignment="1">
      <alignment horizontal="center" vertical="center"/>
    </xf>
    <xf numFmtId="0" fontId="144" fillId="0" borderId="0" xfId="0" applyFont="1" applyAlignment="1">
      <alignment vertical="center"/>
    </xf>
    <xf numFmtId="16" fontId="51" fillId="0" borderId="0" xfId="0" applyNumberFormat="1" applyFont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34" fillId="0" borderId="0" xfId="0" applyFont="1" applyAlignment="1">
      <alignment horizontal="center" vertical="center"/>
    </xf>
    <xf numFmtId="16" fontId="145" fillId="0" borderId="0" xfId="0" applyNumberFormat="1" applyFont="1" applyAlignment="1">
      <alignment horizontal="center" vertical="center"/>
    </xf>
    <xf numFmtId="0" fontId="146" fillId="0" borderId="0" xfId="0" applyFont="1" applyAlignment="1">
      <alignment horizontal="center" vertical="center"/>
    </xf>
    <xf numFmtId="16" fontId="146" fillId="0" borderId="0" xfId="0" applyNumberFormat="1" applyFont="1" applyAlignment="1">
      <alignment horizontal="center" vertical="center"/>
    </xf>
    <xf numFmtId="0" fontId="127" fillId="0" borderId="0" xfId="0" applyFont="1" applyAlignment="1">
      <alignment horizontal="center" vertical="center"/>
    </xf>
    <xf numFmtId="16" fontId="43" fillId="21" borderId="0" xfId="0" applyNumberFormat="1" applyFont="1" applyFill="1" applyAlignment="1">
      <alignment horizontal="center" vertical="center"/>
    </xf>
    <xf numFmtId="0" fontId="52" fillId="21" borderId="0" xfId="0" applyFont="1" applyFill="1" applyAlignment="1">
      <alignment horizontal="center" vertical="center"/>
    </xf>
    <xf numFmtId="16" fontId="52" fillId="0" borderId="0" xfId="0" applyNumberFormat="1" applyFont="1" applyAlignment="1">
      <alignment horizontal="left" vertical="center"/>
    </xf>
    <xf numFmtId="16" fontId="43" fillId="20" borderId="1" xfId="0" applyNumberFormat="1" applyFont="1" applyFill="1" applyBorder="1" applyAlignment="1">
      <alignment horizontal="left" vertical="center"/>
    </xf>
    <xf numFmtId="16" fontId="114" fillId="36" borderId="0" xfId="0" applyNumberFormat="1" applyFont="1" applyFill="1" applyAlignment="1">
      <alignment horizontal="center" vertical="center"/>
    </xf>
    <xf numFmtId="0" fontId="146" fillId="0" borderId="0" xfId="0" applyFont="1" applyAlignment="1">
      <alignment vertical="center"/>
    </xf>
    <xf numFmtId="16" fontId="63" fillId="36" borderId="1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horizontal="center" vertical="center"/>
    </xf>
    <xf numFmtId="16" fontId="43" fillId="36" borderId="0" xfId="0" applyNumberFormat="1" applyFont="1" applyFill="1" applyAlignment="1">
      <alignment horizontal="center" vertical="center"/>
    </xf>
    <xf numFmtId="16" fontId="63" fillId="36" borderId="0" xfId="0" applyNumberFormat="1" applyFont="1" applyFill="1" applyAlignment="1">
      <alignment horizontal="center" vertical="center"/>
    </xf>
    <xf numFmtId="16" fontId="116" fillId="0" borderId="0" xfId="0" applyNumberFormat="1" applyFont="1" applyAlignment="1">
      <alignment horizontal="center" vertical="center"/>
    </xf>
    <xf numFmtId="0" fontId="43" fillId="31" borderId="18" xfId="0" applyFont="1" applyFill="1" applyBorder="1" applyAlignment="1">
      <alignment horizontal="center" vertical="center"/>
    </xf>
    <xf numFmtId="0" fontId="60" fillId="31" borderId="1" xfId="0" applyFont="1" applyFill="1" applyBorder="1" applyAlignment="1">
      <alignment vertical="center"/>
    </xf>
    <xf numFmtId="0" fontId="146" fillId="0" borderId="0" xfId="0" applyFont="1" applyAlignment="1">
      <alignment horizontal="center" vertical="center" wrapText="1"/>
    </xf>
    <xf numFmtId="17" fontId="43" fillId="31" borderId="19" xfId="0" applyNumberFormat="1" applyFont="1" applyFill="1" applyBorder="1" applyAlignment="1">
      <alignment horizontal="left" vertical="center"/>
    </xf>
    <xf numFmtId="17" fontId="63" fillId="31" borderId="19" xfId="0" applyNumberFormat="1" applyFont="1" applyFill="1" applyBorder="1" applyAlignment="1">
      <alignment horizontal="center" vertical="center"/>
    </xf>
    <xf numFmtId="16" fontId="43" fillId="31" borderId="19" xfId="0" applyNumberFormat="1" applyFont="1" applyFill="1" applyBorder="1" applyAlignment="1">
      <alignment horizontal="center" vertical="center"/>
    </xf>
    <xf numFmtId="16" fontId="134" fillId="0" borderId="0" xfId="0" applyNumberFormat="1" applyFont="1" applyAlignment="1">
      <alignment horizontal="center" vertical="center"/>
    </xf>
    <xf numFmtId="16" fontId="43" fillId="37" borderId="1" xfId="0" applyNumberFormat="1" applyFont="1" applyFill="1" applyBorder="1" applyAlignment="1">
      <alignment horizontal="center" vertical="center"/>
    </xf>
    <xf numFmtId="17" fontId="60" fillId="31" borderId="1" xfId="0" applyNumberFormat="1" applyFont="1" applyFill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27" fillId="0" borderId="0" xfId="0" applyFont="1" applyAlignment="1">
      <alignment horizontal="center" vertical="top"/>
    </xf>
    <xf numFmtId="16" fontId="60" fillId="0" borderId="0" xfId="0" applyNumberFormat="1" applyFont="1" applyAlignment="1">
      <alignment horizontal="center" vertical="top"/>
    </xf>
    <xf numFmtId="16" fontId="114" fillId="0" borderId="0" xfId="0" applyNumberFormat="1" applyFont="1" applyAlignment="1">
      <alignment horizontal="center" vertical="top"/>
    </xf>
    <xf numFmtId="16" fontId="45" fillId="21" borderId="0" xfId="0" applyNumberFormat="1" applyFont="1" applyFill="1" applyAlignment="1">
      <alignment horizontal="left" vertical="center"/>
    </xf>
    <xf numFmtId="0" fontId="45" fillId="21" borderId="0" xfId="0" applyFont="1" applyFill="1" applyAlignment="1">
      <alignment horizontal="left" vertical="center"/>
    </xf>
    <xf numFmtId="0" fontId="145" fillId="34" borderId="0" xfId="0" quotePrefix="1" applyFont="1" applyFill="1" applyAlignment="1">
      <alignment horizontal="center" vertical="center"/>
    </xf>
    <xf numFmtId="16" fontId="139" fillId="34" borderId="0" xfId="0" applyNumberFormat="1" applyFont="1" applyFill="1" applyAlignment="1">
      <alignment horizontal="center" vertical="center"/>
    </xf>
    <xf numFmtId="16" fontId="43" fillId="34" borderId="0" xfId="0" applyNumberFormat="1" applyFont="1" applyFill="1" applyAlignment="1">
      <alignment horizontal="center" vertical="center"/>
    </xf>
    <xf numFmtId="16" fontId="63" fillId="34" borderId="1" xfId="0" applyNumberFormat="1" applyFont="1" applyFill="1" applyBorder="1" applyAlignment="1">
      <alignment horizontal="center" vertical="center"/>
    </xf>
    <xf numFmtId="16" fontId="145" fillId="21" borderId="0" xfId="0" quotePrefix="1" applyNumberFormat="1" applyFont="1" applyFill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47" fillId="0" borderId="0" xfId="0" applyFont="1" applyAlignment="1">
      <alignment vertical="center"/>
    </xf>
    <xf numFmtId="0" fontId="150" fillId="0" borderId="0" xfId="0" applyFont="1" applyAlignment="1">
      <alignment wrapText="1"/>
    </xf>
    <xf numFmtId="0" fontId="151" fillId="0" borderId="0" xfId="0" applyFont="1" applyAlignment="1">
      <alignment vertical="center" wrapText="1"/>
    </xf>
    <xf numFmtId="16" fontId="152" fillId="34" borderId="1" xfId="0" applyNumberFormat="1" applyFont="1" applyFill="1" applyBorder="1" applyAlignment="1">
      <alignment horizontal="center" vertical="center"/>
    </xf>
    <xf numFmtId="16" fontId="4" fillId="37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3" fillId="0" borderId="0" xfId="0" applyFont="1" applyAlignment="1">
      <alignment horizontal="center" vertical="center"/>
    </xf>
    <xf numFmtId="16" fontId="43" fillId="38" borderId="1" xfId="0" applyNumberFormat="1" applyFont="1" applyFill="1" applyBorder="1" applyAlignment="1">
      <alignment horizontal="center" vertical="center"/>
    </xf>
    <xf numFmtId="16" fontId="154" fillId="36" borderId="1" xfId="0" applyNumberFormat="1" applyFont="1" applyFill="1" applyBorder="1" applyAlignment="1">
      <alignment horizontal="center" vertical="center"/>
    </xf>
    <xf numFmtId="16" fontId="52" fillId="31" borderId="1" xfId="0" applyNumberFormat="1" applyFont="1" applyFill="1" applyBorder="1" applyAlignment="1">
      <alignment horizontal="center" vertical="center"/>
    </xf>
    <xf numFmtId="16" fontId="60" fillId="0" borderId="1" xfId="0" applyNumberFormat="1" applyFont="1" applyBorder="1" applyAlignment="1">
      <alignment horizontal="center" vertical="center"/>
    </xf>
    <xf numFmtId="16" fontId="145" fillId="0" borderId="0" xfId="0" applyNumberFormat="1" applyFont="1" applyAlignment="1">
      <alignment vertical="center"/>
    </xf>
    <xf numFmtId="16" fontId="114" fillId="38" borderId="0" xfId="0" applyNumberFormat="1" applyFont="1" applyFill="1" applyAlignment="1">
      <alignment horizontal="center" vertical="center"/>
    </xf>
    <xf numFmtId="16" fontId="4" fillId="38" borderId="1" xfId="0" applyNumberFormat="1" applyFont="1" applyFill="1" applyBorder="1" applyAlignment="1">
      <alignment horizontal="center" vertical="center"/>
    </xf>
    <xf numFmtId="17" fontId="4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 vertical="center"/>
    </xf>
    <xf numFmtId="17" fontId="63" fillId="0" borderId="0" xfId="0" applyNumberFormat="1" applyFont="1" applyAlignment="1">
      <alignment horizontal="center" vertical="center"/>
    </xf>
    <xf numFmtId="16" fontId="52" fillId="31" borderId="1" xfId="0" applyNumberFormat="1" applyFont="1" applyFill="1" applyBorder="1" applyAlignment="1">
      <alignment horizontal="left" vertical="center"/>
    </xf>
    <xf numFmtId="16" fontId="153" fillId="0" borderId="0" xfId="0" applyNumberFormat="1" applyFont="1" applyAlignment="1">
      <alignment horizontal="center" vertical="center"/>
    </xf>
    <xf numFmtId="0" fontId="73" fillId="29" borderId="19" xfId="11" applyFont="1" applyFill="1" applyBorder="1"/>
    <xf numFmtId="0" fontId="18" fillId="0" borderId="19" xfId="12" applyFont="1" applyBorder="1"/>
    <xf numFmtId="0" fontId="71" fillId="0" borderId="19" xfId="13" applyFont="1" applyBorder="1"/>
    <xf numFmtId="0" fontId="18" fillId="0" borderId="19" xfId="12" applyFont="1" applyBorder="1" applyAlignment="1">
      <alignment wrapText="1"/>
    </xf>
    <xf numFmtId="0" fontId="73" fillId="0" borderId="15" xfId="11" applyFont="1" applyBorder="1"/>
    <xf numFmtId="0" fontId="18" fillId="0" borderId="15" xfId="12" applyFont="1" applyBorder="1"/>
    <xf numFmtId="0" fontId="18" fillId="0" borderId="15" xfId="12" applyFont="1" applyBorder="1" applyAlignment="1">
      <alignment wrapText="1"/>
    </xf>
    <xf numFmtId="0" fontId="71" fillId="0" borderId="0" xfId="14" applyFont="1" applyAlignment="1">
      <alignment wrapText="1"/>
    </xf>
    <xf numFmtId="0" fontId="82" fillId="39" borderId="27" xfId="0" applyFont="1" applyFill="1" applyBorder="1" applyAlignment="1">
      <alignment vertical="center" wrapText="1"/>
    </xf>
    <xf numFmtId="0" fontId="82" fillId="39" borderId="28" xfId="0" applyFont="1" applyFill="1" applyBorder="1" applyAlignment="1">
      <alignment vertical="center"/>
    </xf>
    <xf numFmtId="0" fontId="76" fillId="0" borderId="29" xfId="0" applyFont="1" applyBorder="1" applyAlignment="1">
      <alignment vertical="center"/>
    </xf>
    <xf numFmtId="0" fontId="76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156" fillId="0" borderId="0" xfId="0" applyFont="1" applyAlignment="1">
      <alignment vertical="center"/>
    </xf>
    <xf numFmtId="16" fontId="4" fillId="0" borderId="20" xfId="0" applyNumberFormat="1" applyFont="1" applyBorder="1" applyAlignment="1">
      <alignment horizontal="center" vertical="center" wrapText="1"/>
    </xf>
    <xf numFmtId="16" fontId="108" fillId="0" borderId="19" xfId="0" applyNumberFormat="1" applyFont="1" applyBorder="1" applyAlignment="1">
      <alignment horizontal="center" vertical="center" wrapText="1"/>
    </xf>
    <xf numFmtId="16" fontId="4" fillId="0" borderId="19" xfId="0" applyNumberFormat="1" applyFont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vertical="center" wrapText="1"/>
    </xf>
    <xf numFmtId="16" fontId="108" fillId="0" borderId="1" xfId="0" applyNumberFormat="1" applyFont="1" applyBorder="1" applyAlignment="1">
      <alignment horizontal="center" vertical="center" wrapText="1"/>
    </xf>
    <xf numFmtId="16" fontId="4" fillId="0" borderId="18" xfId="0" applyNumberFormat="1" applyFont="1" applyBorder="1" applyAlignment="1">
      <alignment horizontal="center" vertical="center" wrapText="1"/>
    </xf>
    <xf numFmtId="0" fontId="145" fillId="0" borderId="0" xfId="0" applyFont="1" applyAlignment="1">
      <alignment vertical="center"/>
    </xf>
    <xf numFmtId="16" fontId="139" fillId="0" borderId="2" xfId="0" applyNumberFormat="1" applyFont="1" applyBorder="1" applyAlignment="1">
      <alignment horizontal="center" vertical="center"/>
    </xf>
    <xf numFmtId="16" fontId="145" fillId="21" borderId="2" xfId="0" quotePrefix="1" applyNumberFormat="1" applyFont="1" applyFill="1" applyBorder="1" applyAlignment="1">
      <alignment horizontal="center" vertical="center"/>
    </xf>
    <xf numFmtId="16" fontId="43" fillId="31" borderId="2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vertical="center"/>
    </xf>
    <xf numFmtId="16" fontId="63" fillId="34" borderId="0" xfId="0" applyNumberFormat="1" applyFont="1" applyFill="1" applyAlignment="1">
      <alignment horizontal="center" vertical="center"/>
    </xf>
    <xf numFmtId="16" fontId="63" fillId="38" borderId="1" xfId="0" applyNumberFormat="1" applyFont="1" applyFill="1" applyBorder="1" applyAlignment="1">
      <alignment horizontal="center" vertical="center"/>
    </xf>
    <xf numFmtId="0" fontId="51" fillId="38" borderId="0" xfId="0" applyFont="1" applyFill="1" applyAlignment="1">
      <alignment vertical="center"/>
    </xf>
    <xf numFmtId="16" fontId="60" fillId="38" borderId="1" xfId="0" applyNumberFormat="1" applyFont="1" applyFill="1" applyBorder="1" applyAlignment="1">
      <alignment horizontal="center" vertical="center"/>
    </xf>
    <xf numFmtId="16" fontId="43" fillId="38" borderId="19" xfId="0" applyNumberFormat="1" applyFont="1" applyFill="1" applyBorder="1" applyAlignment="1">
      <alignment horizontal="center" vertical="center"/>
    </xf>
    <xf numFmtId="16" fontId="63" fillId="38" borderId="19" xfId="0" applyNumberFormat="1" applyFont="1" applyFill="1" applyBorder="1" applyAlignment="1">
      <alignment horizontal="center" vertical="center"/>
    </xf>
    <xf numFmtId="0" fontId="82" fillId="39" borderId="27" xfId="0" applyFont="1" applyFill="1" applyBorder="1" applyAlignment="1">
      <alignment vertical="center"/>
    </xf>
    <xf numFmtId="16" fontId="4" fillId="0" borderId="19" xfId="0" applyNumberFormat="1" applyFont="1" applyBorder="1" applyAlignment="1">
      <alignment horizontal="center" vertical="center"/>
    </xf>
    <xf numFmtId="0" fontId="131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" fontId="145" fillId="0" borderId="0" xfId="0" quotePrefix="1" applyNumberFormat="1" applyFont="1" applyAlignment="1">
      <alignment horizontal="center" vertical="center"/>
    </xf>
    <xf numFmtId="0" fontId="160" fillId="0" borderId="29" xfId="0" applyFont="1" applyBorder="1" applyAlignment="1">
      <alignment vertical="center"/>
    </xf>
    <xf numFmtId="0" fontId="161" fillId="0" borderId="0" xfId="0" applyFont="1" applyAlignment="1">
      <alignment horizontal="right" vertical="center"/>
    </xf>
    <xf numFmtId="0" fontId="127" fillId="0" borderId="0" xfId="0" applyFont="1" applyAlignment="1">
      <alignment horizontal="right" vertical="center"/>
    </xf>
    <xf numFmtId="16" fontId="127" fillId="0" borderId="1" xfId="0" applyNumberFormat="1" applyFont="1" applyBorder="1" applyAlignment="1">
      <alignment horizontal="center" vertical="center"/>
    </xf>
    <xf numFmtId="17" fontId="149" fillId="0" borderId="0" xfId="0" applyNumberFormat="1" applyFont="1" applyAlignment="1">
      <alignment horizontal="center" vertical="center"/>
    </xf>
    <xf numFmtId="16" fontId="63" fillId="37" borderId="1" xfId="0" applyNumberFormat="1" applyFont="1" applyFill="1" applyBorder="1" applyAlignment="1">
      <alignment horizontal="center" vertical="center"/>
    </xf>
    <xf numFmtId="0" fontId="51" fillId="37" borderId="0" xfId="0" applyFont="1" applyFill="1" applyAlignment="1">
      <alignment vertical="center"/>
    </xf>
    <xf numFmtId="16" fontId="60" fillId="37" borderId="1" xfId="0" applyNumberFormat="1" applyFont="1" applyFill="1" applyBorder="1" applyAlignment="1">
      <alignment horizontal="center" vertical="center"/>
    </xf>
    <xf numFmtId="0" fontId="51" fillId="36" borderId="0" xfId="0" applyFont="1" applyFill="1" applyAlignment="1">
      <alignment vertical="center"/>
    </xf>
    <xf numFmtId="16" fontId="60" fillId="36" borderId="1" xfId="0" applyNumberFormat="1" applyFont="1" applyFill="1" applyBorder="1" applyAlignment="1">
      <alignment horizontal="center" vertical="center"/>
    </xf>
    <xf numFmtId="16" fontId="43" fillId="20" borderId="0" xfId="0" applyNumberFormat="1" applyFont="1" applyFill="1" applyAlignment="1">
      <alignment horizontal="left" vertical="center"/>
    </xf>
    <xf numFmtId="16" fontId="43" fillId="20" borderId="0" xfId="0" applyNumberFormat="1" applyFont="1" applyFill="1" applyAlignment="1">
      <alignment horizontal="center" vertical="center"/>
    </xf>
    <xf numFmtId="16" fontId="60" fillId="38" borderId="0" xfId="0" applyNumberFormat="1" applyFont="1" applyFill="1" applyAlignment="1">
      <alignment horizontal="center" vertical="center"/>
    </xf>
    <xf numFmtId="17" fontId="108" fillId="0" borderId="1" xfId="0" applyNumberFormat="1" applyFont="1" applyBorder="1" applyAlignment="1">
      <alignment horizontal="center" vertical="center"/>
    </xf>
    <xf numFmtId="17" fontId="108" fillId="0" borderId="0" xfId="0" applyNumberFormat="1" applyFont="1" applyAlignment="1">
      <alignment horizontal="center" vertical="center"/>
    </xf>
    <xf numFmtId="16" fontId="44" fillId="0" borderId="1" xfId="0" applyNumberFormat="1" applyFont="1" applyBorder="1" applyAlignment="1">
      <alignment horizontal="left" vertical="center"/>
    </xf>
    <xf numFmtId="16" fontId="44" fillId="0" borderId="1" xfId="0" applyNumberFormat="1" applyFont="1" applyBorder="1" applyAlignment="1">
      <alignment horizontal="center" vertical="center"/>
    </xf>
    <xf numFmtId="16" fontId="154" fillId="38" borderId="1" xfId="0" applyNumberFormat="1" applyFont="1" applyFill="1" applyBorder="1" applyAlignment="1">
      <alignment horizontal="center" vertical="center"/>
    </xf>
    <xf numFmtId="16" fontId="162" fillId="0" borderId="1" xfId="0" applyNumberFormat="1" applyFont="1" applyBorder="1" applyAlignment="1">
      <alignment horizontal="left" vertical="center"/>
    </xf>
    <xf numFmtId="16" fontId="145" fillId="31" borderId="1" xfId="0" applyNumberFormat="1" applyFont="1" applyFill="1" applyBorder="1" applyAlignment="1">
      <alignment horizontal="center" vertical="center"/>
    </xf>
    <xf numFmtId="16" fontId="127" fillId="38" borderId="0" xfId="0" applyNumberFormat="1" applyFont="1" applyFill="1" applyAlignment="1">
      <alignment horizontal="center" vertical="center"/>
    </xf>
    <xf numFmtId="16" fontId="134" fillId="38" borderId="0" xfId="0" applyNumberFormat="1" applyFont="1" applyFill="1" applyAlignment="1">
      <alignment horizontal="center" vertical="center"/>
    </xf>
    <xf numFmtId="16" fontId="163" fillId="0" borderId="1" xfId="0" applyNumberFormat="1" applyFont="1" applyBorder="1" applyAlignment="1">
      <alignment horizontal="left" vertical="center"/>
    </xf>
    <xf numFmtId="0" fontId="164" fillId="36" borderId="0" xfId="0" applyFont="1" applyFill="1" applyAlignment="1">
      <alignment vertical="center"/>
    </xf>
    <xf numFmtId="0" fontId="154" fillId="31" borderId="1" xfId="0" applyFont="1" applyFill="1" applyBorder="1" applyAlignment="1">
      <alignment vertical="center"/>
    </xf>
    <xf numFmtId="0" fontId="165" fillId="0" borderId="0" xfId="0" applyFont="1" applyAlignment="1">
      <alignment horizontal="right" vertical="center"/>
    </xf>
    <xf numFmtId="16" fontId="116" fillId="38" borderId="0" xfId="0" applyNumberFormat="1" applyFont="1" applyFill="1" applyAlignment="1">
      <alignment horizontal="center" vertical="center"/>
    </xf>
    <xf numFmtId="0" fontId="162" fillId="0" borderId="1" xfId="0" applyFont="1" applyBorder="1" applyAlignment="1">
      <alignment horizontal="center" vertical="center"/>
    </xf>
    <xf numFmtId="0" fontId="153" fillId="0" borderId="0" xfId="0" applyFont="1" applyAlignment="1">
      <alignment vertical="center"/>
    </xf>
    <xf numFmtId="16" fontId="143" fillId="0" borderId="0" xfId="0" applyNumberFormat="1" applyFont="1" applyAlignment="1">
      <alignment horizontal="center" vertical="center"/>
    </xf>
    <xf numFmtId="16" fontId="127" fillId="36" borderId="0" xfId="0" applyNumberFormat="1" applyFont="1" applyFill="1" applyAlignment="1">
      <alignment horizontal="center" vertical="center"/>
    </xf>
    <xf numFmtId="0" fontId="167" fillId="0" borderId="0" xfId="0" applyFont="1"/>
    <xf numFmtId="0" fontId="154" fillId="0" borderId="1" xfId="0" applyFont="1" applyBorder="1"/>
    <xf numFmtId="0" fontId="168" fillId="0" borderId="1" xfId="0" applyFont="1" applyBorder="1"/>
    <xf numFmtId="0" fontId="149" fillId="0" borderId="0" xfId="0" applyFont="1" applyAlignment="1">
      <alignment horizontal="left" vertical="center"/>
    </xf>
    <xf numFmtId="0" fontId="149" fillId="0" borderId="0" xfId="0" applyFont="1" applyAlignment="1">
      <alignment horizontal="center" vertical="center"/>
    </xf>
    <xf numFmtId="0" fontId="169" fillId="0" borderId="0" xfId="0" applyFont="1" applyAlignment="1">
      <alignment vertical="center"/>
    </xf>
    <xf numFmtId="0" fontId="170" fillId="0" borderId="0" xfId="0" applyFont="1" applyAlignment="1">
      <alignment vertical="center"/>
    </xf>
    <xf numFmtId="0" fontId="168" fillId="0" borderId="0" xfId="0" applyFont="1" applyAlignment="1">
      <alignment horizontal="center"/>
    </xf>
    <xf numFmtId="0" fontId="171" fillId="0" borderId="1" xfId="0" applyFont="1" applyBorder="1"/>
    <xf numFmtId="16" fontId="154" fillId="0" borderId="1" xfId="0" applyNumberFormat="1" applyFont="1" applyBorder="1" applyAlignment="1">
      <alignment horizontal="center" vertical="center"/>
    </xf>
    <xf numFmtId="0" fontId="82" fillId="39" borderId="26" xfId="0" applyFont="1" applyFill="1" applyBorder="1" applyAlignment="1">
      <alignment vertical="center"/>
    </xf>
    <xf numFmtId="16" fontId="172" fillId="38" borderId="0" xfId="0" applyNumberFormat="1" applyFont="1" applyFill="1" applyAlignment="1">
      <alignment horizontal="center" vertical="center"/>
    </xf>
    <xf numFmtId="0" fontId="14" fillId="0" borderId="0" xfId="2" applyFill="1" applyAlignment="1" applyProtection="1">
      <alignment horizontal="left"/>
    </xf>
    <xf numFmtId="49" fontId="171" fillId="0" borderId="1" xfId="0" applyNumberFormat="1" applyFont="1" applyBorder="1" applyAlignment="1">
      <alignment horizontal="left" wrapText="1"/>
    </xf>
    <xf numFmtId="16" fontId="126" fillId="0" borderId="0" xfId="0" applyNumberFormat="1" applyFont="1" applyAlignment="1">
      <alignment horizontal="center" vertical="center"/>
    </xf>
    <xf numFmtId="16" fontId="17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126" fillId="0" borderId="1" xfId="0" applyNumberFormat="1" applyFont="1" applyBorder="1" applyAlignment="1">
      <alignment horizontal="left" wrapText="1"/>
    </xf>
    <xf numFmtId="17" fontId="126" fillId="0" borderId="1" xfId="0" applyNumberFormat="1" applyFont="1" applyBorder="1" applyAlignment="1">
      <alignment horizontal="center" vertical="center"/>
    </xf>
    <xf numFmtId="16" fontId="127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174" fillId="0" borderId="1" xfId="0" applyFont="1" applyBorder="1"/>
    <xf numFmtId="0" fontId="17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175" fillId="0" borderId="0" xfId="0" applyFont="1" applyAlignment="1">
      <alignment horizontal="left" vertical="center" indent="1"/>
    </xf>
    <xf numFmtId="16" fontId="153" fillId="0" borderId="0" xfId="0" applyNumberFormat="1" applyFont="1" applyAlignment="1">
      <alignment vertical="center"/>
    </xf>
    <xf numFmtId="0" fontId="176" fillId="21" borderId="0" xfId="1" applyFont="1" applyFill="1" applyAlignment="1">
      <alignment horizontal="left" vertical="center"/>
    </xf>
    <xf numFmtId="16" fontId="152" fillId="0" borderId="1" xfId="0" applyNumberFormat="1" applyFont="1" applyBorder="1" applyAlignment="1">
      <alignment horizontal="center" vertical="center"/>
    </xf>
    <xf numFmtId="0" fontId="177" fillId="0" borderId="0" xfId="0" applyFont="1" applyAlignment="1">
      <alignment horizontal="center"/>
    </xf>
    <xf numFmtId="0" fontId="43" fillId="0" borderId="0" xfId="0" applyFont="1"/>
    <xf numFmtId="0" fontId="60" fillId="0" borderId="1" xfId="0" applyFont="1" applyBorder="1"/>
    <xf numFmtId="16" fontId="43" fillId="0" borderId="19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center" vertical="center"/>
    </xf>
    <xf numFmtId="16" fontId="43" fillId="38" borderId="30" xfId="0" applyNumberFormat="1" applyFont="1" applyFill="1" applyBorder="1" applyAlignment="1">
      <alignment horizontal="center" vertical="center"/>
    </xf>
    <xf numFmtId="16" fontId="43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16" fontId="52" fillId="0" borderId="0" xfId="0" applyNumberFormat="1" applyFont="1" applyAlignment="1">
      <alignment horizontal="center" vertical="center" wrapText="1"/>
    </xf>
    <xf numFmtId="16" fontId="43" fillId="38" borderId="0" xfId="0" applyNumberFormat="1" applyFont="1" applyFill="1" applyAlignment="1">
      <alignment horizontal="center" vertical="center"/>
    </xf>
    <xf numFmtId="0" fontId="52" fillId="38" borderId="1" xfId="0" applyFont="1" applyFill="1" applyBorder="1" applyAlignment="1">
      <alignment horizontal="center" vertical="center" wrapText="1"/>
    </xf>
    <xf numFmtId="0" fontId="52" fillId="38" borderId="1" xfId="0" applyFont="1" applyFill="1" applyBorder="1" applyAlignment="1">
      <alignment horizontal="center" vertical="center"/>
    </xf>
    <xf numFmtId="16" fontId="152" fillId="38" borderId="1" xfId="0" applyNumberFormat="1" applyFont="1" applyFill="1" applyBorder="1" applyAlignment="1">
      <alignment horizontal="center" vertical="center"/>
    </xf>
    <xf numFmtId="16" fontId="134" fillId="0" borderId="0" xfId="0" quotePrefix="1" applyNumberFormat="1" applyFont="1" applyAlignment="1">
      <alignment horizontal="center" vertical="center" wrapText="1"/>
    </xf>
    <xf numFmtId="0" fontId="56" fillId="0" borderId="0" xfId="0" applyFont="1" applyAlignment="1">
      <alignment horizontal="left" vertical="center"/>
    </xf>
    <xf numFmtId="16" fontId="125" fillId="0" borderId="0" xfId="0" applyNumberFormat="1" applyFont="1" applyAlignment="1">
      <alignment horizontal="center" vertical="center"/>
    </xf>
    <xf numFmtId="0" fontId="178" fillId="0" borderId="0" xfId="0" applyFont="1" applyAlignment="1">
      <alignment vertical="center"/>
    </xf>
    <xf numFmtId="0" fontId="179" fillId="0" borderId="0" xfId="0" applyFont="1" applyAlignment="1">
      <alignment vertical="center"/>
    </xf>
    <xf numFmtId="0" fontId="180" fillId="0" borderId="0" xfId="0" applyFont="1" applyAlignment="1">
      <alignment horizontal="center" vertical="center"/>
    </xf>
    <xf numFmtId="0" fontId="14" fillId="39" borderId="0" xfId="2" applyFill="1" applyAlignment="1" applyProtection="1">
      <alignment horizontal="center" vertical="center"/>
    </xf>
    <xf numFmtId="16" fontId="65" fillId="0" borderId="0" xfId="2" applyNumberFormat="1" applyFont="1" applyAlignment="1" applyProtection="1">
      <alignment horizontal="center" vertical="center"/>
    </xf>
    <xf numFmtId="0" fontId="65" fillId="0" borderId="0" xfId="2" applyFont="1" applyAlignment="1" applyProtection="1">
      <alignment vertical="center"/>
    </xf>
    <xf numFmtId="16" fontId="65" fillId="0" borderId="0" xfId="2" applyNumberFormat="1" applyFont="1" applyAlignment="1" applyProtection="1">
      <alignment horizontal="left" vertical="center"/>
    </xf>
    <xf numFmtId="0" fontId="181" fillId="0" borderId="0" xfId="2" applyFont="1" applyAlignment="1" applyProtection="1">
      <alignment horizontal="left" vertical="center"/>
    </xf>
    <xf numFmtId="0" fontId="181" fillId="0" borderId="0" xfId="2" applyFont="1" applyAlignment="1" applyProtection="1">
      <alignment vertical="center"/>
    </xf>
    <xf numFmtId="0" fontId="66" fillId="0" borderId="0" xfId="2" applyFont="1" applyAlignment="1" applyProtection="1">
      <alignment vertical="center"/>
    </xf>
    <xf numFmtId="16" fontId="155" fillId="0" borderId="0" xfId="2" applyNumberFormat="1" applyFont="1" applyAlignment="1" applyProtection="1">
      <alignment horizontal="center" vertical="center"/>
    </xf>
    <xf numFmtId="0" fontId="182" fillId="0" borderId="0" xfId="0" applyFont="1" applyAlignment="1">
      <alignment vertical="center"/>
    </xf>
    <xf numFmtId="0" fontId="183" fillId="0" borderId="0" xfId="0" applyFont="1" applyAlignment="1">
      <alignment vertical="center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" fontId="64" fillId="0" borderId="1" xfId="0" applyNumberFormat="1" applyFont="1" applyBorder="1" applyAlignment="1">
      <alignment horizontal="center" vertical="center"/>
    </xf>
    <xf numFmtId="16" fontId="64" fillId="38" borderId="1" xfId="0" applyNumberFormat="1" applyFont="1" applyFill="1" applyBorder="1" applyAlignment="1">
      <alignment horizontal="center" vertical="center"/>
    </xf>
    <xf numFmtId="0" fontId="185" fillId="0" borderId="1" xfId="12" applyFont="1" applyBorder="1" applyAlignment="1">
      <alignment wrapText="1"/>
    </xf>
    <xf numFmtId="0" fontId="73" fillId="0" borderId="1" xfId="11" applyFont="1" applyBorder="1" applyAlignment="1">
      <alignment horizontal="center"/>
    </xf>
    <xf numFmtId="0" fontId="127" fillId="0" borderId="0" xfId="0" applyFont="1" applyAlignment="1">
      <alignment horizontal="left" vertical="center"/>
    </xf>
    <xf numFmtId="0" fontId="186" fillId="21" borderId="0" xfId="0" applyFont="1" applyFill="1" applyAlignment="1">
      <alignment horizontal="left" vertical="center"/>
    </xf>
    <xf numFmtId="0" fontId="127" fillId="21" borderId="0" xfId="0" applyFont="1" applyFill="1" applyAlignment="1">
      <alignment horizontal="left" vertical="center"/>
    </xf>
    <xf numFmtId="16" fontId="60" fillId="21" borderId="0" xfId="0" applyNumberFormat="1" applyFont="1" applyFill="1" applyAlignment="1">
      <alignment horizontal="center" vertical="center"/>
    </xf>
    <xf numFmtId="0" fontId="60" fillId="21" borderId="0" xfId="0" applyFont="1" applyFill="1" applyAlignment="1">
      <alignment vertical="center"/>
    </xf>
    <xf numFmtId="16" fontId="142" fillId="0" borderId="0" xfId="0" applyNumberFormat="1" applyFont="1" applyAlignment="1">
      <alignment horizontal="center" vertical="center" wrapText="1"/>
    </xf>
    <xf numFmtId="0" fontId="187" fillId="0" borderId="0" xfId="0" applyFont="1" applyAlignment="1">
      <alignment vertical="center"/>
    </xf>
    <xf numFmtId="16" fontId="64" fillId="0" borderId="1" xfId="2" applyNumberFormat="1" applyFont="1" applyBorder="1" applyAlignment="1" applyProtection="1">
      <alignment horizontal="left" vertical="center"/>
    </xf>
    <xf numFmtId="16" fontId="64" fillId="0" borderId="1" xfId="2" applyNumberFormat="1" applyFont="1" applyBorder="1" applyAlignment="1" applyProtection="1">
      <alignment horizontal="center" vertical="center"/>
    </xf>
    <xf numFmtId="16" fontId="66" fillId="0" borderId="0" xfId="2" applyNumberFormat="1" applyFont="1" applyAlignment="1" applyProtection="1">
      <alignment horizontal="center" vertical="center"/>
    </xf>
    <xf numFmtId="16" fontId="64" fillId="38" borderId="1" xfId="2" applyNumberFormat="1" applyFont="1" applyFill="1" applyBorder="1" applyAlignment="1" applyProtection="1">
      <alignment horizontal="center" vertical="center"/>
    </xf>
    <xf numFmtId="17" fontId="4" fillId="38" borderId="1" xfId="0" applyNumberFormat="1" applyFont="1" applyFill="1" applyBorder="1" applyAlignment="1">
      <alignment horizontal="center" vertical="center"/>
    </xf>
    <xf numFmtId="16" fontId="188" fillId="0" borderId="0" xfId="0" applyNumberFormat="1" applyFont="1" applyAlignment="1">
      <alignment horizontal="center" vertical="center"/>
    </xf>
    <xf numFmtId="16" fontId="189" fillId="0" borderId="0" xfId="0" applyNumberFormat="1" applyFont="1" applyAlignment="1">
      <alignment horizontal="center" vertical="center"/>
    </xf>
    <xf numFmtId="0" fontId="0" fillId="41" borderId="31" xfId="0" applyFill="1" applyBorder="1" applyAlignment="1">
      <alignment vertical="center"/>
    </xf>
    <xf numFmtId="0" fontId="191" fillId="23" borderId="32" xfId="0" applyFont="1" applyFill="1" applyBorder="1" applyAlignment="1">
      <alignment horizontal="center" vertical="center"/>
    </xf>
    <xf numFmtId="0" fontId="191" fillId="23" borderId="33" xfId="0" applyFont="1" applyFill="1" applyBorder="1" applyAlignment="1">
      <alignment horizontal="center" vertical="center"/>
    </xf>
    <xf numFmtId="0" fontId="192" fillId="40" borderId="5" xfId="8" applyFont="1" applyFill="1" applyBorder="1" applyAlignment="1">
      <alignment vertical="center" wrapText="1"/>
    </xf>
    <xf numFmtId="0" fontId="191" fillId="39" borderId="34" xfId="0" applyFont="1" applyFill="1" applyBorder="1" applyAlignment="1">
      <alignment horizontal="center" vertical="center"/>
    </xf>
    <xf numFmtId="0" fontId="193" fillId="42" borderId="32" xfId="0" applyFont="1" applyFill="1" applyBorder="1" applyAlignment="1">
      <alignment horizontal="center"/>
    </xf>
    <xf numFmtId="0" fontId="193" fillId="42" borderId="35" xfId="0" applyFont="1" applyFill="1" applyBorder="1" applyAlignment="1">
      <alignment horizontal="center"/>
    </xf>
    <xf numFmtId="0" fontId="193" fillId="42" borderId="12" xfId="0" applyFont="1" applyFill="1" applyBorder="1" applyAlignment="1">
      <alignment horizontal="center"/>
    </xf>
    <xf numFmtId="0" fontId="192" fillId="42" borderId="13" xfId="8" applyFont="1" applyFill="1" applyBorder="1" applyAlignment="1">
      <alignment horizontal="center"/>
    </xf>
    <xf numFmtId="0" fontId="16" fillId="0" borderId="14" xfId="8" applyFont="1" applyBorder="1" applyAlignment="1">
      <alignment horizontal="center"/>
    </xf>
    <xf numFmtId="0" fontId="194" fillId="42" borderId="36" xfId="0" applyFont="1" applyFill="1" applyBorder="1" applyAlignment="1">
      <alignment horizontal="center"/>
    </xf>
    <xf numFmtId="0" fontId="193" fillId="42" borderId="37" xfId="0" applyFont="1" applyFill="1" applyBorder="1" applyAlignment="1">
      <alignment horizontal="center"/>
    </xf>
    <xf numFmtId="0" fontId="193" fillId="42" borderId="9" xfId="0" applyFont="1" applyFill="1" applyBorder="1" applyAlignment="1">
      <alignment horizontal="center"/>
    </xf>
    <xf numFmtId="0" fontId="192" fillId="42" borderId="1" xfId="8" applyFont="1" applyFill="1" applyBorder="1" applyAlignment="1">
      <alignment horizontal="center"/>
    </xf>
    <xf numFmtId="0" fontId="16" fillId="0" borderId="8" xfId="8" applyFont="1" applyBorder="1" applyAlignment="1">
      <alignment horizontal="center"/>
    </xf>
    <xf numFmtId="0" fontId="192" fillId="0" borderId="1" xfId="8" applyFont="1" applyBorder="1" applyAlignment="1">
      <alignment horizontal="center"/>
    </xf>
    <xf numFmtId="0" fontId="192" fillId="43" borderId="1" xfId="8" applyFont="1" applyFill="1" applyBorder="1" applyAlignment="1">
      <alignment horizontal="center"/>
    </xf>
    <xf numFmtId="38" fontId="192" fillId="0" borderId="18" xfId="39" applyNumberFormat="1" applyFont="1" applyBorder="1" applyAlignment="1">
      <alignment horizontal="center"/>
    </xf>
    <xf numFmtId="0" fontId="191" fillId="43" borderId="37" xfId="0" applyFont="1" applyFill="1" applyBorder="1" applyAlignment="1">
      <alignment horizontal="center"/>
    </xf>
    <xf numFmtId="0" fontId="191" fillId="43" borderId="9" xfId="0" applyFont="1" applyFill="1" applyBorder="1" applyAlignment="1">
      <alignment horizontal="center"/>
    </xf>
    <xf numFmtId="0" fontId="194" fillId="43" borderId="36" xfId="0" applyFont="1" applyFill="1" applyBorder="1" applyAlignment="1">
      <alignment horizontal="center"/>
    </xf>
    <xf numFmtId="0" fontId="193" fillId="43" borderId="37" xfId="0" applyFont="1" applyFill="1" applyBorder="1" applyAlignment="1">
      <alignment horizontal="center"/>
    </xf>
    <xf numFmtId="0" fontId="193" fillId="43" borderId="9" xfId="0" applyFont="1" applyFill="1" applyBorder="1" applyAlignment="1">
      <alignment horizontal="center"/>
    </xf>
    <xf numFmtId="38" fontId="192" fillId="42" borderId="18" xfId="39" applyNumberFormat="1" applyFont="1" applyFill="1" applyBorder="1" applyAlignment="1">
      <alignment horizontal="center"/>
    </xf>
    <xf numFmtId="0" fontId="16" fillId="42" borderId="36" xfId="0" applyFont="1" applyFill="1" applyBorder="1" applyAlignment="1">
      <alignment horizontal="center"/>
    </xf>
    <xf numFmtId="0" fontId="193" fillId="42" borderId="38" xfId="0" applyFont="1" applyFill="1" applyBorder="1" applyAlignment="1">
      <alignment horizontal="center"/>
    </xf>
    <xf numFmtId="0" fontId="191" fillId="0" borderId="9" xfId="0" applyFont="1" applyBorder="1" applyAlignment="1">
      <alignment horizontal="center"/>
    </xf>
    <xf numFmtId="0" fontId="194" fillId="42" borderId="28" xfId="0" applyFont="1" applyFill="1" applyBorder="1" applyAlignment="1">
      <alignment horizontal="center"/>
    </xf>
    <xf numFmtId="0" fontId="193" fillId="42" borderId="39" xfId="0" applyFont="1" applyFill="1" applyBorder="1" applyAlignment="1">
      <alignment horizontal="center"/>
    </xf>
    <xf numFmtId="0" fontId="192" fillId="42" borderId="10" xfId="8" applyFont="1" applyFill="1" applyBorder="1" applyAlignment="1">
      <alignment horizontal="center"/>
    </xf>
    <xf numFmtId="0" fontId="16" fillId="0" borderId="11" xfId="8" applyFont="1" applyBorder="1" applyAlignment="1">
      <alignment horizontal="center"/>
    </xf>
    <xf numFmtId="0" fontId="193" fillId="42" borderId="26" xfId="0" applyFont="1" applyFill="1" applyBorder="1" applyAlignment="1">
      <alignment horizontal="center"/>
    </xf>
    <xf numFmtId="0" fontId="193" fillId="42" borderId="4" xfId="0" applyFont="1" applyFill="1" applyBorder="1" applyAlignment="1">
      <alignment horizontal="center"/>
    </xf>
    <xf numFmtId="0" fontId="192" fillId="42" borderId="5" xfId="8" applyFont="1" applyFill="1" applyBorder="1" applyAlignment="1">
      <alignment horizontal="center"/>
    </xf>
    <xf numFmtId="0" fontId="16" fillId="0" borderId="6" xfId="8" applyFont="1" applyBorder="1" applyAlignment="1">
      <alignment horizontal="center"/>
    </xf>
    <xf numFmtId="0" fontId="192" fillId="0" borderId="5" xfId="8" applyFont="1" applyBorder="1" applyAlignment="1">
      <alignment horizontal="center"/>
    </xf>
    <xf numFmtId="16" fontId="43" fillId="36" borderId="30" xfId="0" applyNumberFormat="1" applyFont="1" applyFill="1" applyBorder="1" applyAlignment="1">
      <alignment horizontal="center" vertical="center"/>
    </xf>
    <xf numFmtId="16" fontId="52" fillId="0" borderId="19" xfId="0" applyNumberFormat="1" applyFont="1" applyBorder="1" applyAlignment="1">
      <alignment horizontal="left" vertical="center"/>
    </xf>
    <xf numFmtId="16" fontId="43" fillId="0" borderId="40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left" vertical="center"/>
    </xf>
    <xf numFmtId="16" fontId="52" fillId="0" borderId="2" xfId="0" applyNumberFormat="1" applyFont="1" applyBorder="1" applyAlignment="1">
      <alignment horizontal="center" vertical="center"/>
    </xf>
    <xf numFmtId="0" fontId="64" fillId="0" borderId="0" xfId="2" applyFont="1" applyAlignment="1" applyProtection="1">
      <alignment vertical="center"/>
    </xf>
    <xf numFmtId="16" fontId="64" fillId="0" borderId="0" xfId="2" applyNumberFormat="1" applyFont="1" applyAlignment="1" applyProtection="1">
      <alignment horizontal="center" vertical="center"/>
    </xf>
    <xf numFmtId="0" fontId="64" fillId="0" borderId="0" xfId="2" applyFont="1" applyAlignment="1" applyProtection="1">
      <alignment horizontal="left" vertical="center"/>
    </xf>
    <xf numFmtId="0" fontId="156" fillId="21" borderId="0" xfId="0" applyFont="1" applyFill="1" applyAlignment="1">
      <alignment vertical="center"/>
    </xf>
    <xf numFmtId="0" fontId="64" fillId="21" borderId="0" xfId="0" applyFont="1" applyFill="1"/>
    <xf numFmtId="0" fontId="195" fillId="0" borderId="0" xfId="12" applyFont="1"/>
    <xf numFmtId="0" fontId="195" fillId="0" borderId="0" xfId="12" applyFont="1" applyAlignment="1">
      <alignment wrapText="1"/>
    </xf>
    <xf numFmtId="16" fontId="64" fillId="0" borderId="1" xfId="2" applyNumberFormat="1" applyFont="1" applyFill="1" applyBorder="1" applyAlignment="1" applyProtection="1">
      <alignment horizontal="center" vertical="center"/>
    </xf>
    <xf numFmtId="16" fontId="43" fillId="0" borderId="41" xfId="0" applyNumberFormat="1" applyFont="1" applyBorder="1" applyAlignment="1">
      <alignment horizontal="center" vertical="center"/>
    </xf>
    <xf numFmtId="16" fontId="43" fillId="0" borderId="40" xfId="0" applyNumberFormat="1" applyFont="1" applyBorder="1" applyAlignment="1">
      <alignment horizontal="left" vertical="center"/>
    </xf>
    <xf numFmtId="0" fontId="142" fillId="0" borderId="0" xfId="0" applyFont="1" applyAlignment="1">
      <alignment horizontal="center" vertical="center"/>
    </xf>
    <xf numFmtId="0" fontId="159" fillId="0" borderId="0" xfId="0" applyFont="1" applyAlignment="1">
      <alignment vertical="center"/>
    </xf>
    <xf numFmtId="16" fontId="134" fillId="36" borderId="0" xfId="0" applyNumberFormat="1" applyFont="1" applyFill="1" applyAlignment="1">
      <alignment horizontal="center" vertical="center"/>
    </xf>
    <xf numFmtId="17" fontId="4" fillId="0" borderId="43" xfId="0" applyNumberFormat="1" applyFont="1" applyBorder="1" applyAlignment="1">
      <alignment horizontal="center" vertical="center"/>
    </xf>
    <xf numFmtId="16" fontId="4" fillId="0" borderId="43" xfId="0" applyNumberFormat="1" applyFont="1" applyBorder="1" applyAlignment="1">
      <alignment horizontal="center" vertical="center"/>
    </xf>
    <xf numFmtId="16" fontId="43" fillId="0" borderId="43" xfId="0" applyNumberFormat="1" applyFont="1" applyBorder="1" applyAlignment="1">
      <alignment horizontal="center" vertical="center"/>
    </xf>
    <xf numFmtId="0" fontId="16" fillId="44" borderId="0" xfId="0" applyFont="1" applyFill="1" applyAlignment="1">
      <alignment vertical="center"/>
    </xf>
    <xf numFmtId="16" fontId="43" fillId="0" borderId="44" xfId="0" applyNumberFormat="1" applyFont="1" applyBorder="1" applyAlignment="1">
      <alignment horizontal="center" vertical="center"/>
    </xf>
    <xf numFmtId="16" fontId="43" fillId="38" borderId="40" xfId="0" applyNumberFormat="1" applyFont="1" applyFill="1" applyBorder="1" applyAlignment="1">
      <alignment horizontal="center" vertical="center"/>
    </xf>
    <xf numFmtId="0" fontId="127" fillId="0" borderId="0" xfId="1" applyFont="1" applyAlignment="1">
      <alignment horizontal="left" vertical="center"/>
    </xf>
    <xf numFmtId="0" fontId="197" fillId="0" borderId="0" xfId="2" applyFont="1" applyFill="1" applyAlignment="1" applyProtection="1">
      <alignment horizontal="center" vertical="center"/>
    </xf>
    <xf numFmtId="49" fontId="0" fillId="45" borderId="1" xfId="0" applyNumberFormat="1" applyFill="1" applyBorder="1" applyAlignment="1">
      <alignment horizontal="left" wrapText="1"/>
    </xf>
    <xf numFmtId="0" fontId="0" fillId="45" borderId="42" xfId="0" applyFill="1" applyBorder="1" applyAlignment="1">
      <alignment vertical="center"/>
    </xf>
    <xf numFmtId="0" fontId="127" fillId="21" borderId="0" xfId="0" applyFont="1" applyFill="1" applyAlignment="1">
      <alignment vertical="center"/>
    </xf>
    <xf numFmtId="0" fontId="76" fillId="0" borderId="0" xfId="0" applyFont="1" applyAlignment="1">
      <alignment horizontal="center"/>
    </xf>
    <xf numFmtId="0" fontId="198" fillId="46" borderId="26" xfId="0" applyFont="1" applyFill="1" applyBorder="1" applyAlignment="1">
      <alignment vertical="center" wrapText="1"/>
    </xf>
    <xf numFmtId="0" fontId="198" fillId="46" borderId="27" xfId="0" applyFont="1" applyFill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16" fontId="64" fillId="34" borderId="1" xfId="2" applyNumberFormat="1" applyFont="1" applyFill="1" applyBorder="1" applyAlignment="1" applyProtection="1">
      <alignment horizontal="center" vertical="center"/>
    </xf>
    <xf numFmtId="16" fontId="199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right" vertical="center"/>
    </xf>
    <xf numFmtId="16" fontId="155" fillId="0" borderId="1" xfId="2" applyNumberFormat="1" applyFont="1" applyBorder="1" applyAlignment="1" applyProtection="1">
      <alignment horizontal="left" vertical="center"/>
    </xf>
    <xf numFmtId="16" fontId="201" fillId="0" borderId="1" xfId="0" applyNumberFormat="1" applyFont="1" applyBorder="1" applyAlignment="1">
      <alignment horizontal="center" vertical="center"/>
    </xf>
    <xf numFmtId="0" fontId="202" fillId="0" borderId="0" xfId="2" applyFont="1" applyAlignment="1" applyProtection="1"/>
    <xf numFmtId="0" fontId="180" fillId="0" borderId="0" xfId="0" applyFont="1" applyAlignment="1">
      <alignment vertical="center"/>
    </xf>
    <xf numFmtId="0" fontId="203" fillId="0" borderId="0" xfId="0" applyFont="1" applyAlignment="1">
      <alignment horizontal="right" vertical="center"/>
    </xf>
    <xf numFmtId="0" fontId="204" fillId="0" borderId="0" xfId="2" applyFont="1" applyAlignment="1" applyProtection="1"/>
    <xf numFmtId="0" fontId="205" fillId="0" borderId="0" xfId="2" applyFont="1" applyAlignment="1" applyProtection="1"/>
    <xf numFmtId="16" fontId="64" fillId="0" borderId="0" xfId="2" applyNumberFormat="1" applyFont="1" applyBorder="1" applyAlignment="1" applyProtection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16" fontId="64" fillId="0" borderId="0" xfId="2" applyNumberFormat="1" applyFont="1" applyBorder="1" applyAlignment="1" applyProtection="1">
      <alignment horizontal="left" vertical="center"/>
    </xf>
    <xf numFmtId="17" fontId="6" fillId="0" borderId="0" xfId="0" applyNumberFormat="1" applyFont="1" applyAlignment="1">
      <alignment horizontal="left" vertical="center"/>
    </xf>
    <xf numFmtId="16" fontId="167" fillId="38" borderId="0" xfId="0" applyNumberFormat="1" applyFont="1" applyFill="1" applyAlignment="1">
      <alignment horizontal="center" vertical="center"/>
    </xf>
    <xf numFmtId="16" fontId="43" fillId="2" borderId="30" xfId="0" applyNumberFormat="1" applyFont="1" applyFill="1" applyBorder="1" applyAlignment="1">
      <alignment horizontal="center" vertical="center"/>
    </xf>
    <xf numFmtId="16" fontId="166" fillId="0" borderId="0" xfId="0" applyNumberFormat="1" applyFont="1" applyAlignment="1">
      <alignment horizontal="center" vertical="center"/>
    </xf>
    <xf numFmtId="16" fontId="200" fillId="0" borderId="1" xfId="0" applyNumberFormat="1" applyFont="1" applyBorder="1" applyAlignment="1">
      <alignment horizontal="left" vertical="center"/>
    </xf>
    <xf numFmtId="16" fontId="147" fillId="0" borderId="0" xfId="0" applyNumberFormat="1" applyFont="1" applyAlignment="1">
      <alignment horizontal="center" vertical="center"/>
    </xf>
    <xf numFmtId="16" fontId="43" fillId="38" borderId="43" xfId="0" applyNumberFormat="1" applyFont="1" applyFill="1" applyBorder="1" applyAlignment="1">
      <alignment horizontal="center" vertical="center"/>
    </xf>
    <xf numFmtId="16" fontId="43" fillId="47" borderId="1" xfId="0" applyNumberFormat="1" applyFont="1" applyFill="1" applyBorder="1" applyAlignment="1">
      <alignment horizontal="center" vertical="center"/>
    </xf>
    <xf numFmtId="0" fontId="0" fillId="47" borderId="1" xfId="0" applyFill="1" applyBorder="1" applyAlignment="1">
      <alignment vertical="center"/>
    </xf>
    <xf numFmtId="16" fontId="52" fillId="47" borderId="1" xfId="0" applyNumberFormat="1" applyFont="1" applyFill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16" fontId="208" fillId="0" borderId="1" xfId="0" applyNumberFormat="1" applyFont="1" applyBorder="1" applyAlignment="1">
      <alignment horizontal="center" vertical="center"/>
    </xf>
    <xf numFmtId="0" fontId="209" fillId="0" borderId="0" xfId="0" applyFont="1"/>
    <xf numFmtId="16" fontId="129" fillId="0" borderId="0" xfId="0" applyNumberFormat="1" applyFont="1" applyAlignment="1">
      <alignment horizontal="center" vertical="center"/>
    </xf>
    <xf numFmtId="0" fontId="0" fillId="38" borderId="1" xfId="0" applyFill="1" applyBorder="1" applyAlignment="1">
      <alignment vertical="center"/>
    </xf>
    <xf numFmtId="16" fontId="139" fillId="38" borderId="0" xfId="0" applyNumberFormat="1" applyFont="1" applyFill="1" applyAlignment="1">
      <alignment horizontal="center" vertical="center"/>
    </xf>
    <xf numFmtId="16" fontId="154" fillId="0" borderId="0" xfId="0" applyNumberFormat="1" applyFont="1" applyAlignment="1">
      <alignment horizontal="center" vertical="center"/>
    </xf>
    <xf numFmtId="0" fontId="14" fillId="0" borderId="0" xfId="2" applyFill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16" fontId="142" fillId="0" borderId="1" xfId="2" applyNumberFormat="1" applyFont="1" applyBorder="1" applyAlignment="1" applyProtection="1">
      <alignment horizontal="left" vertical="center"/>
    </xf>
    <xf numFmtId="0" fontId="64" fillId="0" borderId="45" xfId="0" applyFont="1" applyBorder="1" applyAlignment="1">
      <alignment vertical="center"/>
    </xf>
    <xf numFmtId="16" fontId="142" fillId="0" borderId="1" xfId="0" applyNumberFormat="1" applyFont="1" applyBorder="1" applyAlignment="1">
      <alignment horizontal="center" vertical="center"/>
    </xf>
    <xf numFmtId="16" fontId="210" fillId="0" borderId="1" xfId="0" applyNumberFormat="1" applyFont="1" applyBorder="1" applyAlignment="1">
      <alignment horizontal="center" vertical="center"/>
    </xf>
    <xf numFmtId="16" fontId="52" fillId="0" borderId="1" xfId="0" applyNumberFormat="1" applyFont="1" applyBorder="1" applyAlignment="1">
      <alignment horizontal="left" vertical="center" wrapText="1"/>
    </xf>
    <xf numFmtId="16" fontId="206" fillId="0" borderId="0" xfId="0" applyNumberFormat="1" applyFont="1" applyAlignment="1">
      <alignment horizontal="center" vertical="center"/>
    </xf>
    <xf numFmtId="0" fontId="211" fillId="0" borderId="0" xfId="7" applyFont="1" applyAlignment="1">
      <alignment vertical="center"/>
    </xf>
    <xf numFmtId="0" fontId="212" fillId="0" borderId="0" xfId="0" applyFont="1" applyAlignment="1">
      <alignment vertical="center"/>
    </xf>
    <xf numFmtId="17" fontId="102" fillId="0" borderId="0" xfId="0" applyNumberFormat="1" applyFont="1" applyAlignment="1">
      <alignment horizontal="left" vertical="center"/>
    </xf>
    <xf numFmtId="0" fontId="156" fillId="0" borderId="1" xfId="0" applyFont="1" applyBorder="1" applyAlignment="1">
      <alignment vertical="center"/>
    </xf>
    <xf numFmtId="17" fontId="6" fillId="0" borderId="0" xfId="0" applyNumberFormat="1" applyFont="1" applyAlignment="1">
      <alignment horizontal="center" vertical="center"/>
    </xf>
    <xf numFmtId="16" fontId="210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12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40" fillId="0" borderId="0" xfId="0" applyFont="1" applyAlignment="1">
      <alignment horizontal="center" vertical="center"/>
    </xf>
    <xf numFmtId="0" fontId="129" fillId="0" borderId="0" xfId="0" applyFont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0" fontId="142" fillId="0" borderId="1" xfId="0" applyFont="1" applyBorder="1" applyAlignment="1">
      <alignment horizontal="center" vertical="center"/>
    </xf>
    <xf numFmtId="16" fontId="0" fillId="38" borderId="1" xfId="0" applyNumberFormat="1" applyFill="1" applyBorder="1" applyAlignment="1">
      <alignment horizontal="center" vertical="center"/>
    </xf>
    <xf numFmtId="0" fontId="155" fillId="0" borderId="1" xfId="0" applyFont="1" applyBorder="1" applyAlignment="1">
      <alignment horizontal="center" vertical="center"/>
    </xf>
    <xf numFmtId="0" fontId="210" fillId="0" borderId="1" xfId="0" applyFont="1" applyBorder="1" applyAlignment="1">
      <alignment horizontal="center" vertical="center"/>
    </xf>
    <xf numFmtId="0" fontId="210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5" fillId="0" borderId="0" xfId="0" applyFont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16" fontId="208" fillId="0" borderId="0" xfId="0" applyNumberFormat="1" applyFont="1" applyAlignment="1">
      <alignment horizontal="center" vertical="center"/>
    </xf>
    <xf numFmtId="16" fontId="155" fillId="0" borderId="0" xfId="0" applyNumberFormat="1" applyFont="1" applyAlignment="1">
      <alignment horizontal="center" vertical="center"/>
    </xf>
    <xf numFmtId="16" fontId="208" fillId="38" borderId="0" xfId="0" applyNumberFormat="1" applyFont="1" applyFill="1" applyAlignment="1">
      <alignment horizontal="center" vertical="center"/>
    </xf>
    <xf numFmtId="0" fontId="210" fillId="0" borderId="49" xfId="0" applyFont="1" applyBorder="1" applyAlignment="1">
      <alignment horizontal="center" vertical="center"/>
    </xf>
    <xf numFmtId="16" fontId="210" fillId="0" borderId="50" xfId="0" applyNumberFormat="1" applyFont="1" applyBorder="1" applyAlignment="1">
      <alignment horizontal="center" vertical="center"/>
    </xf>
    <xf numFmtId="16" fontId="64" fillId="0" borderId="50" xfId="0" applyNumberFormat="1" applyFont="1" applyBorder="1" applyAlignment="1">
      <alignment horizontal="center" vertical="center"/>
    </xf>
    <xf numFmtId="16" fontId="0" fillId="0" borderId="50" xfId="0" applyNumberFormat="1" applyBorder="1" applyAlignment="1">
      <alignment horizontal="center" vertical="center"/>
    </xf>
    <xf numFmtId="16" fontId="208" fillId="0" borderId="50" xfId="0" applyNumberFormat="1" applyFont="1" applyBorder="1" applyAlignment="1">
      <alignment horizontal="center" vertical="center"/>
    </xf>
    <xf numFmtId="16" fontId="142" fillId="0" borderId="50" xfId="0" applyNumberFormat="1" applyFont="1" applyBorder="1" applyAlignment="1">
      <alignment horizontal="center" vertical="center"/>
    </xf>
    <xf numFmtId="16" fontId="142" fillId="0" borderId="51" xfId="0" applyNumberFormat="1" applyFont="1" applyBorder="1" applyAlignment="1">
      <alignment horizontal="center" vertical="center"/>
    </xf>
    <xf numFmtId="0" fontId="52" fillId="0" borderId="52" xfId="0" applyFont="1" applyBorder="1" applyAlignment="1">
      <alignment horizontal="left" vertical="center"/>
    </xf>
    <xf numFmtId="0" fontId="52" fillId="0" borderId="53" xfId="0" applyFont="1" applyBorder="1" applyAlignment="1">
      <alignment vertical="center"/>
    </xf>
    <xf numFmtId="0" fontId="43" fillId="0" borderId="52" xfId="0" applyFont="1" applyBorder="1" applyAlignment="1">
      <alignment horizontal="left" vertical="center"/>
    </xf>
    <xf numFmtId="0" fontId="57" fillId="0" borderId="0" xfId="2" applyFont="1" applyFill="1" applyBorder="1" applyAlignment="1" applyProtection="1">
      <alignment horizontal="left" vertical="center"/>
    </xf>
    <xf numFmtId="0" fontId="57" fillId="0" borderId="53" xfId="2" applyFont="1" applyFill="1" applyBorder="1" applyAlignment="1" applyProtection="1">
      <alignment horizontal="left" vertical="center"/>
    </xf>
    <xf numFmtId="0" fontId="43" fillId="0" borderId="52" xfId="0" applyFont="1" applyBorder="1" applyAlignment="1">
      <alignment horizontal="left"/>
    </xf>
    <xf numFmtId="0" fontId="57" fillId="0" borderId="0" xfId="2" applyFont="1" applyFill="1" applyBorder="1" applyAlignment="1" applyProtection="1">
      <alignment horizontal="left"/>
    </xf>
    <xf numFmtId="0" fontId="57" fillId="0" borderId="0" xfId="2" applyFont="1" applyBorder="1" applyAlignment="1" applyProtection="1">
      <alignment vertical="center"/>
    </xf>
    <xf numFmtId="0" fontId="57" fillId="0" borderId="53" xfId="2" applyFont="1" applyFill="1" applyBorder="1" applyAlignment="1" applyProtection="1">
      <alignment horizontal="left"/>
    </xf>
    <xf numFmtId="0" fontId="57" fillId="0" borderId="53" xfId="2" applyFont="1" applyBorder="1" applyAlignment="1" applyProtection="1">
      <alignment vertical="center"/>
    </xf>
    <xf numFmtId="0" fontId="43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3" fillId="0" borderId="5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90" fillId="39" borderId="26" xfId="2" applyFont="1" applyFill="1" applyBorder="1" applyAlignment="1" applyProtection="1">
      <alignment horizontal="center" vertical="center"/>
    </xf>
    <xf numFmtId="16" fontId="155" fillId="0" borderId="1" xfId="0" applyNumberFormat="1" applyFont="1" applyBorder="1" applyAlignment="1">
      <alignment horizontal="center" vertical="center"/>
    </xf>
    <xf numFmtId="16" fontId="215" fillId="0" borderId="1" xfId="0" applyNumberFormat="1" applyFont="1" applyBorder="1" applyAlignment="1">
      <alignment horizontal="center" vertical="center"/>
    </xf>
    <xf numFmtId="16" fontId="213" fillId="0" borderId="0" xfId="0" applyNumberFormat="1" applyFont="1" applyAlignment="1">
      <alignment horizontal="center" vertical="center"/>
    </xf>
    <xf numFmtId="16" fontId="213" fillId="0" borderId="1" xfId="0" applyNumberFormat="1" applyFont="1" applyBorder="1" applyAlignment="1">
      <alignment horizontal="center" vertical="center"/>
    </xf>
    <xf numFmtId="16" fontId="0" fillId="47" borderId="1" xfId="0" applyNumberFormat="1" applyFill="1" applyBorder="1" applyAlignment="1">
      <alignment horizontal="center" vertical="center"/>
    </xf>
    <xf numFmtId="16" fontId="64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38" borderId="1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6" fillId="0" borderId="0" xfId="1" applyFont="1" applyAlignment="1">
      <alignment horizontal="center" vertical="center"/>
    </xf>
    <xf numFmtId="0" fontId="130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0" fillId="0" borderId="0" xfId="0" applyNumberFormat="1" applyAlignment="1">
      <alignment horizontal="center" vertical="center"/>
    </xf>
    <xf numFmtId="16" fontId="0" fillId="0" borderId="1" xfId="2" applyNumberFormat="1" applyFont="1" applyBorder="1" applyAlignment="1" applyProtection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0" fontId="216" fillId="0" borderId="1" xfId="0" applyFont="1" applyBorder="1" applyAlignment="1">
      <alignment horizontal="center" vertical="center"/>
    </xf>
    <xf numFmtId="0" fontId="174" fillId="0" borderId="1" xfId="0" applyFont="1" applyBorder="1" applyAlignment="1">
      <alignment horizontal="center" vertical="center"/>
    </xf>
    <xf numFmtId="49" fontId="196" fillId="0" borderId="0" xfId="0" applyNumberFormat="1" applyFont="1" applyAlignment="1">
      <alignment horizontal="left" vertical="center" wrapText="1"/>
    </xf>
    <xf numFmtId="0" fontId="64" fillId="0" borderId="19" xfId="0" applyFont="1" applyBorder="1" applyAlignment="1">
      <alignment horizontal="center" vertical="center" wrapText="1"/>
    </xf>
    <xf numFmtId="0" fontId="217" fillId="0" borderId="0" xfId="0" applyFont="1" applyAlignment="1">
      <alignment horizontal="center" vertical="center"/>
    </xf>
    <xf numFmtId="0" fontId="218" fillId="0" borderId="1" xfId="5" applyFont="1" applyBorder="1" applyAlignment="1">
      <alignment horizontal="center" vertical="center"/>
    </xf>
    <xf numFmtId="16" fontId="219" fillId="0" borderId="1" xfId="0" applyNumberFormat="1" applyFont="1" applyBorder="1" applyAlignment="1">
      <alignment horizontal="center" vertical="center"/>
    </xf>
    <xf numFmtId="16" fontId="0" fillId="38" borderId="0" xfId="0" applyNumberForma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16" fontId="220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left" vertical="center"/>
    </xf>
    <xf numFmtId="16" fontId="64" fillId="0" borderId="30" xfId="0" applyNumberFormat="1" applyFont="1" applyBorder="1" applyAlignment="1">
      <alignment horizontal="center" vertical="center"/>
    </xf>
    <xf numFmtId="16" fontId="3" fillId="0" borderId="30" xfId="0" applyNumberFormat="1" applyFont="1" applyBorder="1" applyAlignment="1">
      <alignment horizontal="center" vertical="center"/>
    </xf>
    <xf numFmtId="16" fontId="3" fillId="0" borderId="46" xfId="0" applyNumberFormat="1" applyFont="1" applyBorder="1" applyAlignment="1">
      <alignment horizontal="center" vertical="center"/>
    </xf>
    <xf numFmtId="16" fontId="3" fillId="38" borderId="30" xfId="0" applyNumberFormat="1" applyFont="1" applyFill="1" applyBorder="1" applyAlignment="1">
      <alignment horizontal="center" vertical="center"/>
    </xf>
    <xf numFmtId="16" fontId="3" fillId="38" borderId="46" xfId="0" applyNumberFormat="1" applyFont="1" applyFill="1" applyBorder="1" applyAlignment="1">
      <alignment horizontal="center" vertical="center"/>
    </xf>
    <xf numFmtId="16" fontId="64" fillId="0" borderId="46" xfId="0" applyNumberFormat="1" applyFont="1" applyBorder="1" applyAlignment="1">
      <alignment horizontal="center" vertical="center"/>
    </xf>
    <xf numFmtId="16" fontId="3" fillId="43" borderId="30" xfId="0" applyNumberFormat="1" applyFont="1" applyFill="1" applyBorder="1" applyAlignment="1">
      <alignment horizontal="center" vertical="center"/>
    </xf>
    <xf numFmtId="16" fontId="3" fillId="43" borderId="46" xfId="0" applyNumberFormat="1" applyFont="1" applyFill="1" applyBorder="1" applyAlignment="1">
      <alignment horizontal="center" vertical="center"/>
    </xf>
    <xf numFmtId="16" fontId="208" fillId="0" borderId="1" xfId="0" applyNumberFormat="1" applyFont="1" applyBorder="1" applyAlignment="1">
      <alignment horizontal="left" vertical="center"/>
    </xf>
    <xf numFmtId="16" fontId="210" fillId="38" borderId="46" xfId="0" applyNumberFormat="1" applyFont="1" applyFill="1" applyBorder="1" applyAlignment="1">
      <alignment horizontal="center" vertical="center"/>
    </xf>
    <xf numFmtId="16" fontId="210" fillId="0" borderId="30" xfId="0" applyNumberFormat="1" applyFont="1" applyBorder="1" applyAlignment="1">
      <alignment horizontal="center" vertical="center"/>
    </xf>
    <xf numFmtId="16" fontId="3" fillId="34" borderId="46" xfId="0" applyNumberFormat="1" applyFont="1" applyFill="1" applyBorder="1" applyAlignment="1">
      <alignment horizontal="center" vertical="center"/>
    </xf>
    <xf numFmtId="16" fontId="3" fillId="0" borderId="40" xfId="0" applyNumberFormat="1" applyFont="1" applyBorder="1" applyAlignment="1">
      <alignment horizontal="center" vertical="center"/>
    </xf>
    <xf numFmtId="16" fontId="3" fillId="38" borderId="31" xfId="0" applyNumberFormat="1" applyFont="1" applyFill="1" applyBorder="1" applyAlignment="1">
      <alignment horizontal="center" vertical="center"/>
    </xf>
    <xf numFmtId="16" fontId="219" fillId="0" borderId="30" xfId="0" applyNumberFormat="1" applyFont="1" applyBorder="1" applyAlignment="1">
      <alignment horizontal="center" vertical="center"/>
    </xf>
    <xf numFmtId="16" fontId="208" fillId="0" borderId="30" xfId="0" applyNumberFormat="1" applyFont="1" applyBorder="1" applyAlignment="1">
      <alignment horizontal="center" vertical="center"/>
    </xf>
    <xf numFmtId="16" fontId="3" fillId="2" borderId="30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/>
    </xf>
    <xf numFmtId="16" fontId="3" fillId="38" borderId="15" xfId="0" applyNumberFormat="1" applyFont="1" applyFill="1" applyBorder="1" applyAlignment="1">
      <alignment horizontal="center" vertical="center"/>
    </xf>
    <xf numFmtId="0" fontId="112" fillId="0" borderId="0" xfId="1" applyFont="1" applyAlignment="1">
      <alignment horizontal="center" vertical="center"/>
    </xf>
    <xf numFmtId="16" fontId="220" fillId="0" borderId="1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" fontId="213" fillId="0" borderId="1" xfId="0" applyNumberFormat="1" applyFont="1" applyBorder="1" applyAlignment="1">
      <alignment horizontal="left" vertical="center"/>
    </xf>
    <xf numFmtId="16" fontId="141" fillId="0" borderId="1" xfId="0" applyNumberFormat="1" applyFont="1" applyBorder="1" applyAlignment="1">
      <alignment horizontal="center" vertical="center"/>
    </xf>
    <xf numFmtId="0" fontId="111" fillId="0" borderId="0" xfId="2" applyFont="1" applyAlignment="1" applyProtection="1">
      <alignment horizontal="center" vertical="center"/>
    </xf>
    <xf numFmtId="0" fontId="106" fillId="0" borderId="0" xfId="2" applyFont="1" applyBorder="1" applyAlignment="1" applyProtection="1">
      <alignment horizontal="center" vertical="center"/>
    </xf>
    <xf numFmtId="16" fontId="3" fillId="0" borderId="0" xfId="0" applyNumberFormat="1" applyFont="1" applyAlignment="1">
      <alignment horizontal="left" vertical="center"/>
    </xf>
    <xf numFmtId="16" fontId="3" fillId="44" borderId="1" xfId="0" applyNumberFormat="1" applyFont="1" applyFill="1" applyBorder="1" applyAlignment="1">
      <alignment horizontal="left" vertical="center"/>
    </xf>
    <xf numFmtId="16" fontId="3" fillId="44" borderId="1" xfId="0" applyNumberFormat="1" applyFont="1" applyFill="1" applyBorder="1" applyAlignment="1">
      <alignment horizontal="center" vertical="center"/>
    </xf>
    <xf numFmtId="16" fontId="64" fillId="0" borderId="20" xfId="0" applyNumberFormat="1" applyFont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7" fontId="142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223" fillId="0" borderId="1" xfId="0" applyNumberFormat="1" applyFont="1" applyBorder="1" applyAlignment="1">
      <alignment horizontal="center" vertical="center"/>
    </xf>
    <xf numFmtId="17" fontId="64" fillId="0" borderId="1" xfId="0" applyNumberFormat="1" applyFont="1" applyBorder="1" applyAlignment="1">
      <alignment horizontal="center" vertical="center"/>
    </xf>
    <xf numFmtId="16" fontId="64" fillId="2" borderId="1" xfId="2" applyNumberFormat="1" applyFont="1" applyFill="1" applyBorder="1" applyAlignment="1" applyProtection="1">
      <alignment horizontal="center" vertical="center"/>
    </xf>
    <xf numFmtId="0" fontId="57" fillId="0" borderId="0" xfId="2" applyFont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6" fontId="225" fillId="0" borderId="1" xfId="0" applyNumberFormat="1" applyFont="1" applyBorder="1" applyAlignment="1">
      <alignment horizontal="center" vertical="center"/>
    </xf>
    <xf numFmtId="0" fontId="111" fillId="0" borderId="0" xfId="0" applyFont="1" applyAlignment="1">
      <alignment horizontal="left" vertical="center"/>
    </xf>
    <xf numFmtId="16" fontId="224" fillId="51" borderId="1" xfId="0" applyNumberFormat="1" applyFont="1" applyFill="1" applyBorder="1" applyAlignment="1">
      <alignment horizontal="center" vertical="center"/>
    </xf>
    <xf numFmtId="0" fontId="213" fillId="0" borderId="3" xfId="0" applyFont="1" applyBorder="1" applyAlignment="1">
      <alignment horizontal="center" vertical="center" wrapText="1"/>
    </xf>
    <xf numFmtId="0" fontId="111" fillId="0" borderId="0" xfId="1" applyFont="1" applyAlignment="1">
      <alignment horizontal="left" vertical="center"/>
    </xf>
    <xf numFmtId="0" fontId="111" fillId="21" borderId="0" xfId="0" applyFont="1" applyFill="1" applyAlignment="1">
      <alignment horizontal="left" vertical="center"/>
    </xf>
    <xf numFmtId="0" fontId="225" fillId="0" borderId="1" xfId="0" applyFont="1" applyBorder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48" fillId="0" borderId="0" xfId="1" applyFont="1" applyAlignment="1">
      <alignment horizontal="center" vertical="center"/>
    </xf>
    <xf numFmtId="0" fontId="130" fillId="44" borderId="0" xfId="1" applyFont="1" applyFill="1" applyAlignment="1">
      <alignment horizontal="center" vertical="center"/>
    </xf>
    <xf numFmtId="0" fontId="136" fillId="0" borderId="0" xfId="1" applyFont="1" applyAlignment="1">
      <alignment horizontal="center" vertical="center"/>
    </xf>
    <xf numFmtId="0" fontId="137" fillId="0" borderId="0" xfId="0" applyFont="1" applyAlignment="1">
      <alignment horizontal="center" vertical="center"/>
    </xf>
    <xf numFmtId="16" fontId="112" fillId="0" borderId="0" xfId="0" applyNumberFormat="1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7" fillId="0" borderId="0" xfId="1" applyFont="1" applyAlignment="1">
      <alignment horizontal="center" vertical="center"/>
    </xf>
    <xf numFmtId="16" fontId="224" fillId="50" borderId="1" xfId="2" applyNumberFormat="1" applyFont="1" applyFill="1" applyBorder="1" applyAlignment="1" applyProtection="1">
      <alignment horizontal="center" vertical="center"/>
    </xf>
    <xf numFmtId="16" fontId="3" fillId="0" borderId="1" xfId="2" applyNumberFormat="1" applyFont="1" applyBorder="1" applyAlignment="1" applyProtection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225" fillId="51" borderId="1" xfId="0" applyNumberFormat="1" applyFont="1" applyFill="1" applyBorder="1" applyAlignment="1">
      <alignment horizontal="center" vertical="center"/>
    </xf>
    <xf numFmtId="0" fontId="225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226" fillId="0" borderId="0" xfId="0" applyFont="1" applyAlignment="1">
      <alignment horizontal="center" vertical="center" wrapText="1"/>
    </xf>
    <xf numFmtId="16" fontId="227" fillId="0" borderId="1" xfId="0" applyNumberFormat="1" applyFont="1" applyBorder="1" applyAlignment="1">
      <alignment horizontal="center" vertical="center"/>
    </xf>
    <xf numFmtId="0" fontId="213" fillId="0" borderId="0" xfId="0" quotePrefix="1" applyFont="1" applyAlignment="1">
      <alignment horizontal="center" vertical="center"/>
    </xf>
    <xf numFmtId="16" fontId="214" fillId="2" borderId="1" xfId="0" applyNumberFormat="1" applyFont="1" applyFill="1" applyBorder="1" applyAlignment="1">
      <alignment horizontal="center" vertical="center"/>
    </xf>
    <xf numFmtId="16" fontId="214" fillId="0" borderId="1" xfId="0" applyNumberFormat="1" applyFont="1" applyBorder="1" applyAlignment="1">
      <alignment horizontal="left" vertical="center"/>
    </xf>
    <xf numFmtId="16" fontId="214" fillId="0" borderId="1" xfId="0" applyNumberFormat="1" applyFont="1" applyBorder="1" applyAlignment="1">
      <alignment horizontal="center" vertical="center"/>
    </xf>
    <xf numFmtId="16" fontId="227" fillId="38" borderId="1" xfId="0" applyNumberFormat="1" applyFont="1" applyFill="1" applyBorder="1" applyAlignment="1">
      <alignment horizontal="center" vertical="center"/>
    </xf>
    <xf numFmtId="16" fontId="214" fillId="38" borderId="1" xfId="0" applyNumberFormat="1" applyFont="1" applyFill="1" applyBorder="1" applyAlignment="1">
      <alignment horizontal="center" vertical="center"/>
    </xf>
    <xf numFmtId="16" fontId="225" fillId="38" borderId="1" xfId="0" applyNumberFormat="1" applyFont="1" applyFill="1" applyBorder="1" applyAlignment="1">
      <alignment horizontal="center" vertical="center"/>
    </xf>
    <xf numFmtId="16" fontId="214" fillId="47" borderId="1" xfId="0" applyNumberFormat="1" applyFont="1" applyFill="1" applyBorder="1" applyAlignment="1">
      <alignment horizontal="center" vertical="center"/>
    </xf>
    <xf numFmtId="16" fontId="223" fillId="47" borderId="1" xfId="0" applyNumberFormat="1" applyFont="1" applyFill="1" applyBorder="1" applyAlignment="1">
      <alignment horizontal="left" vertical="center"/>
    </xf>
    <xf numFmtId="16" fontId="214" fillId="0" borderId="0" xfId="0" applyNumberFormat="1" applyFont="1" applyAlignment="1">
      <alignment horizontal="left" vertical="center"/>
    </xf>
    <xf numFmtId="16" fontId="214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vertical="center"/>
    </xf>
    <xf numFmtId="0" fontId="167" fillId="0" borderId="49" xfId="0" applyFont="1" applyBorder="1" applyAlignment="1">
      <alignment horizontal="center" vertical="center"/>
    </xf>
    <xf numFmtId="16" fontId="167" fillId="0" borderId="50" xfId="0" applyNumberFormat="1" applyFont="1" applyBorder="1" applyAlignment="1">
      <alignment horizontal="center" vertical="center"/>
    </xf>
    <xf numFmtId="16" fontId="52" fillId="0" borderId="50" xfId="0" applyNumberFormat="1" applyFont="1" applyBorder="1" applyAlignment="1">
      <alignment horizontal="center" vertical="center"/>
    </xf>
    <xf numFmtId="16" fontId="43" fillId="0" borderId="50" xfId="0" applyNumberFormat="1" applyFont="1" applyBorder="1" applyAlignment="1">
      <alignment horizontal="center" vertical="center"/>
    </xf>
    <xf numFmtId="16" fontId="145" fillId="0" borderId="50" xfId="0" applyNumberFormat="1" applyFont="1" applyBorder="1" applyAlignment="1">
      <alignment horizontal="center" vertical="center"/>
    </xf>
    <xf numFmtId="16" fontId="134" fillId="0" borderId="50" xfId="0" applyNumberFormat="1" applyFont="1" applyBorder="1" applyAlignment="1">
      <alignment horizontal="center" vertical="center"/>
    </xf>
    <xf numFmtId="16" fontId="134" fillId="0" borderId="51" xfId="0" applyNumberFormat="1" applyFont="1" applyBorder="1" applyAlignment="1">
      <alignment horizontal="center" vertical="center"/>
    </xf>
    <xf numFmtId="16" fontId="229" fillId="0" borderId="1" xfId="0" applyNumberFormat="1" applyFont="1" applyBorder="1" applyAlignment="1">
      <alignment horizontal="center" vertical="center"/>
    </xf>
    <xf numFmtId="16" fontId="229" fillId="0" borderId="1" xfId="0" applyNumberFormat="1" applyFont="1" applyBorder="1" applyAlignment="1">
      <alignment horizontal="left" vertical="center"/>
    </xf>
    <xf numFmtId="0" fontId="102" fillId="21" borderId="1" xfId="2" applyFont="1" applyFill="1" applyBorder="1" applyAlignment="1" applyProtection="1">
      <alignment horizontal="center" vertical="center" wrapText="1"/>
    </xf>
    <xf numFmtId="0" fontId="230" fillId="0" borderId="1" xfId="2" applyFont="1" applyBorder="1" applyAlignment="1" applyProtection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186" fillId="0" borderId="1" xfId="0" applyFont="1" applyBorder="1" applyAlignment="1">
      <alignment horizontal="center" vertical="center" wrapText="1"/>
    </xf>
    <xf numFmtId="0" fontId="186" fillId="0" borderId="1" xfId="0" applyFont="1" applyBorder="1" applyAlignment="1">
      <alignment horizontal="center" vertical="center"/>
    </xf>
    <xf numFmtId="16" fontId="225" fillId="0" borderId="1" xfId="2" applyNumberFormat="1" applyFont="1" applyBorder="1" applyAlignment="1" applyProtection="1">
      <alignment horizontal="center" vertical="center"/>
    </xf>
    <xf numFmtId="16" fontId="3" fillId="2" borderId="1" xfId="2" applyNumberFormat="1" applyFont="1" applyFill="1" applyBorder="1" applyAlignment="1" applyProtection="1">
      <alignment horizontal="center" vertical="center"/>
    </xf>
    <xf numFmtId="16" fontId="3" fillId="38" borderId="1" xfId="2" applyNumberFormat="1" applyFont="1" applyFill="1" applyBorder="1" applyAlignment="1" applyProtection="1">
      <alignment horizontal="center" vertical="center"/>
    </xf>
    <xf numFmtId="16" fontId="229" fillId="0" borderId="1" xfId="2" applyNumberFormat="1" applyFont="1" applyBorder="1" applyAlignment="1" applyProtection="1">
      <alignment horizontal="left" vertical="center"/>
    </xf>
    <xf numFmtId="16" fontId="229" fillId="0" borderId="1" xfId="2" applyNumberFormat="1" applyFont="1" applyBorder="1" applyAlignment="1" applyProtection="1">
      <alignment horizontal="center" vertical="center"/>
    </xf>
    <xf numFmtId="16" fontId="225" fillId="38" borderId="1" xfId="2" applyNumberFormat="1" applyFont="1" applyFill="1" applyBorder="1" applyAlignment="1" applyProtection="1">
      <alignment horizontal="center" vertical="center"/>
    </xf>
    <xf numFmtId="0" fontId="225" fillId="0" borderId="0" xfId="2" applyFont="1" applyAlignment="1" applyProtection="1">
      <alignment horizontal="center" vertical="center" wrapText="1"/>
    </xf>
    <xf numFmtId="16" fontId="3" fillId="0" borderId="1" xfId="2" applyNumberFormat="1" applyFont="1" applyFill="1" applyBorder="1" applyAlignment="1" applyProtection="1">
      <alignment horizontal="center" vertical="center"/>
    </xf>
    <xf numFmtId="0" fontId="231" fillId="0" borderId="1" xfId="0" applyFont="1" applyBorder="1" applyAlignment="1">
      <alignment horizontal="center" vertical="center" wrapText="1"/>
    </xf>
    <xf numFmtId="16" fontId="225" fillId="51" borderId="1" xfId="0" applyNumberFormat="1" applyFont="1" applyFill="1" applyBorder="1" applyAlignment="1">
      <alignment horizontal="left" vertical="center"/>
    </xf>
    <xf numFmtId="0" fontId="221" fillId="0" borderId="1" xfId="0" applyFont="1" applyBorder="1" applyAlignment="1">
      <alignment horizontal="center" vertical="center"/>
    </xf>
    <xf numFmtId="16" fontId="221" fillId="0" borderId="1" xfId="0" applyNumberFormat="1" applyFont="1" applyBorder="1" applyAlignment="1">
      <alignment horizontal="center" vertical="center"/>
    </xf>
    <xf numFmtId="16" fontId="225" fillId="21" borderId="1" xfId="0" applyNumberFormat="1" applyFont="1" applyFill="1" applyBorder="1" applyAlignment="1">
      <alignment horizontal="center" vertical="center"/>
    </xf>
    <xf numFmtId="0" fontId="45" fillId="0" borderId="1" xfId="2" applyFont="1" applyBorder="1" applyAlignment="1" applyProtection="1">
      <alignment horizontal="center" vertical="center" wrapText="1"/>
    </xf>
    <xf numFmtId="0" fontId="45" fillId="0" borderId="1" xfId="2" applyFont="1" applyBorder="1" applyAlignment="1" applyProtection="1">
      <alignment horizontal="center" vertical="center"/>
    </xf>
    <xf numFmtId="0" fontId="233" fillId="0" borderId="1" xfId="2" applyFont="1" applyBorder="1" applyAlignment="1" applyProtection="1">
      <alignment horizontal="center" vertical="center"/>
    </xf>
    <xf numFmtId="0" fontId="190" fillId="0" borderId="1" xfId="2" applyFont="1" applyBorder="1" applyAlignment="1" applyProtection="1">
      <alignment horizontal="center" vertical="center"/>
    </xf>
    <xf numFmtId="0" fontId="45" fillId="0" borderId="1" xfId="2" applyFont="1" applyFill="1" applyBorder="1" applyAlignment="1" applyProtection="1">
      <alignment horizontal="center" vertical="center"/>
    </xf>
    <xf numFmtId="0" fontId="233" fillId="0" borderId="1" xfId="0" applyFont="1" applyBorder="1" applyAlignment="1">
      <alignment horizontal="center" vertical="center"/>
    </xf>
    <xf numFmtId="0" fontId="233" fillId="0" borderId="1" xfId="0" applyFont="1" applyBorder="1" applyAlignment="1">
      <alignment horizontal="center" vertical="center" wrapText="1"/>
    </xf>
    <xf numFmtId="0" fontId="45" fillId="0" borderId="15" xfId="2" applyFont="1" applyBorder="1" applyAlignment="1" applyProtection="1">
      <alignment horizontal="center" vertical="center" wrapText="1"/>
    </xf>
    <xf numFmtId="0" fontId="186" fillId="0" borderId="18" xfId="0" applyFont="1" applyBorder="1" applyAlignment="1">
      <alignment horizontal="center" vertical="center"/>
    </xf>
    <xf numFmtId="0" fontId="45" fillId="0" borderId="20" xfId="2" applyFont="1" applyBorder="1" applyAlignment="1" applyProtection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235" fillId="0" borderId="0" xfId="2" applyFont="1" applyFill="1" applyAlignment="1" applyProtection="1"/>
    <xf numFmtId="0" fontId="202" fillId="0" borderId="0" xfId="2" applyFont="1" applyFill="1" applyAlignment="1" applyProtection="1"/>
    <xf numFmtId="0" fontId="236" fillId="0" borderId="0" xfId="2" applyFont="1" applyFill="1" applyAlignment="1" applyProtection="1"/>
    <xf numFmtId="0" fontId="102" fillId="52" borderId="1" xfId="2" applyFont="1" applyFill="1" applyBorder="1" applyAlignment="1" applyProtection="1">
      <alignment horizontal="center" vertical="center" wrapText="1"/>
    </xf>
    <xf numFmtId="0" fontId="238" fillId="0" borderId="0" xfId="0" applyFont="1" applyAlignment="1">
      <alignment vertical="center"/>
    </xf>
    <xf numFmtId="0" fontId="232" fillId="0" borderId="0" xfId="0" applyFont="1" applyAlignment="1">
      <alignment vertical="center"/>
    </xf>
    <xf numFmtId="0" fontId="239" fillId="0" borderId="0" xfId="2" applyFont="1" applyFill="1" applyAlignment="1" applyProtection="1">
      <alignment horizontal="center" vertical="center"/>
    </xf>
    <xf numFmtId="0" fontId="240" fillId="0" borderId="0" xfId="0" applyFont="1" applyAlignment="1">
      <alignment horizontal="left" vertical="center" indent="1"/>
    </xf>
    <xf numFmtId="16" fontId="241" fillId="0" borderId="0" xfId="0" applyNumberFormat="1" applyFont="1" applyAlignment="1">
      <alignment vertical="center"/>
    </xf>
    <xf numFmtId="0" fontId="241" fillId="0" borderId="0" xfId="0" applyFont="1" applyAlignment="1">
      <alignment vertical="center"/>
    </xf>
    <xf numFmtId="0" fontId="225" fillId="51" borderId="1" xfId="0" applyFont="1" applyFill="1" applyBorder="1" applyAlignment="1">
      <alignment horizontal="center" vertical="center"/>
    </xf>
    <xf numFmtId="17" fontId="229" fillId="0" borderId="1" xfId="0" applyNumberFormat="1" applyFont="1" applyBorder="1" applyAlignment="1">
      <alignment horizontal="center" vertical="center"/>
    </xf>
    <xf numFmtId="0" fontId="187" fillId="0" borderId="0" xfId="0" applyFont="1" applyAlignment="1">
      <alignment horizontal="left" vertical="center"/>
    </xf>
    <xf numFmtId="16" fontId="225" fillId="0" borderId="0" xfId="0" applyNumberFormat="1" applyFont="1" applyAlignment="1">
      <alignment horizontal="center" vertical="center"/>
    </xf>
    <xf numFmtId="16" fontId="229" fillId="2" borderId="1" xfId="0" applyNumberFormat="1" applyFont="1" applyFill="1" applyBorder="1" applyAlignment="1">
      <alignment horizontal="center" vertical="center"/>
    </xf>
    <xf numFmtId="0" fontId="65" fillId="45" borderId="1" xfId="0" applyFont="1" applyFill="1" applyBorder="1" applyAlignment="1">
      <alignment horizontal="center" vertical="center"/>
    </xf>
    <xf numFmtId="0" fontId="64" fillId="45" borderId="1" xfId="0" applyFont="1" applyFill="1" applyBorder="1" applyAlignment="1">
      <alignment horizontal="center" vertical="center" wrapText="1"/>
    </xf>
    <xf numFmtId="0" fontId="64" fillId="45" borderId="18" xfId="0" applyFont="1" applyFill="1" applyBorder="1" applyAlignment="1">
      <alignment horizontal="center" vertical="center"/>
    </xf>
    <xf numFmtId="0" fontId="64" fillId="45" borderId="19" xfId="0" applyFont="1" applyFill="1" applyBorder="1" applyAlignment="1">
      <alignment horizontal="center" vertical="center"/>
    </xf>
    <xf numFmtId="0" fontId="64" fillId="45" borderId="1" xfId="0" applyFont="1" applyFill="1" applyBorder="1" applyAlignment="1">
      <alignment horizontal="center" vertical="center"/>
    </xf>
    <xf numFmtId="0" fontId="64" fillId="45" borderId="20" xfId="0" applyFont="1" applyFill="1" applyBorder="1" applyAlignment="1">
      <alignment horizontal="center" vertical="center"/>
    </xf>
    <xf numFmtId="16" fontId="224" fillId="0" borderId="0" xfId="0" applyNumberFormat="1" applyFont="1" applyAlignment="1">
      <alignment horizontal="center" vertical="center"/>
    </xf>
    <xf numFmtId="16" fontId="215" fillId="0" borderId="0" xfId="0" applyNumberFormat="1" applyFont="1" applyAlignment="1">
      <alignment horizontal="center" vertical="center"/>
    </xf>
    <xf numFmtId="0" fontId="236" fillId="51" borderId="1" xfId="2" applyFont="1" applyFill="1" applyBorder="1" applyAlignment="1" applyProtection="1">
      <alignment horizontal="center" vertical="center"/>
    </xf>
    <xf numFmtId="0" fontId="242" fillId="0" borderId="0" xfId="2" applyFont="1" applyAlignment="1" applyProtection="1"/>
    <xf numFmtId="0" fontId="65" fillId="45" borderId="19" xfId="0" applyFont="1" applyFill="1" applyBorder="1" applyAlignment="1">
      <alignment horizontal="center" vertical="center" wrapText="1"/>
    </xf>
    <xf numFmtId="16" fontId="64" fillId="45" borderId="1" xfId="0" applyNumberFormat="1" applyFont="1" applyFill="1" applyBorder="1" applyAlignment="1">
      <alignment horizontal="center" vertical="center"/>
    </xf>
    <xf numFmtId="16" fontId="65" fillId="45" borderId="19" xfId="0" applyNumberFormat="1" applyFont="1" applyFill="1" applyBorder="1" applyAlignment="1">
      <alignment horizontal="center" vertical="center"/>
    </xf>
    <xf numFmtId="0" fontId="225" fillId="43" borderId="0" xfId="2" applyFont="1" applyFill="1" applyAlignment="1" applyProtection="1">
      <alignment horizontal="center" vertical="center" wrapText="1"/>
    </xf>
    <xf numFmtId="16" fontId="3" fillId="53" borderId="1" xfId="0" applyNumberFormat="1" applyFont="1" applyFill="1" applyBorder="1" applyAlignment="1">
      <alignment horizontal="center" vertical="center"/>
    </xf>
    <xf numFmtId="17" fontId="0" fillId="53" borderId="1" xfId="0" applyNumberFormat="1" applyFill="1" applyBorder="1" applyAlignment="1">
      <alignment horizontal="center" vertical="center"/>
    </xf>
    <xf numFmtId="16" fontId="0" fillId="53" borderId="1" xfId="0" applyNumberFormat="1" applyFill="1" applyBorder="1" applyAlignment="1">
      <alignment horizontal="center" vertical="center"/>
    </xf>
    <xf numFmtId="0" fontId="190" fillId="24" borderId="26" xfId="2" applyFont="1" applyFill="1" applyBorder="1" applyAlignment="1" applyProtection="1">
      <alignment horizontal="center" vertical="center"/>
    </xf>
    <xf numFmtId="0" fontId="225" fillId="0" borderId="0" xfId="0" applyFont="1" applyAlignment="1">
      <alignment vertical="center"/>
    </xf>
    <xf numFmtId="0" fontId="64" fillId="45" borderId="30" xfId="0" applyFont="1" applyFill="1" applyBorder="1" applyAlignment="1">
      <alignment horizontal="center" vertical="center" wrapText="1"/>
    </xf>
    <xf numFmtId="16" fontId="65" fillId="45" borderId="47" xfId="0" applyNumberFormat="1" applyFont="1" applyFill="1" applyBorder="1" applyAlignment="1">
      <alignment horizontal="center" vertical="center"/>
    </xf>
    <xf numFmtId="16" fontId="65" fillId="45" borderId="48" xfId="0" applyNumberFormat="1" applyFont="1" applyFill="1" applyBorder="1" applyAlignment="1">
      <alignment horizontal="center" vertical="center"/>
    </xf>
    <xf numFmtId="16" fontId="3" fillId="53" borderId="30" xfId="0" applyNumberFormat="1" applyFont="1" applyFill="1" applyBorder="1" applyAlignment="1">
      <alignment horizontal="center" vertical="center"/>
    </xf>
    <xf numFmtId="16" fontId="0" fillId="53" borderId="1" xfId="0" applyNumberFormat="1" applyFill="1" applyBorder="1" applyAlignment="1">
      <alignment horizontal="left" vertical="center"/>
    </xf>
    <xf numFmtId="16" fontId="155" fillId="51" borderId="1" xfId="0" applyNumberFormat="1" applyFont="1" applyFill="1" applyBorder="1" applyAlignment="1">
      <alignment horizontal="center" vertical="center"/>
    </xf>
    <xf numFmtId="16" fontId="0" fillId="53" borderId="30" xfId="0" applyNumberFormat="1" applyFill="1" applyBorder="1" applyAlignment="1">
      <alignment horizontal="center" vertical="center"/>
    </xf>
    <xf numFmtId="16" fontId="65" fillId="45" borderId="1" xfId="0" applyNumberFormat="1" applyFont="1" applyFill="1" applyBorder="1" applyAlignment="1">
      <alignment horizontal="center" vertical="center"/>
    </xf>
    <xf numFmtId="0" fontId="3" fillId="53" borderId="45" xfId="0" applyFont="1" applyFill="1" applyBorder="1" applyAlignment="1">
      <alignment vertical="center"/>
    </xf>
    <xf numFmtId="0" fontId="0" fillId="53" borderId="45" xfId="0" applyFill="1" applyBorder="1" applyAlignment="1">
      <alignment vertical="center"/>
    </xf>
    <xf numFmtId="0" fontId="64" fillId="45" borderId="1" xfId="2" applyFont="1" applyFill="1" applyBorder="1" applyAlignment="1" applyProtection="1">
      <alignment horizontal="center" vertical="center"/>
    </xf>
    <xf numFmtId="0" fontId="64" fillId="45" borderId="18" xfId="2" applyFont="1" applyFill="1" applyBorder="1" applyAlignment="1" applyProtection="1">
      <alignment horizontal="center" vertical="center"/>
    </xf>
    <xf numFmtId="0" fontId="65" fillId="45" borderId="1" xfId="2" applyFont="1" applyFill="1" applyBorder="1" applyAlignment="1" applyProtection="1">
      <alignment horizontal="center" vertical="center"/>
    </xf>
    <xf numFmtId="0" fontId="65" fillId="45" borderId="18" xfId="2" applyFont="1" applyFill="1" applyBorder="1" applyAlignment="1" applyProtection="1">
      <alignment horizontal="center" vertical="center"/>
    </xf>
    <xf numFmtId="16" fontId="225" fillId="51" borderId="1" xfId="2" applyNumberFormat="1" applyFont="1" applyFill="1" applyBorder="1" applyAlignment="1" applyProtection="1">
      <alignment horizontal="center" vertical="center"/>
    </xf>
    <xf numFmtId="16" fontId="3" fillId="53" borderId="1" xfId="2" applyNumberFormat="1" applyFont="1" applyFill="1" applyBorder="1" applyAlignment="1" applyProtection="1">
      <alignment horizontal="left" vertical="center"/>
    </xf>
    <xf numFmtId="16" fontId="3" fillId="53" borderId="1" xfId="2" applyNumberFormat="1" applyFont="1" applyFill="1" applyBorder="1" applyAlignment="1" applyProtection="1">
      <alignment horizontal="center" vertical="center"/>
    </xf>
    <xf numFmtId="16" fontId="225" fillId="51" borderId="1" xfId="2" applyNumberFormat="1" applyFont="1" applyFill="1" applyBorder="1" applyAlignment="1" applyProtection="1">
      <alignment horizontal="left" vertical="center"/>
    </xf>
    <xf numFmtId="0" fontId="0" fillId="53" borderId="1" xfId="0" applyFill="1" applyBorder="1" applyAlignment="1">
      <alignment horizontal="center" vertical="center"/>
    </xf>
    <xf numFmtId="0" fontId="65" fillId="45" borderId="20" xfId="0" applyFont="1" applyFill="1" applyBorder="1" applyAlignment="1">
      <alignment horizontal="center" vertical="center"/>
    </xf>
    <xf numFmtId="16" fontId="65" fillId="45" borderId="15" xfId="0" applyNumberFormat="1" applyFont="1" applyFill="1" applyBorder="1" applyAlignment="1">
      <alignment horizontal="center" vertical="center"/>
    </xf>
    <xf numFmtId="0" fontId="0" fillId="53" borderId="45" xfId="0" applyFill="1" applyBorder="1" applyAlignment="1">
      <alignment horizontal="center" vertical="center"/>
    </xf>
    <xf numFmtId="16" fontId="0" fillId="53" borderId="1" xfId="2" applyNumberFormat="1" applyFont="1" applyFill="1" applyBorder="1" applyAlignment="1" applyProtection="1">
      <alignment horizontal="center" vertical="center"/>
    </xf>
    <xf numFmtId="0" fontId="230" fillId="24" borderId="26" xfId="2" applyFont="1" applyFill="1" applyBorder="1" applyAlignment="1" applyProtection="1">
      <alignment horizontal="center" vertical="center"/>
    </xf>
    <xf numFmtId="17" fontId="0" fillId="53" borderId="1" xfId="0" applyNumberFormat="1" applyFill="1" applyBorder="1" applyAlignment="1">
      <alignment horizontal="center" vertical="center" wrapText="1"/>
    </xf>
    <xf numFmtId="17" fontId="0" fillId="53" borderId="18" xfId="0" applyNumberFormat="1" applyFill="1" applyBorder="1" applyAlignment="1">
      <alignment horizontal="center" vertical="center"/>
    </xf>
    <xf numFmtId="0" fontId="236" fillId="40" borderId="1" xfId="2" applyFont="1" applyFill="1" applyBorder="1" applyAlignment="1" applyProtection="1">
      <alignment horizontal="center" vertical="center"/>
    </xf>
    <xf numFmtId="16" fontId="225" fillId="2" borderId="1" xfId="0" applyNumberFormat="1" applyFont="1" applyFill="1" applyBorder="1" applyAlignment="1">
      <alignment horizontal="center" vertical="center"/>
    </xf>
    <xf numFmtId="0" fontId="52" fillId="45" borderId="1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" fontId="103" fillId="0" borderId="0" xfId="0" applyNumberFormat="1" applyFont="1" applyAlignment="1">
      <alignment horizontal="center" vertical="center"/>
    </xf>
    <xf numFmtId="0" fontId="243" fillId="0" borderId="0" xfId="0" applyFont="1" applyAlignment="1">
      <alignment vertical="center"/>
    </xf>
    <xf numFmtId="0" fontId="65" fillId="45" borderId="1" xfId="0" applyFont="1" applyFill="1" applyBorder="1" applyAlignment="1">
      <alignment horizontal="center" vertical="center" wrapText="1"/>
    </xf>
    <xf numFmtId="0" fontId="163" fillId="0" borderId="0" xfId="0" applyFont="1" applyAlignment="1">
      <alignment vertical="center"/>
    </xf>
    <xf numFmtId="0" fontId="0" fillId="43" borderId="1" xfId="0" applyFill="1" applyBorder="1" applyAlignment="1">
      <alignment vertical="center"/>
    </xf>
    <xf numFmtId="0" fontId="14" fillId="0" borderId="0" xfId="2" applyFill="1" applyAlignment="1" applyProtection="1">
      <alignment horizontal="center" vertical="center"/>
    </xf>
    <xf numFmtId="16" fontId="64" fillId="0" borderId="1" xfId="0" applyNumberFormat="1" applyFont="1" applyBorder="1" applyAlignment="1">
      <alignment horizontal="center" vertical="center" wrapText="1"/>
    </xf>
    <xf numFmtId="16" fontId="0" fillId="43" borderId="1" xfId="0" applyNumberFormat="1" applyFill="1" applyBorder="1" applyAlignment="1">
      <alignment horizontal="center" vertical="center"/>
    </xf>
    <xf numFmtId="16" fontId="64" fillId="43" borderId="1" xfId="0" applyNumberFormat="1" applyFont="1" applyFill="1" applyBorder="1" applyAlignment="1">
      <alignment horizontal="center" vertical="center"/>
    </xf>
    <xf numFmtId="16" fontId="64" fillId="43" borderId="0" xfId="0" applyNumberFormat="1" applyFont="1" applyFill="1" applyAlignment="1">
      <alignment horizontal="center" vertical="center"/>
    </xf>
    <xf numFmtId="16" fontId="155" fillId="43" borderId="0" xfId="0" applyNumberFormat="1" applyFont="1" applyFill="1" applyAlignment="1">
      <alignment horizontal="center" vertical="center"/>
    </xf>
    <xf numFmtId="16" fontId="0" fillId="0" borderId="20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 wrapText="1"/>
    </xf>
    <xf numFmtId="0" fontId="0" fillId="53" borderId="1" xfId="0" applyFill="1" applyBorder="1" applyAlignment="1">
      <alignment vertical="center"/>
    </xf>
    <xf numFmtId="16" fontId="64" fillId="45" borderId="20" xfId="0" applyNumberFormat="1" applyFont="1" applyFill="1" applyBorder="1" applyAlignment="1">
      <alignment horizontal="center" vertical="center" wrapText="1"/>
    </xf>
    <xf numFmtId="16" fontId="65" fillId="45" borderId="1" xfId="0" applyNumberFormat="1" applyFont="1" applyFill="1" applyBorder="1" applyAlignment="1">
      <alignment horizontal="center" vertical="center" wrapText="1"/>
    </xf>
    <xf numFmtId="16" fontId="65" fillId="45" borderId="20" xfId="0" applyNumberFormat="1" applyFont="1" applyFill="1" applyBorder="1" applyAlignment="1">
      <alignment horizontal="center" vertical="center" wrapText="1"/>
    </xf>
    <xf numFmtId="16" fontId="0" fillId="53" borderId="1" xfId="2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1" fillId="0" borderId="0" xfId="1" applyFont="1" applyAlignment="1">
      <alignment horizontal="center" vertical="center" wrapText="1"/>
    </xf>
    <xf numFmtId="0" fontId="65" fillId="45" borderId="19" xfId="0" applyFont="1" applyFill="1" applyBorder="1" applyAlignment="1">
      <alignment horizontal="center" vertical="center"/>
    </xf>
    <xf numFmtId="16" fontId="214" fillId="53" borderId="1" xfId="0" applyNumberFormat="1" applyFont="1" applyFill="1" applyBorder="1" applyAlignment="1">
      <alignment horizontal="left" vertical="center"/>
    </xf>
    <xf numFmtId="16" fontId="214" fillId="53" borderId="1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3" fillId="0" borderId="1" xfId="0" applyFont="1" applyBorder="1" applyAlignment="1">
      <alignment horizontal="center" vertical="center"/>
    </xf>
    <xf numFmtId="16" fontId="0" fillId="34" borderId="1" xfId="0" applyNumberFormat="1" applyFill="1" applyBorder="1" applyAlignment="1">
      <alignment horizontal="center" vertical="center"/>
    </xf>
    <xf numFmtId="16" fontId="0" fillId="36" borderId="1" xfId="0" applyNumberFormat="1" applyFill="1" applyBorder="1" applyAlignment="1">
      <alignment horizontal="center" vertical="center"/>
    </xf>
    <xf numFmtId="16" fontId="155" fillId="36" borderId="1" xfId="0" applyNumberFormat="1" applyFont="1" applyFill="1" applyBorder="1" applyAlignment="1">
      <alignment horizontal="center" vertical="center"/>
    </xf>
    <xf numFmtId="16" fontId="221" fillId="38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155" fillId="38" borderId="1" xfId="0" applyNumberFormat="1" applyFont="1" applyFill="1" applyBorder="1" applyAlignment="1">
      <alignment horizontal="center" vertical="center"/>
    </xf>
    <xf numFmtId="0" fontId="213" fillId="0" borderId="0" xfId="0" applyFont="1" applyAlignment="1">
      <alignment vertical="center"/>
    </xf>
    <xf numFmtId="16" fontId="244" fillId="47" borderId="1" xfId="0" applyNumberFormat="1" applyFont="1" applyFill="1" applyBorder="1" applyAlignment="1">
      <alignment horizontal="center" vertical="center"/>
    </xf>
    <xf numFmtId="16" fontId="244" fillId="47" borderId="19" xfId="0" applyNumberFormat="1" applyFont="1" applyFill="1" applyBorder="1" applyAlignment="1">
      <alignment horizontal="center" vertical="center"/>
    </xf>
    <xf numFmtId="16" fontId="244" fillId="0" borderId="1" xfId="0" applyNumberFormat="1" applyFont="1" applyBorder="1" applyAlignment="1">
      <alignment horizontal="center" vertical="center"/>
    </xf>
    <xf numFmtId="0" fontId="219" fillId="49" borderId="0" xfId="0" applyFont="1" applyFill="1" applyAlignment="1">
      <alignment horizontal="center" vertical="center"/>
    </xf>
    <xf numFmtId="16" fontId="244" fillId="2" borderId="1" xfId="0" applyNumberFormat="1" applyFont="1" applyFill="1" applyBorder="1" applyAlignment="1">
      <alignment horizontal="center" vertical="center"/>
    </xf>
    <xf numFmtId="0" fontId="222" fillId="0" borderId="0" xfId="0" applyFont="1" applyAlignment="1">
      <alignment vertical="center"/>
    </xf>
    <xf numFmtId="0" fontId="225" fillId="51" borderId="1" xfId="0" applyFont="1" applyFill="1" applyBorder="1" applyAlignment="1">
      <alignment vertical="center"/>
    </xf>
    <xf numFmtId="16" fontId="244" fillId="53" borderId="1" xfId="0" applyNumberFormat="1" applyFont="1" applyFill="1" applyBorder="1" applyAlignment="1">
      <alignment horizontal="center" vertical="center"/>
    </xf>
    <xf numFmtId="16" fontId="225" fillId="51" borderId="20" xfId="2" applyNumberFormat="1" applyFont="1" applyFill="1" applyBorder="1" applyAlignment="1" applyProtection="1">
      <alignment horizontal="center" vertical="center"/>
    </xf>
    <xf numFmtId="17" fontId="224" fillId="53" borderId="1" xfId="0" applyNumberFormat="1" applyFont="1" applyFill="1" applyBorder="1" applyAlignment="1">
      <alignment horizontal="center" vertical="center"/>
    </xf>
    <xf numFmtId="16" fontId="224" fillId="53" borderId="1" xfId="0" applyNumberFormat="1" applyFont="1" applyFill="1" applyBorder="1" applyAlignment="1">
      <alignment horizontal="center" vertical="center"/>
    </xf>
    <xf numFmtId="0" fontId="225" fillId="51" borderId="45" xfId="0" applyFont="1" applyFill="1" applyBorder="1" applyAlignment="1">
      <alignment horizontal="center" vertical="center"/>
    </xf>
    <xf numFmtId="0" fontId="245" fillId="0" borderId="0" xfId="0" applyFont="1" applyAlignment="1">
      <alignment horizontal="center" vertical="center"/>
    </xf>
    <xf numFmtId="0" fontId="245" fillId="0" borderId="0" xfId="1" applyFont="1" applyAlignment="1">
      <alignment horizontal="center" vertical="center"/>
    </xf>
    <xf numFmtId="17" fontId="224" fillId="53" borderId="1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0" xfId="1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36" fillId="0" borderId="59" xfId="2" applyFont="1" applyFill="1" applyBorder="1" applyAlignment="1" applyProtection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111" fillId="0" borderId="0" xfId="1" applyFont="1" applyAlignment="1">
      <alignment horizontal="center" vertical="center"/>
    </xf>
    <xf numFmtId="16" fontId="225" fillId="51" borderId="30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17" fontId="225" fillId="51" borderId="1" xfId="0" applyNumberFormat="1" applyFont="1" applyFill="1" applyBorder="1" applyAlignment="1">
      <alignment horizontal="center" vertical="center"/>
    </xf>
    <xf numFmtId="0" fontId="14" fillId="0" borderId="52" xfId="2" applyBorder="1" applyAlignment="1" applyProtection="1">
      <alignment vertical="center"/>
    </xf>
    <xf numFmtId="0" fontId="57" fillId="0" borderId="0" xfId="2" applyFont="1" applyFill="1" applyAlignment="1" applyProtection="1">
      <alignment horizontal="center" vertical="center"/>
    </xf>
    <xf numFmtId="0" fontId="228" fillId="0" borderId="50" xfId="2" applyFont="1" applyFill="1" applyBorder="1" applyAlignment="1" applyProtection="1">
      <alignment horizontal="center" vertical="center"/>
    </xf>
    <xf numFmtId="0" fontId="14" fillId="0" borderId="0" xfId="2" applyFill="1" applyBorder="1" applyAlignment="1" applyProtection="1">
      <alignment vertical="center"/>
    </xf>
    <xf numFmtId="16" fontId="225" fillId="51" borderId="15" xfId="0" applyNumberFormat="1" applyFont="1" applyFill="1" applyBorder="1" applyAlignment="1">
      <alignment horizontal="center" vertical="center"/>
    </xf>
    <xf numFmtId="16" fontId="3" fillId="2" borderId="15" xfId="0" applyNumberFormat="1" applyFont="1" applyFill="1" applyBorder="1" applyAlignment="1">
      <alignment horizontal="center" vertical="center"/>
    </xf>
    <xf numFmtId="0" fontId="52" fillId="45" borderId="19" xfId="0" applyFont="1" applyFill="1" applyBorder="1" applyAlignment="1">
      <alignment horizontal="center" vertical="center"/>
    </xf>
    <xf numFmtId="0" fontId="64" fillId="45" borderId="19" xfId="0" applyFont="1" applyFill="1" applyBorder="1" applyAlignment="1">
      <alignment horizontal="center" vertical="center" wrapText="1"/>
    </xf>
    <xf numFmtId="16" fontId="64" fillId="45" borderId="19" xfId="0" applyNumberFormat="1" applyFont="1" applyFill="1" applyBorder="1" applyAlignment="1">
      <alignment horizontal="center" vertical="center"/>
    </xf>
    <xf numFmtId="16" fontId="64" fillId="45" borderId="19" xfId="0" applyNumberFormat="1" applyFont="1" applyFill="1" applyBorder="1" applyAlignment="1">
      <alignment horizontal="center" vertical="center" wrapText="1"/>
    </xf>
    <xf numFmtId="0" fontId="64" fillId="45" borderId="19" xfId="2" applyFont="1" applyFill="1" applyBorder="1" applyAlignment="1" applyProtection="1">
      <alignment horizontal="center" vertical="center"/>
    </xf>
    <xf numFmtId="0" fontId="174" fillId="2" borderId="1" xfId="0" applyFont="1" applyFill="1" applyBorder="1" applyAlignment="1">
      <alignment horizontal="center" vertical="center"/>
    </xf>
    <xf numFmtId="0" fontId="64" fillId="45" borderId="19" xfId="0" applyFont="1" applyFill="1" applyBorder="1" applyAlignment="1">
      <alignment vertical="center"/>
    </xf>
    <xf numFmtId="0" fontId="225" fillId="51" borderId="45" xfId="0" applyFont="1" applyFill="1" applyBorder="1" applyAlignment="1">
      <alignment vertical="center"/>
    </xf>
    <xf numFmtId="16" fontId="64" fillId="45" borderId="19" xfId="0" applyNumberFormat="1" applyFont="1" applyFill="1" applyBorder="1" applyAlignment="1">
      <alignment vertical="center"/>
    </xf>
    <xf numFmtId="17" fontId="225" fillId="0" borderId="0" xfId="0" applyNumberFormat="1" applyFont="1" applyAlignment="1">
      <alignment horizontal="center" vertical="center" wrapText="1"/>
    </xf>
    <xf numFmtId="0" fontId="246" fillId="0" borderId="0" xfId="0" applyFont="1" applyAlignment="1">
      <alignment horizontal="center" vertical="center"/>
    </xf>
    <xf numFmtId="16" fontId="225" fillId="0" borderId="0" xfId="0" applyNumberFormat="1" applyFont="1" applyAlignment="1">
      <alignment horizontal="left" vertical="center"/>
    </xf>
    <xf numFmtId="0" fontId="228" fillId="0" borderId="0" xfId="0" applyFont="1" applyAlignment="1">
      <alignment horizontal="center" vertical="center"/>
    </xf>
    <xf numFmtId="0" fontId="64" fillId="45" borderId="1" xfId="0" applyFont="1" applyFill="1" applyBorder="1" applyAlignment="1">
      <alignment vertical="center" wrapText="1"/>
    </xf>
    <xf numFmtId="16" fontId="224" fillId="53" borderId="1" xfId="2" applyNumberFormat="1" applyFont="1" applyFill="1" applyBorder="1" applyAlignment="1" applyProtection="1">
      <alignment horizontal="center" vertical="center"/>
    </xf>
    <xf numFmtId="0" fontId="247" fillId="0" borderId="0" xfId="0" applyFont="1" applyAlignment="1">
      <alignment horizontal="right" vertical="center"/>
    </xf>
    <xf numFmtId="16" fontId="221" fillId="53" borderId="1" xfId="0" applyNumberFormat="1" applyFont="1" applyFill="1" applyBorder="1" applyAlignment="1">
      <alignment horizontal="center" vertical="center"/>
    </xf>
    <xf numFmtId="16" fontId="0" fillId="2" borderId="30" xfId="0" applyNumberFormat="1" applyFill="1" applyBorder="1" applyAlignment="1">
      <alignment horizontal="center" vertical="center"/>
    </xf>
    <xf numFmtId="16" fontId="64" fillId="2" borderId="30" xfId="0" applyNumberFormat="1" applyFont="1" applyFill="1" applyBorder="1" applyAlignment="1">
      <alignment horizontal="center" vertical="center"/>
    </xf>
    <xf numFmtId="16" fontId="224" fillId="51" borderId="1" xfId="2" applyNumberFormat="1" applyFont="1" applyFill="1" applyBorder="1" applyAlignment="1" applyProtection="1">
      <alignment horizontal="center" vertical="center"/>
    </xf>
    <xf numFmtId="0" fontId="224" fillId="53" borderId="1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24" fillId="0" borderId="0" xfId="0" applyFont="1" applyAlignment="1">
      <alignment horizontal="center" vertical="center"/>
    </xf>
    <xf numFmtId="16" fontId="0" fillId="2" borderId="15" xfId="0" applyNumberForma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16" fontId="0" fillId="2" borderId="20" xfId="0" applyNumberForma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 wrapText="1"/>
    </xf>
    <xf numFmtId="0" fontId="65" fillId="45" borderId="30" xfId="0" applyFont="1" applyFill="1" applyBorder="1" applyAlignment="1">
      <alignment horizontal="center" vertical="center" wrapText="1"/>
    </xf>
    <xf numFmtId="16" fontId="135" fillId="0" borderId="1" xfId="0" applyNumberFormat="1" applyFont="1" applyBorder="1" applyAlignment="1">
      <alignment horizontal="center" vertical="center"/>
    </xf>
    <xf numFmtId="16" fontId="135" fillId="44" borderId="1" xfId="0" applyNumberFormat="1" applyFont="1" applyFill="1" applyBorder="1" applyAlignment="1">
      <alignment horizontal="center" vertical="center"/>
    </xf>
    <xf numFmtId="16" fontId="225" fillId="2" borderId="30" xfId="0" applyNumberFormat="1" applyFont="1" applyFill="1" applyBorder="1" applyAlignment="1">
      <alignment horizontal="center" vertical="center"/>
    </xf>
    <xf numFmtId="16" fontId="225" fillId="51" borderId="18" xfId="0" applyNumberFormat="1" applyFont="1" applyFill="1" applyBorder="1" applyAlignment="1">
      <alignment horizontal="center" vertical="center"/>
    </xf>
    <xf numFmtId="0" fontId="64" fillId="45" borderId="41" xfId="0" applyFont="1" applyFill="1" applyBorder="1" applyAlignment="1">
      <alignment horizontal="center" vertical="center" wrapText="1"/>
    </xf>
    <xf numFmtId="0" fontId="64" fillId="45" borderId="3" xfId="0" applyFont="1" applyFill="1" applyBorder="1" applyAlignment="1">
      <alignment horizontal="center" vertical="center"/>
    </xf>
    <xf numFmtId="16" fontId="3" fillId="0" borderId="41" xfId="0" applyNumberFormat="1" applyFont="1" applyBorder="1" applyAlignment="1">
      <alignment horizontal="center" vertical="center"/>
    </xf>
    <xf numFmtId="16" fontId="3" fillId="38" borderId="41" xfId="0" applyNumberFormat="1" applyFont="1" applyFill="1" applyBorder="1" applyAlignment="1">
      <alignment horizontal="center" vertical="center"/>
    </xf>
    <xf numFmtId="16" fontId="3" fillId="43" borderId="41" xfId="0" applyNumberFormat="1" applyFont="1" applyFill="1" applyBorder="1" applyAlignment="1">
      <alignment horizontal="center" vertical="center"/>
    </xf>
    <xf numFmtId="16" fontId="221" fillId="38" borderId="41" xfId="0" applyNumberFormat="1" applyFont="1" applyFill="1" applyBorder="1" applyAlignment="1">
      <alignment horizontal="center" vertical="center"/>
    </xf>
    <xf numFmtId="16" fontId="3" fillId="38" borderId="44" xfId="0" applyNumberFormat="1" applyFont="1" applyFill="1" applyBorder="1" applyAlignment="1">
      <alignment horizontal="center" vertical="center"/>
    </xf>
    <xf numFmtId="16" fontId="3" fillId="2" borderId="41" xfId="0" applyNumberFormat="1" applyFont="1" applyFill="1" applyBorder="1" applyAlignment="1">
      <alignment horizontal="center" vertical="center"/>
    </xf>
    <xf numFmtId="16" fontId="0" fillId="2" borderId="41" xfId="0" applyNumberFormat="1" applyFill="1" applyBorder="1" applyAlignment="1">
      <alignment horizontal="center" vertical="center"/>
    </xf>
    <xf numFmtId="0" fontId="65" fillId="45" borderId="41" xfId="0" applyFont="1" applyFill="1" applyBorder="1" applyAlignment="1">
      <alignment horizontal="center" vertical="center" wrapText="1"/>
    </xf>
    <xf numFmtId="16" fontId="3" fillId="53" borderId="47" xfId="0" applyNumberFormat="1" applyFont="1" applyFill="1" applyBorder="1" applyAlignment="1">
      <alignment horizontal="center" vertical="center"/>
    </xf>
    <xf numFmtId="0" fontId="224" fillId="51" borderId="45" xfId="0" applyFont="1" applyFill="1" applyBorder="1" applyAlignment="1">
      <alignment horizontal="center" vertical="center"/>
    </xf>
    <xf numFmtId="16" fontId="225" fillId="51" borderId="19" xfId="0" applyNumberFormat="1" applyFont="1" applyFill="1" applyBorder="1" applyAlignment="1">
      <alignment vertical="center"/>
    </xf>
    <xf numFmtId="16" fontId="225" fillId="51" borderId="21" xfId="0" applyNumberFormat="1" applyFont="1" applyFill="1" applyBorder="1" applyAlignment="1">
      <alignment vertical="center"/>
    </xf>
    <xf numFmtId="0" fontId="14" fillId="0" borderId="53" xfId="2" applyFill="1" applyBorder="1" applyAlignment="1" applyProtection="1">
      <alignment horizontal="left" vertical="center"/>
    </xf>
    <xf numFmtId="0" fontId="45" fillId="33" borderId="1" xfId="0" applyFont="1" applyFill="1" applyBorder="1" applyAlignment="1">
      <alignment horizontal="center" vertical="center"/>
    </xf>
    <xf numFmtId="0" fontId="234" fillId="33" borderId="1" xfId="0" applyFont="1" applyFill="1" applyBorder="1" applyAlignment="1">
      <alignment horizontal="center" vertical="center"/>
    </xf>
    <xf numFmtId="0" fontId="45" fillId="33" borderId="1" xfId="0" applyFont="1" applyFill="1" applyBorder="1" applyAlignment="1">
      <alignment horizontal="center" vertical="center" wrapText="1"/>
    </xf>
    <xf numFmtId="0" fontId="186" fillId="0" borderId="1" xfId="2" applyFont="1" applyBorder="1" applyAlignment="1" applyProtection="1">
      <alignment horizontal="center" vertical="center"/>
    </xf>
    <xf numFmtId="16" fontId="225" fillId="51" borderId="1" xfId="0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16" fontId="225" fillId="51" borderId="21" xfId="0" applyNumberFormat="1" applyFont="1" applyFill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4" fillId="0" borderId="59" xfId="0" applyFont="1" applyBorder="1" applyAlignment="1">
      <alignment horizontal="center" vertical="center"/>
    </xf>
    <xf numFmtId="0" fontId="15" fillId="0" borderId="0" xfId="2" applyFont="1" applyAlignment="1" applyProtection="1">
      <alignment vertical="center"/>
    </xf>
    <xf numFmtId="16" fontId="213" fillId="0" borderId="1" xfId="2" applyNumberFormat="1" applyFont="1" applyFill="1" applyBorder="1" applyAlignment="1" applyProtection="1">
      <alignment horizontal="center" vertical="center"/>
    </xf>
    <xf numFmtId="0" fontId="202" fillId="0" borderId="0" xfId="2" applyFont="1" applyAlignment="1" applyProtection="1"/>
    <xf numFmtId="0" fontId="207" fillId="48" borderId="56" xfId="0" applyFont="1" applyFill="1" applyBorder="1" applyAlignment="1">
      <alignment horizontal="center" vertical="center" wrapText="1"/>
    </xf>
    <xf numFmtId="0" fontId="207" fillId="48" borderId="57" xfId="0" applyFont="1" applyFill="1" applyBorder="1" applyAlignment="1">
      <alignment horizontal="center" vertical="center" wrapText="1"/>
    </xf>
    <xf numFmtId="0" fontId="207" fillId="48" borderId="27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228" fillId="40" borderId="56" xfId="0" applyFont="1" applyFill="1" applyBorder="1" applyAlignment="1">
      <alignment horizontal="center" vertical="center"/>
    </xf>
    <xf numFmtId="0" fontId="228" fillId="40" borderId="57" xfId="0" applyFont="1" applyFill="1" applyBorder="1" applyAlignment="1">
      <alignment horizontal="center" vertical="center"/>
    </xf>
    <xf numFmtId="0" fontId="228" fillId="40" borderId="27" xfId="0" applyFont="1" applyFill="1" applyBorder="1" applyAlignment="1">
      <alignment horizontal="center" vertical="center"/>
    </xf>
    <xf numFmtId="16" fontId="45" fillId="0" borderId="50" xfId="0" applyNumberFormat="1" applyFont="1" applyBorder="1" applyAlignment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248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4" fillId="45" borderId="19" xfId="0" applyFont="1" applyFill="1" applyBorder="1" applyAlignment="1">
      <alignment horizontal="center" vertical="center" wrapText="1"/>
    </xf>
    <xf numFmtId="0" fontId="64" fillId="45" borderId="15" xfId="0" applyFont="1" applyFill="1" applyBorder="1" applyAlignment="1">
      <alignment horizontal="center" vertical="center" wrapText="1"/>
    </xf>
    <xf numFmtId="16" fontId="225" fillId="51" borderId="20" xfId="0" applyNumberFormat="1" applyFont="1" applyFill="1" applyBorder="1" applyAlignment="1">
      <alignment horizontal="center" vertical="center"/>
    </xf>
    <xf numFmtId="16" fontId="225" fillId="51" borderId="58" xfId="0" applyNumberFormat="1" applyFont="1" applyFill="1" applyBorder="1" applyAlignment="1">
      <alignment horizontal="center" vertical="center"/>
    </xf>
    <xf numFmtId="16" fontId="225" fillId="51" borderId="18" xfId="0" applyNumberFormat="1" applyFont="1" applyFill="1" applyBorder="1" applyAlignment="1">
      <alignment horizontal="center" vertical="center"/>
    </xf>
    <xf numFmtId="16" fontId="225" fillId="51" borderId="21" xfId="0" applyNumberFormat="1" applyFont="1" applyFill="1" applyBorder="1" applyAlignment="1">
      <alignment horizontal="center" vertical="center"/>
    </xf>
    <xf numFmtId="16" fontId="225" fillId="51" borderId="15" xfId="0" applyNumberFormat="1" applyFont="1" applyFill="1" applyBorder="1" applyAlignment="1">
      <alignment horizontal="center" vertical="center"/>
    </xf>
    <xf numFmtId="16" fontId="20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0" fontId="193" fillId="42" borderId="38" xfId="0" applyFont="1" applyFill="1" applyBorder="1" applyAlignment="1">
      <alignment horizontal="center" vertical="top"/>
    </xf>
    <xf numFmtId="0" fontId="193" fillId="42" borderId="36" xfId="0" applyFont="1" applyFill="1" applyBorder="1" applyAlignment="1">
      <alignment horizontal="center" vertical="top"/>
    </xf>
    <xf numFmtId="0" fontId="193" fillId="42" borderId="28" xfId="0" applyFont="1" applyFill="1" applyBorder="1" applyAlignment="1">
      <alignment horizontal="center" vertical="top"/>
    </xf>
    <xf numFmtId="0" fontId="64" fillId="0" borderId="1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181" fillId="21" borderId="56" xfId="0" applyFont="1" applyFill="1" applyBorder="1" applyAlignment="1">
      <alignment horizontal="center" vertical="center"/>
    </xf>
    <xf numFmtId="0" fontId="181" fillId="21" borderId="57" xfId="0" applyFont="1" applyFill="1" applyBorder="1" applyAlignment="1">
      <alignment horizontal="center" vertical="center"/>
    </xf>
    <xf numFmtId="0" fontId="181" fillId="21" borderId="27" xfId="0" applyFont="1" applyFill="1" applyBorder="1" applyAlignment="1">
      <alignment horizontal="center" vertical="center"/>
    </xf>
    <xf numFmtId="0" fontId="102" fillId="40" borderId="56" xfId="0" applyFont="1" applyFill="1" applyBorder="1" applyAlignment="1">
      <alignment horizontal="center" vertical="center"/>
    </xf>
    <xf numFmtId="0" fontId="102" fillId="40" borderId="57" xfId="0" applyFont="1" applyFill="1" applyBorder="1" applyAlignment="1">
      <alignment horizontal="center" vertical="center"/>
    </xf>
    <xf numFmtId="0" fontId="102" fillId="40" borderId="27" xfId="0" applyFont="1" applyFill="1" applyBorder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16" fontId="225" fillId="51" borderId="19" xfId="0" applyNumberFormat="1" applyFont="1" applyFill="1" applyBorder="1" applyAlignment="1">
      <alignment horizontal="center" vertical="center"/>
    </xf>
    <xf numFmtId="16" fontId="206" fillId="0" borderId="2" xfId="0" applyNumberFormat="1" applyFont="1" applyBorder="1" applyAlignment="1">
      <alignment horizontal="center" vertical="center"/>
    </xf>
    <xf numFmtId="16" fontId="225" fillId="51" borderId="46" xfId="0" applyNumberFormat="1" applyFont="1" applyFill="1" applyBorder="1" applyAlignment="1">
      <alignment horizontal="center" vertical="center"/>
    </xf>
    <xf numFmtId="16" fontId="225" fillId="51" borderId="60" xfId="0" applyNumberFormat="1" applyFont="1" applyFill="1" applyBorder="1" applyAlignment="1">
      <alignment horizontal="center" vertical="center"/>
    </xf>
    <xf numFmtId="16" fontId="225" fillId="51" borderId="41" xfId="0" applyNumberFormat="1" applyFont="1" applyFill="1" applyBorder="1" applyAlignment="1">
      <alignment horizontal="center" vertical="center"/>
    </xf>
    <xf numFmtId="0" fontId="64" fillId="45" borderId="21" xfId="0" applyFont="1" applyFill="1" applyBorder="1" applyAlignment="1">
      <alignment horizontal="center" vertical="center" wrapText="1"/>
    </xf>
    <xf numFmtId="0" fontId="228" fillId="40" borderId="56" xfId="0" applyFont="1" applyFill="1" applyBorder="1" applyAlignment="1">
      <alignment horizontal="center" vertical="center" wrapText="1"/>
    </xf>
    <xf numFmtId="0" fontId="228" fillId="40" borderId="57" xfId="0" applyFont="1" applyFill="1" applyBorder="1" applyAlignment="1">
      <alignment horizontal="center" vertical="center" wrapText="1"/>
    </xf>
    <xf numFmtId="0" fontId="228" fillId="40" borderId="27" xfId="0" applyFont="1" applyFill="1" applyBorder="1" applyAlignment="1">
      <alignment horizontal="center" vertical="center" wrapText="1"/>
    </xf>
    <xf numFmtId="0" fontId="64" fillId="45" borderId="19" xfId="0" applyFont="1" applyFill="1" applyBorder="1" applyAlignment="1">
      <alignment horizontal="center" vertical="center"/>
    </xf>
    <xf numFmtId="0" fontId="64" fillId="45" borderId="15" xfId="0" applyFont="1" applyFill="1" applyBorder="1" applyAlignment="1">
      <alignment horizontal="center" vertical="center"/>
    </xf>
    <xf numFmtId="0" fontId="248" fillId="0" borderId="0" xfId="0" applyFont="1" applyAlignment="1">
      <alignment horizontal="center" vertical="center"/>
    </xf>
    <xf numFmtId="16" fontId="225" fillId="51" borderId="20" xfId="2" applyNumberFormat="1" applyFont="1" applyFill="1" applyBorder="1" applyAlignment="1" applyProtection="1">
      <alignment horizontal="center" vertical="center"/>
    </xf>
    <xf numFmtId="16" fontId="225" fillId="51" borderId="58" xfId="2" applyNumberFormat="1" applyFont="1" applyFill="1" applyBorder="1" applyAlignment="1" applyProtection="1">
      <alignment horizontal="center" vertical="center"/>
    </xf>
    <xf numFmtId="16" fontId="225" fillId="51" borderId="18" xfId="2" applyNumberFormat="1" applyFont="1" applyFill="1" applyBorder="1" applyAlignment="1" applyProtection="1">
      <alignment horizontal="center" vertical="center"/>
    </xf>
    <xf numFmtId="0" fontId="228" fillId="40" borderId="56" xfId="2" applyFont="1" applyFill="1" applyBorder="1" applyAlignment="1" applyProtection="1">
      <alignment horizontal="center" vertical="center"/>
    </xf>
    <xf numFmtId="0" fontId="228" fillId="40" borderId="57" xfId="2" applyFont="1" applyFill="1" applyBorder="1" applyAlignment="1" applyProtection="1">
      <alignment horizontal="center" vertical="center"/>
    </xf>
    <xf numFmtId="0" fontId="228" fillId="40" borderId="27" xfId="2" applyFont="1" applyFill="1" applyBorder="1" applyAlignment="1" applyProtection="1">
      <alignment horizontal="center" vertical="center"/>
    </xf>
    <xf numFmtId="0" fontId="45" fillId="0" borderId="0" xfId="2" applyFont="1" applyAlignment="1" applyProtection="1">
      <alignment horizontal="center" vertical="center"/>
    </xf>
    <xf numFmtId="0" fontId="6" fillId="45" borderId="19" xfId="0" applyFont="1" applyFill="1" applyBorder="1" applyAlignment="1">
      <alignment horizontal="center" vertical="center" wrapText="1"/>
    </xf>
    <xf numFmtId="0" fontId="6" fillId="45" borderId="15" xfId="0" applyFont="1" applyFill="1" applyBorder="1" applyAlignment="1">
      <alignment horizontal="center" vertical="center" wrapText="1"/>
    </xf>
    <xf numFmtId="0" fontId="228" fillId="40" borderId="20" xfId="0" applyFont="1" applyFill="1" applyBorder="1" applyAlignment="1">
      <alignment horizontal="center" vertical="center"/>
    </xf>
    <xf numFmtId="0" fontId="228" fillId="40" borderId="58" xfId="0" applyFont="1" applyFill="1" applyBorder="1" applyAlignment="1">
      <alignment horizontal="center" vertical="center"/>
    </xf>
    <xf numFmtId="0" fontId="228" fillId="40" borderId="18" xfId="0" applyFont="1" applyFill="1" applyBorder="1" applyAlignment="1">
      <alignment horizontal="center" vertical="center"/>
    </xf>
    <xf numFmtId="0" fontId="223" fillId="45" borderId="19" xfId="0" applyFont="1" applyFill="1" applyBorder="1" applyAlignment="1">
      <alignment horizontal="center" vertical="center" wrapText="1"/>
    </xf>
    <xf numFmtId="0" fontId="223" fillId="45" borderId="15" xfId="0" applyFont="1" applyFill="1" applyBorder="1" applyAlignment="1">
      <alignment horizontal="center" vertical="center" wrapText="1"/>
    </xf>
    <xf numFmtId="0" fontId="225" fillId="51" borderId="19" xfId="0" applyFont="1" applyFill="1" applyBorder="1" applyAlignment="1">
      <alignment horizontal="center" vertical="center"/>
    </xf>
    <xf numFmtId="0" fontId="225" fillId="51" borderId="21" xfId="0" applyFont="1" applyFill="1" applyBorder="1" applyAlignment="1">
      <alignment horizontal="center" vertical="center"/>
    </xf>
    <xf numFmtId="0" fontId="225" fillId="51" borderId="15" xfId="0" applyFont="1" applyFill="1" applyBorder="1" applyAlignment="1">
      <alignment horizontal="center" vertical="center"/>
    </xf>
    <xf numFmtId="0" fontId="64" fillId="45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134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9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225" fillId="51" borderId="19" xfId="0" applyNumberFormat="1" applyFont="1" applyFill="1" applyBorder="1" applyAlignment="1">
      <alignment horizontal="center" vertical="center" wrapText="1"/>
    </xf>
    <xf numFmtId="16" fontId="225" fillId="51" borderId="21" xfId="0" applyNumberFormat="1" applyFont="1" applyFill="1" applyBorder="1" applyAlignment="1">
      <alignment horizontal="center" vertical="center" wrapText="1"/>
    </xf>
    <xf numFmtId="16" fontId="225" fillId="51" borderId="15" xfId="0" applyNumberFormat="1" applyFont="1" applyFill="1" applyBorder="1" applyAlignment="1">
      <alignment horizontal="center" vertical="center" wrapText="1"/>
    </xf>
  </cellXfs>
  <cellStyles count="72">
    <cellStyle name="_East Bound Routings 2008 updated 19 05 08 " xfId="18" xr:uid="{00000000-0005-0000-0000-000000000000}"/>
    <cellStyle name="_East Bound Routings May 2008 " xfId="19" xr:uid="{00000000-0005-0000-0000-000001000000}"/>
    <cellStyle name="_EB routing WPCC  falcon" xfId="20" xr:uid="{00000000-0005-0000-0000-000002000000}"/>
    <cellStyle name="_WPCCF&amp;Aussie-26th March 2007" xfId="21" xr:uid="{00000000-0005-0000-0000-000003000000}"/>
    <cellStyle name="_Xship1 Version 73.1not yet" xfId="22" xr:uid="{00000000-0005-0000-0000-000004000000}"/>
    <cellStyle name="_Xship1 Version 77.7not yet cir - USA Import" xfId="23" xr:uid="{00000000-0005-0000-0000-000005000000}"/>
    <cellStyle name="_Xship1 Version 81.3not yet" xfId="24" xr:uid="{00000000-0005-0000-0000-000006000000}"/>
    <cellStyle name="_Xship1 Version 82.2 not yet" xfId="25" xr:uid="{00000000-0005-0000-0000-000007000000}"/>
    <cellStyle name="_Xship1 Version 83.2" xfId="26" xr:uid="{00000000-0005-0000-0000-000008000000}"/>
    <cellStyle name="_Xship1 Version 84.3" xfId="27" xr:uid="{00000000-0005-0000-0000-000009000000}"/>
    <cellStyle name="Date" xfId="28" xr:uid="{00000000-0005-0000-0000-00000A000000}"/>
    <cellStyle name="Fixed" xfId="29" xr:uid="{00000000-0005-0000-0000-00000B000000}"/>
    <cellStyle name="Heading1" xfId="30" xr:uid="{00000000-0005-0000-0000-00000C000000}"/>
    <cellStyle name="Heading2" xfId="31" xr:uid="{00000000-0005-0000-0000-00000D000000}"/>
    <cellStyle name="Hyperlink" xfId="2" builtinId="8"/>
    <cellStyle name="Normal" xfId="0" builtinId="0"/>
    <cellStyle name="Normal - Style1" xfId="32" xr:uid="{00000000-0005-0000-0000-000010000000}"/>
    <cellStyle name="Normal 10" xfId="11" xr:uid="{00000000-0005-0000-0000-000011000000}"/>
    <cellStyle name="Normal 13" xfId="3" xr:uid="{00000000-0005-0000-0000-000012000000}"/>
    <cellStyle name="Normal 17 2" xfId="4" xr:uid="{00000000-0005-0000-0000-000013000000}"/>
    <cellStyle name="Normal 2" xfId="5" xr:uid="{00000000-0005-0000-0000-000014000000}"/>
    <cellStyle name="Normal 2 2" xfId="48" xr:uid="{00000000-0005-0000-0000-000015000000}"/>
    <cellStyle name="Normal 2 3" xfId="68" xr:uid="{00000000-0005-0000-0000-000016000000}"/>
    <cellStyle name="Normal 2 4" xfId="6" xr:uid="{00000000-0005-0000-0000-000017000000}"/>
    <cellStyle name="Normal 2 4 2" xfId="69" xr:uid="{00000000-0005-0000-0000-000018000000}"/>
    <cellStyle name="Normal 2 4 3" xfId="71" xr:uid="{00000000-0005-0000-0000-000019000000}"/>
    <cellStyle name="Normal 2 4 4" xfId="49" xr:uid="{00000000-0005-0000-0000-00001A000000}"/>
    <cellStyle name="Normal 2 5" xfId="70" xr:uid="{00000000-0005-0000-0000-00001B000000}"/>
    <cellStyle name="Normal 2 6" xfId="17" xr:uid="{00000000-0005-0000-0000-00001C000000}"/>
    <cellStyle name="Normal 3" xfId="7" xr:uid="{00000000-0005-0000-0000-00001D000000}"/>
    <cellStyle name="Normal 3 2" xfId="38" xr:uid="{00000000-0005-0000-0000-00001E000000}"/>
    <cellStyle name="Normal 3 2 2" xfId="45" xr:uid="{00000000-0005-0000-0000-00001F000000}"/>
    <cellStyle name="Normal 3 2 2 2" xfId="65" xr:uid="{00000000-0005-0000-0000-000020000000}"/>
    <cellStyle name="Normal 3 2 3" xfId="58" xr:uid="{00000000-0005-0000-0000-000021000000}"/>
    <cellStyle name="Normal 3 3" xfId="41" xr:uid="{00000000-0005-0000-0000-000022000000}"/>
    <cellStyle name="Normal 3 3 2" xfId="61" xr:uid="{00000000-0005-0000-0000-000023000000}"/>
    <cellStyle name="Normal 3 4" xfId="50" xr:uid="{00000000-0005-0000-0000-000024000000}"/>
    <cellStyle name="Normal 3 5" xfId="54" xr:uid="{00000000-0005-0000-0000-000025000000}"/>
    <cellStyle name="Normal 3 6" xfId="16" xr:uid="{00000000-0005-0000-0000-000026000000}"/>
    <cellStyle name="Normal 4" xfId="8" xr:uid="{00000000-0005-0000-0000-000027000000}"/>
    <cellStyle name="Normal 4 2" xfId="39" xr:uid="{00000000-0005-0000-0000-000028000000}"/>
    <cellStyle name="Normal 4 2 2" xfId="46" xr:uid="{00000000-0005-0000-0000-000029000000}"/>
    <cellStyle name="Normal 4 2 2 2" xfId="66" xr:uid="{00000000-0005-0000-0000-00002A000000}"/>
    <cellStyle name="Normal 4 2 3" xfId="59" xr:uid="{00000000-0005-0000-0000-00002B000000}"/>
    <cellStyle name="Normal 4 3" xfId="42" xr:uid="{00000000-0005-0000-0000-00002C000000}"/>
    <cellStyle name="Normal 4 3 2" xfId="62" xr:uid="{00000000-0005-0000-0000-00002D000000}"/>
    <cellStyle name="Normal 4 4" xfId="51" xr:uid="{00000000-0005-0000-0000-00002E000000}"/>
    <cellStyle name="Normal 4 5" xfId="55" xr:uid="{00000000-0005-0000-0000-00002F000000}"/>
    <cellStyle name="Normal 4 6" xfId="33" xr:uid="{00000000-0005-0000-0000-000030000000}"/>
    <cellStyle name="Normal 5" xfId="9" xr:uid="{00000000-0005-0000-0000-000031000000}"/>
    <cellStyle name="Normal 5 2" xfId="40" xr:uid="{00000000-0005-0000-0000-000032000000}"/>
    <cellStyle name="Normal 5 2 2" xfId="47" xr:uid="{00000000-0005-0000-0000-000033000000}"/>
    <cellStyle name="Normal 5 2 2 2" xfId="67" xr:uid="{00000000-0005-0000-0000-000034000000}"/>
    <cellStyle name="Normal 5 2 3" xfId="60" xr:uid="{00000000-0005-0000-0000-000035000000}"/>
    <cellStyle name="Normal 5 3" xfId="43" xr:uid="{00000000-0005-0000-0000-000036000000}"/>
    <cellStyle name="Normal 5 3 2" xfId="63" xr:uid="{00000000-0005-0000-0000-000037000000}"/>
    <cellStyle name="Normal 5 4" xfId="52" xr:uid="{00000000-0005-0000-0000-000038000000}"/>
    <cellStyle name="Normal 5 5" xfId="56" xr:uid="{00000000-0005-0000-0000-000039000000}"/>
    <cellStyle name="Normal 5 6" xfId="34" xr:uid="{00000000-0005-0000-0000-00003A000000}"/>
    <cellStyle name="Normal 6" xfId="10" xr:uid="{00000000-0005-0000-0000-00003B000000}"/>
    <cellStyle name="Normal 63 2" xfId="12" xr:uid="{00000000-0005-0000-0000-00003C000000}"/>
    <cellStyle name="Normal 7" xfId="14" xr:uid="{00000000-0005-0000-0000-00003D000000}"/>
    <cellStyle name="Normal 7 2" xfId="44" xr:uid="{00000000-0005-0000-0000-00003E000000}"/>
    <cellStyle name="Normal 7 2 2" xfId="64" xr:uid="{00000000-0005-0000-0000-00003F000000}"/>
    <cellStyle name="Normal 7 3" xfId="53" xr:uid="{00000000-0005-0000-0000-000040000000}"/>
    <cellStyle name="Normal 7 4" xfId="57" xr:uid="{00000000-0005-0000-0000-000041000000}"/>
    <cellStyle name="Normal 7 5" xfId="37" xr:uid="{00000000-0005-0000-0000-000042000000}"/>
    <cellStyle name="Normal 70 2" xfId="13" xr:uid="{00000000-0005-0000-0000-000043000000}"/>
    <cellStyle name="Normal 8" xfId="15" xr:uid="{00000000-0005-0000-0000-000044000000}"/>
    <cellStyle name="Normal_Xship1 version 3.1" xfId="1" xr:uid="{00000000-0005-0000-0000-000045000000}"/>
    <cellStyle name="Style 1" xfId="35" xr:uid="{00000000-0005-0000-0000-000046000000}"/>
    <cellStyle name="VISION" xfId="36" xr:uid="{00000000-0005-0000-0000-00004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00FF"/>
      <color rgb="FF00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EFF3.716A417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1446</xdr:colOff>
      <xdr:row>46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1C092-C5A8-416B-BBD4-DC6B54C8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646" cy="74961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46</xdr:row>
      <xdr:rowOff>0</xdr:rowOff>
    </xdr:from>
    <xdr:to>
      <xdr:col>16</xdr:col>
      <xdr:colOff>344277</xdr:colOff>
      <xdr:row>91</xdr:row>
      <xdr:rowOff>143941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DDAE0-8AA3-48D6-9090-5B34116D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7448550"/>
          <a:ext cx="9869277" cy="7430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160020</xdr:rowOff>
    </xdr:from>
    <xdr:to>
      <xdr:col>19</xdr:col>
      <xdr:colOff>372653</xdr:colOff>
      <xdr:row>42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F19AD-8F3F-42A6-9B88-DE68DBF5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"/>
          <a:ext cx="11955053" cy="674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FACCCD0-BA15-4B10-9875-90446BAB88C2}"/>
  <namedSheetView name="View2" id="{B9267497-B063-4B81-915E-4E657BDA96FC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Custsvc@msc.com" TargetMode="External"/><Relationship Id="rId13" Type="http://schemas.openxmlformats.org/officeDocument/2006/relationships/hyperlink" Target="mailto:angelia.lau@msc.com" TargetMode="External"/><Relationship Id="rId18" Type="http://schemas.openxmlformats.org/officeDocument/2006/relationships/hyperlink" Target="mailto:zant.chong@msc.com" TargetMode="External"/><Relationship Id="rId3" Type="http://schemas.openxmlformats.org/officeDocument/2006/relationships/hyperlink" Target="mailto:kaisiang.lim@msc.com" TargetMode="External"/><Relationship Id="rId21" Type="http://schemas.openxmlformats.org/officeDocument/2006/relationships/hyperlink" Target="mailto:SG094-Mktg-Dept@msc.com" TargetMode="External"/><Relationship Id="rId7" Type="http://schemas.openxmlformats.org/officeDocument/2006/relationships/hyperlink" Target="mailto:eunice.chan@msc.com" TargetMode="External"/><Relationship Id="rId12" Type="http://schemas.openxmlformats.org/officeDocument/2006/relationships/hyperlink" Target="mailto:sharon.koh@msc.com" TargetMode="External"/><Relationship Id="rId17" Type="http://schemas.openxmlformats.org/officeDocument/2006/relationships/hyperlink" Target="mailto:karthigayan.velu@msc.com" TargetMode="External"/><Relationship Id="rId2" Type="http://schemas.openxmlformats.org/officeDocument/2006/relationships/hyperlink" Target="mailto:yuting.luo@msc.com" TargetMode="External"/><Relationship Id="rId16" Type="http://schemas.openxmlformats.org/officeDocument/2006/relationships/hyperlink" Target="mailto:chingwei.ng@msc.com" TargetMode="External"/><Relationship Id="rId20" Type="http://schemas.openxmlformats.org/officeDocument/2006/relationships/hyperlink" Target="mailto:natalie.lew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hazel.toh@msc.com" TargetMode="External"/><Relationship Id="rId11" Type="http://schemas.openxmlformats.org/officeDocument/2006/relationships/hyperlink" Target="mailto:seoyi.liew@msc.com" TargetMode="External"/><Relationship Id="rId5" Type="http://schemas.openxmlformats.org/officeDocument/2006/relationships/hyperlink" Target="mailto:phoebe.huang@msc.com" TargetMode="External"/><Relationship Id="rId15" Type="http://schemas.openxmlformats.org/officeDocument/2006/relationships/hyperlink" Target="mailto:dewi.ratnah@msc.com" TargetMode="External"/><Relationship Id="rId10" Type="http://schemas.openxmlformats.org/officeDocument/2006/relationships/hyperlink" Target="mailto:robert.chia@msc.com" TargetMode="External"/><Relationship Id="rId19" Type="http://schemas.openxmlformats.org/officeDocument/2006/relationships/hyperlink" Target="mailto:ashton.yan@msc.com" TargetMode="External"/><Relationship Id="rId4" Type="http://schemas.openxmlformats.org/officeDocument/2006/relationships/hyperlink" Target="mailto:darius.ong@msc.com" TargetMode="External"/><Relationship Id="rId9" Type="http://schemas.openxmlformats.org/officeDocument/2006/relationships/hyperlink" Target="mailto:noor.afnindah@msc.com" TargetMode="External"/><Relationship Id="rId14" Type="http://schemas.openxmlformats.org/officeDocument/2006/relationships/hyperlink" Target="mailto:raynar.ang@msc.com" TargetMode="External"/><Relationship Id="rId22" Type="http://schemas.openxmlformats.org/officeDocument/2006/relationships/printerSettings" Target="../printerSettings/printerSettings1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8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printerSettings" Target="../printerSettings/printerSettings4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2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4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9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printerSettings" Target="../printerSettings/printerSettings45.bin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6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7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0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50.bin"/><Relationship Id="rId21" Type="http://schemas.openxmlformats.org/officeDocument/2006/relationships/hyperlink" Target="mailto:zant.chong@msc.com" TargetMode="External"/><Relationship Id="rId34" Type="http://schemas.openxmlformats.org/officeDocument/2006/relationships/hyperlink" Target="mailto:chingwei.ng@msc.com" TargetMode="External"/><Relationship Id="rId7" Type="http://schemas.openxmlformats.org/officeDocument/2006/relationships/printerSettings" Target="../printerSettings/printerSettings54.bin"/><Relationship Id="rId12" Type="http://schemas.openxmlformats.org/officeDocument/2006/relationships/printerSettings" Target="../printerSettings/printerSettings59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karthigayan.velu@msc.com" TargetMode="External"/><Relationship Id="rId33" Type="http://schemas.openxmlformats.org/officeDocument/2006/relationships/hyperlink" Target="mailto:dewi.ratnah@msc.com" TargetMode="External"/><Relationship Id="rId2" Type="http://schemas.openxmlformats.org/officeDocument/2006/relationships/printerSettings" Target="../printerSettings/printerSettings49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ashton.yan@msc.com" TargetMode="External"/><Relationship Id="rId29" Type="http://schemas.openxmlformats.org/officeDocument/2006/relationships/hyperlink" Target="mailto:seoyi.liew@msc.com" TargetMode="External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11" Type="http://schemas.openxmlformats.org/officeDocument/2006/relationships/printerSettings" Target="../printerSettings/printerSettings58.bin"/><Relationship Id="rId24" Type="http://schemas.openxmlformats.org/officeDocument/2006/relationships/hyperlink" Target="mailto:eunice.chan@msc.com" TargetMode="External"/><Relationship Id="rId32" Type="http://schemas.openxmlformats.org/officeDocument/2006/relationships/hyperlink" Target="mailto:raynar.ang@msc.com" TargetMode="External"/><Relationship Id="rId5" Type="http://schemas.openxmlformats.org/officeDocument/2006/relationships/printerSettings" Target="../printerSettings/printerSettings52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hazel.toh@msc.com" TargetMode="External"/><Relationship Id="rId28" Type="http://schemas.openxmlformats.org/officeDocument/2006/relationships/hyperlink" Target="mailto:robert.chia@msc.com" TargetMode="External"/><Relationship Id="rId10" Type="http://schemas.openxmlformats.org/officeDocument/2006/relationships/printerSettings" Target="../printerSettings/printerSettings57.bin"/><Relationship Id="rId19" Type="http://schemas.openxmlformats.org/officeDocument/2006/relationships/hyperlink" Target="mailto:darius.ong@msc.com" TargetMode="External"/><Relationship Id="rId31" Type="http://schemas.openxmlformats.org/officeDocument/2006/relationships/hyperlink" Target="mailto:angelia.lau@msc.com" TargetMode="External"/><Relationship Id="rId4" Type="http://schemas.openxmlformats.org/officeDocument/2006/relationships/printerSettings" Target="../printerSettings/printerSettings51.bin"/><Relationship Id="rId9" Type="http://schemas.openxmlformats.org/officeDocument/2006/relationships/printerSettings" Target="../printerSettings/printerSettings56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phoebe.huang@msc.com" TargetMode="External"/><Relationship Id="rId27" Type="http://schemas.openxmlformats.org/officeDocument/2006/relationships/hyperlink" Target="mailto:noor.afnindah@msc.com" TargetMode="External"/><Relationship Id="rId30" Type="http://schemas.openxmlformats.org/officeDocument/2006/relationships/hyperlink" Target="mailto:sharon.koh@msc.com" TargetMode="External"/><Relationship Id="rId35" Type="http://schemas.openxmlformats.org/officeDocument/2006/relationships/printerSettings" Target="../printerSettings/printerSettings61.bin"/><Relationship Id="rId8" Type="http://schemas.openxmlformats.org/officeDocument/2006/relationships/printerSettings" Target="../printerSettings/printerSettings5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.bin"/><Relationship Id="rId13" Type="http://schemas.openxmlformats.org/officeDocument/2006/relationships/hyperlink" Target="mailto:kaisiang.lim@msc.com" TargetMode="External"/><Relationship Id="rId18" Type="http://schemas.openxmlformats.org/officeDocument/2006/relationships/hyperlink" Target="mailto:phoebe.huang@msc.com" TargetMode="External"/><Relationship Id="rId26" Type="http://schemas.openxmlformats.org/officeDocument/2006/relationships/hyperlink" Target="mailto:sharon.koh@msc.com" TargetMode="External"/><Relationship Id="rId3" Type="http://schemas.openxmlformats.org/officeDocument/2006/relationships/printerSettings" Target="../printerSettings/printerSettings64.bin"/><Relationship Id="rId21" Type="http://schemas.openxmlformats.org/officeDocument/2006/relationships/hyperlink" Target="mailto:karthigayan.velu@msc.com" TargetMode="External"/><Relationship Id="rId7" Type="http://schemas.openxmlformats.org/officeDocument/2006/relationships/printerSettings" Target="../printerSettings/printerSettings68.bin"/><Relationship Id="rId12" Type="http://schemas.openxmlformats.org/officeDocument/2006/relationships/hyperlink" Target="mailto:yuting.luo@msc.com" TargetMode="External"/><Relationship Id="rId17" Type="http://schemas.openxmlformats.org/officeDocument/2006/relationships/hyperlink" Target="mailto:zant.chong@msc.com" TargetMode="External"/><Relationship Id="rId25" Type="http://schemas.openxmlformats.org/officeDocument/2006/relationships/hyperlink" Target="mailto:seoyi.liew@msc.com" TargetMode="External"/><Relationship Id="rId2" Type="http://schemas.openxmlformats.org/officeDocument/2006/relationships/printerSettings" Target="../printerSettings/printerSettings63.bin"/><Relationship Id="rId16" Type="http://schemas.openxmlformats.org/officeDocument/2006/relationships/hyperlink" Target="mailto:ashton.yan@msc.com" TargetMode="External"/><Relationship Id="rId20" Type="http://schemas.openxmlformats.org/officeDocument/2006/relationships/hyperlink" Target="mailto:eunice.chan@msc.com" TargetMode="External"/><Relationship Id="rId29" Type="http://schemas.openxmlformats.org/officeDocument/2006/relationships/hyperlink" Target="mailto:dewi.ratnah@msc.com" TargetMode="External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11" Type="http://schemas.openxmlformats.org/officeDocument/2006/relationships/hyperlink" Target="mailto:SG094-Mktg-Dept@msc.com" TargetMode="External"/><Relationship Id="rId24" Type="http://schemas.openxmlformats.org/officeDocument/2006/relationships/hyperlink" Target="mailto:robert.chia@msc.com" TargetMode="External"/><Relationship Id="rId5" Type="http://schemas.openxmlformats.org/officeDocument/2006/relationships/printerSettings" Target="../printerSettings/printerSettings66.bin"/><Relationship Id="rId15" Type="http://schemas.openxmlformats.org/officeDocument/2006/relationships/hyperlink" Target="mailto:darius.ong@msc.com" TargetMode="External"/><Relationship Id="rId23" Type="http://schemas.openxmlformats.org/officeDocument/2006/relationships/hyperlink" Target="mailto:noor.afnindah@msc.com" TargetMode="External"/><Relationship Id="rId28" Type="http://schemas.openxmlformats.org/officeDocument/2006/relationships/hyperlink" Target="mailto:raynar.ang@msc.com" TargetMode="External"/><Relationship Id="rId10" Type="http://schemas.openxmlformats.org/officeDocument/2006/relationships/hyperlink" Target="mailto:SG094-Sinexp@msc.com" TargetMode="External"/><Relationship Id="rId19" Type="http://schemas.openxmlformats.org/officeDocument/2006/relationships/hyperlink" Target="mailto:hazel.toh@msc.com" TargetMode="External"/><Relationship Id="rId31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65.bin"/><Relationship Id="rId9" Type="http://schemas.openxmlformats.org/officeDocument/2006/relationships/printerSettings" Target="../printerSettings/printerSettings70.bin"/><Relationship Id="rId14" Type="http://schemas.openxmlformats.org/officeDocument/2006/relationships/hyperlink" Target="mailto:natalie.lew@msc.com" TargetMode="External"/><Relationship Id="rId22" Type="http://schemas.openxmlformats.org/officeDocument/2006/relationships/hyperlink" Target="mailto:SG094-Custsvc@msc.com" TargetMode="External"/><Relationship Id="rId27" Type="http://schemas.openxmlformats.org/officeDocument/2006/relationships/hyperlink" Target="mailto:angelia.lau@msc.com" TargetMode="External"/><Relationship Id="rId30" Type="http://schemas.openxmlformats.org/officeDocument/2006/relationships/hyperlink" Target="mailto:chingwei.ng@msc.com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7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85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75.bin"/><Relationship Id="rId21" Type="http://schemas.openxmlformats.org/officeDocument/2006/relationships/hyperlink" Target="mailto:zant.chong@msc.com" TargetMode="External"/><Relationship Id="rId34" Type="http://schemas.openxmlformats.org/officeDocument/2006/relationships/hyperlink" Target="mailto:chingwei.ng@msc.com" TargetMode="External"/><Relationship Id="rId7" Type="http://schemas.openxmlformats.org/officeDocument/2006/relationships/printerSettings" Target="../printerSettings/printerSettings79.bin"/><Relationship Id="rId12" Type="http://schemas.openxmlformats.org/officeDocument/2006/relationships/printerSettings" Target="../printerSettings/printerSettings84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karthigayan.velu@msc.com" TargetMode="External"/><Relationship Id="rId33" Type="http://schemas.openxmlformats.org/officeDocument/2006/relationships/hyperlink" Target="mailto:dewi.ratnah@msc.com" TargetMode="External"/><Relationship Id="rId2" Type="http://schemas.openxmlformats.org/officeDocument/2006/relationships/printerSettings" Target="../printerSettings/printerSettings74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ashton.yan@msc.com" TargetMode="External"/><Relationship Id="rId29" Type="http://schemas.openxmlformats.org/officeDocument/2006/relationships/hyperlink" Target="mailto:seoyi.liew@msc.com" TargetMode="External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11" Type="http://schemas.openxmlformats.org/officeDocument/2006/relationships/printerSettings" Target="../printerSettings/printerSettings83.bin"/><Relationship Id="rId24" Type="http://schemas.openxmlformats.org/officeDocument/2006/relationships/hyperlink" Target="mailto:eunice.chan@msc.com" TargetMode="External"/><Relationship Id="rId32" Type="http://schemas.openxmlformats.org/officeDocument/2006/relationships/hyperlink" Target="mailto:raynar.ang@msc.com" TargetMode="External"/><Relationship Id="rId5" Type="http://schemas.openxmlformats.org/officeDocument/2006/relationships/printerSettings" Target="../printerSettings/printerSettings77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hazel.toh@msc.com" TargetMode="External"/><Relationship Id="rId28" Type="http://schemas.openxmlformats.org/officeDocument/2006/relationships/hyperlink" Target="mailto:robert.chia@msc.com" TargetMode="External"/><Relationship Id="rId10" Type="http://schemas.openxmlformats.org/officeDocument/2006/relationships/printerSettings" Target="../printerSettings/printerSettings82.bin"/><Relationship Id="rId19" Type="http://schemas.openxmlformats.org/officeDocument/2006/relationships/hyperlink" Target="mailto:darius.ong@msc.com" TargetMode="External"/><Relationship Id="rId31" Type="http://schemas.openxmlformats.org/officeDocument/2006/relationships/hyperlink" Target="mailto:angelia.lau@msc.com" TargetMode="External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phoebe.huang@msc.com" TargetMode="External"/><Relationship Id="rId27" Type="http://schemas.openxmlformats.org/officeDocument/2006/relationships/hyperlink" Target="mailto:noor.afnindah@msc.com" TargetMode="External"/><Relationship Id="rId30" Type="http://schemas.openxmlformats.org/officeDocument/2006/relationships/hyperlink" Target="mailto:sharon.koh@msc.com" TargetMode="External"/><Relationship Id="rId35" Type="http://schemas.openxmlformats.org/officeDocument/2006/relationships/printerSettings" Target="../printerSettings/printerSettings86.bin"/><Relationship Id="rId8" Type="http://schemas.openxmlformats.org/officeDocument/2006/relationships/printerSettings" Target="../printerSettings/printerSettings80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4.bin"/><Relationship Id="rId13" Type="http://schemas.openxmlformats.org/officeDocument/2006/relationships/printerSettings" Target="../printerSettings/printerSettings99.bin"/><Relationship Id="rId18" Type="http://schemas.openxmlformats.org/officeDocument/2006/relationships/hyperlink" Target="mailto:custsvc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89.bin"/><Relationship Id="rId21" Type="http://schemas.openxmlformats.org/officeDocument/2006/relationships/hyperlink" Target="mailto:ashton.yan@msc.com" TargetMode="External"/><Relationship Id="rId7" Type="http://schemas.openxmlformats.org/officeDocument/2006/relationships/printerSettings" Target="../printerSettings/printerSettings93.bin"/><Relationship Id="rId12" Type="http://schemas.openxmlformats.org/officeDocument/2006/relationships/printerSettings" Target="../printerSettings/printerSettings98.bin"/><Relationship Id="rId17" Type="http://schemas.openxmlformats.org/officeDocument/2006/relationships/hyperlink" Target="mailto:sinexp@msca.com.sg" TargetMode="External"/><Relationship Id="rId25" Type="http://schemas.openxmlformats.org/officeDocument/2006/relationships/hyperlink" Target="mailto:custsvc@msca.com.sg" TargetMode="External"/><Relationship Id="rId2" Type="http://schemas.openxmlformats.org/officeDocument/2006/relationships/printerSettings" Target="../printerSettings/printerSettings88.bin"/><Relationship Id="rId16" Type="http://schemas.openxmlformats.org/officeDocument/2006/relationships/hyperlink" Target="mailto:skoh@msca.com.sg" TargetMode="External"/><Relationship Id="rId20" Type="http://schemas.openxmlformats.org/officeDocument/2006/relationships/hyperlink" Target="mailto:zant.chong@msc.com" TargetMode="Externa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87.bin"/><Relationship Id="rId6" Type="http://schemas.openxmlformats.org/officeDocument/2006/relationships/printerSettings" Target="../printerSettings/printerSettings92.bin"/><Relationship Id="rId11" Type="http://schemas.openxmlformats.org/officeDocument/2006/relationships/printerSettings" Target="../printerSettings/printerSettings97.bin"/><Relationship Id="rId24" Type="http://schemas.openxmlformats.org/officeDocument/2006/relationships/hyperlink" Target="mailto:crystal.lee@msc.com" TargetMode="External"/><Relationship Id="rId5" Type="http://schemas.openxmlformats.org/officeDocument/2006/relationships/printerSettings" Target="../printerSettings/printerSettings91.bin"/><Relationship Id="rId15" Type="http://schemas.openxmlformats.org/officeDocument/2006/relationships/hyperlink" Target="mailto:kslim@msca.com.sg" TargetMode="External"/><Relationship Id="rId23" Type="http://schemas.openxmlformats.org/officeDocument/2006/relationships/hyperlink" Target="mailto:leon.tai@msc.com" TargetMode="External"/><Relationship Id="rId28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96.bin"/><Relationship Id="rId19" Type="http://schemas.openxmlformats.org/officeDocument/2006/relationships/hyperlink" Target="mailto:phoebe.huang@msc.com" TargetMode="External"/><Relationship Id="rId4" Type="http://schemas.openxmlformats.org/officeDocument/2006/relationships/printerSettings" Target="../printerSettings/printerSettings90.bin"/><Relationship Id="rId9" Type="http://schemas.openxmlformats.org/officeDocument/2006/relationships/printerSettings" Target="../printerSettings/printerSettings95.bin"/><Relationship Id="rId14" Type="http://schemas.openxmlformats.org/officeDocument/2006/relationships/hyperlink" Target="mailto:ytluo@msca.com.sg" TargetMode="External"/><Relationship Id="rId22" Type="http://schemas.openxmlformats.org/officeDocument/2006/relationships/hyperlink" Target="mailto:darius.ong@msc.com" TargetMode="External"/><Relationship Id="rId27" Type="http://schemas.openxmlformats.org/officeDocument/2006/relationships/printerSettings" Target="../printerSettings/printerSettings100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0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02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03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04.bin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7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eunice.chan@msc.com" TargetMode="External"/><Relationship Id="rId21" Type="http://schemas.openxmlformats.org/officeDocument/2006/relationships/hyperlink" Target="mailto:ashton.yan@msc.com" TargetMode="External"/><Relationship Id="rId34" Type="http://schemas.openxmlformats.org/officeDocument/2006/relationships/hyperlink" Target="mailto:raynar.ang@msc.com" TargetMode="External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hazel.toh@msc.com" TargetMode="External"/><Relationship Id="rId33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06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darius.ong@msc.com" TargetMode="External"/><Relationship Id="rId29" Type="http://schemas.openxmlformats.org/officeDocument/2006/relationships/hyperlink" Target="mailto:noor.afnindah@msc.com" TargetMode="External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24" Type="http://schemas.openxmlformats.org/officeDocument/2006/relationships/hyperlink" Target="mailto:sara.koh@msc.com" TargetMode="External"/><Relationship Id="rId32" Type="http://schemas.openxmlformats.org/officeDocument/2006/relationships/hyperlink" Target="mailto:sharon.koh@msc.com" TargetMode="External"/><Relationship Id="rId37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09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phoebe.huang@msc.com" TargetMode="External"/><Relationship Id="rId28" Type="http://schemas.openxmlformats.org/officeDocument/2006/relationships/hyperlink" Target="mailto:SG094-Custsvc@msc.com" TargetMode="External"/><Relationship Id="rId36" Type="http://schemas.openxmlformats.org/officeDocument/2006/relationships/hyperlink" Target="mailto:chingwei.ng@msc.com" TargetMode="External"/><Relationship Id="rId10" Type="http://schemas.openxmlformats.org/officeDocument/2006/relationships/printerSettings" Target="../printerSettings/printerSettings114.bin"/><Relationship Id="rId19" Type="http://schemas.openxmlformats.org/officeDocument/2006/relationships/hyperlink" Target="mailto:crystal.lee@msc.com" TargetMode="External"/><Relationship Id="rId31" Type="http://schemas.openxmlformats.org/officeDocument/2006/relationships/hyperlink" Target="mailto:seoyi.liew@msc.com" TargetMode="External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zant.chong@msc.com" TargetMode="External"/><Relationship Id="rId27" Type="http://schemas.openxmlformats.org/officeDocument/2006/relationships/hyperlink" Target="mailto:karthigayan.velu@msc.com" TargetMode="External"/><Relationship Id="rId30" Type="http://schemas.openxmlformats.org/officeDocument/2006/relationships/hyperlink" Target="mailto:robert.chia@msc.com" TargetMode="External"/><Relationship Id="rId35" Type="http://schemas.openxmlformats.org/officeDocument/2006/relationships/hyperlink" Target="mailto:dewi.ratnah@msc.com" TargetMode="External"/><Relationship Id="rId8" Type="http://schemas.openxmlformats.org/officeDocument/2006/relationships/printerSettings" Target="../printerSettings/printerSettings112.bin"/><Relationship Id="rId3" Type="http://schemas.openxmlformats.org/officeDocument/2006/relationships/printerSettings" Target="../printerSettings/printerSettings107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Sinexp@msc.com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eunice.chan@msc.com" TargetMode="External"/><Relationship Id="rId26" Type="http://schemas.openxmlformats.org/officeDocument/2006/relationships/hyperlink" Target="mailto:raynar.ang@msc.com" TargetMode="External"/><Relationship Id="rId3" Type="http://schemas.openxmlformats.org/officeDocument/2006/relationships/printerSettings" Target="../printerSettings/printerSettings121.bin"/><Relationship Id="rId21" Type="http://schemas.openxmlformats.org/officeDocument/2006/relationships/hyperlink" Target="mailto:noor.afnindah@msc.com" TargetMode="External"/><Relationship Id="rId7" Type="http://schemas.openxmlformats.org/officeDocument/2006/relationships/printerSettings" Target="../printerSettings/printerSettings125.bin"/><Relationship Id="rId12" Type="http://schemas.openxmlformats.org/officeDocument/2006/relationships/hyperlink" Target="mailto:natalie.lew@msc.com" TargetMode="External"/><Relationship Id="rId17" Type="http://schemas.openxmlformats.org/officeDocument/2006/relationships/hyperlink" Target="mailto:hazel.toh@msc.com" TargetMode="External"/><Relationship Id="rId25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20.bin"/><Relationship Id="rId16" Type="http://schemas.openxmlformats.org/officeDocument/2006/relationships/hyperlink" Target="mailto:phoebe.huang@msc.com" TargetMode="External"/><Relationship Id="rId20" Type="http://schemas.openxmlformats.org/officeDocument/2006/relationships/hyperlink" Target="mailto:SG094-Custsvc@msc.com" TargetMode="External"/><Relationship Id="rId29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19.bin"/><Relationship Id="rId6" Type="http://schemas.openxmlformats.org/officeDocument/2006/relationships/printerSettings" Target="../printerSettings/printerSettings124.bin"/><Relationship Id="rId11" Type="http://schemas.openxmlformats.org/officeDocument/2006/relationships/hyperlink" Target="mailto:kaisiang.lim@msc.com" TargetMode="External"/><Relationship Id="rId24" Type="http://schemas.openxmlformats.org/officeDocument/2006/relationships/hyperlink" Target="mailto:sharon.koh@msc.com" TargetMode="External"/><Relationship Id="rId5" Type="http://schemas.openxmlformats.org/officeDocument/2006/relationships/printerSettings" Target="../printerSettings/printerSettings123.bin"/><Relationship Id="rId15" Type="http://schemas.openxmlformats.org/officeDocument/2006/relationships/hyperlink" Target="mailto:zant.chong@msc.com" TargetMode="External"/><Relationship Id="rId23" Type="http://schemas.openxmlformats.org/officeDocument/2006/relationships/hyperlink" Target="mailto:seoyi.liew@msc.com" TargetMode="External"/><Relationship Id="rId28" Type="http://schemas.openxmlformats.org/officeDocument/2006/relationships/hyperlink" Target="mailto:chingwei.ng@msc.com" TargetMode="External"/><Relationship Id="rId10" Type="http://schemas.openxmlformats.org/officeDocument/2006/relationships/hyperlink" Target="mailto:yuting.luo@msc.com" TargetMode="External"/><Relationship Id="rId19" Type="http://schemas.openxmlformats.org/officeDocument/2006/relationships/hyperlink" Target="mailto:karthigayan.velu@msc.com" TargetMode="External"/><Relationship Id="rId4" Type="http://schemas.openxmlformats.org/officeDocument/2006/relationships/printerSettings" Target="../printerSettings/printerSettings122.bin"/><Relationship Id="rId9" Type="http://schemas.openxmlformats.org/officeDocument/2006/relationships/hyperlink" Target="mailto:SG094-Mktg-Dept@msc.com" TargetMode="External"/><Relationship Id="rId14" Type="http://schemas.openxmlformats.org/officeDocument/2006/relationships/hyperlink" Target="mailto:ashton.yan@msc.com" TargetMode="External"/><Relationship Id="rId22" Type="http://schemas.openxmlformats.org/officeDocument/2006/relationships/hyperlink" Target="mailto:robert.chia@msc.com" TargetMode="External"/><Relationship Id="rId27" Type="http://schemas.openxmlformats.org/officeDocument/2006/relationships/hyperlink" Target="mailto:dewi.ratnah@msc.com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127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28.bin"/></Relationships>
</file>

<file path=xl/worksheets/_rels/sheet28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41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131.bin"/><Relationship Id="rId21" Type="http://schemas.openxmlformats.org/officeDocument/2006/relationships/hyperlink" Target="mailto:zant.chong@msc.com" TargetMode="External"/><Relationship Id="rId34" Type="http://schemas.openxmlformats.org/officeDocument/2006/relationships/hyperlink" Target="mailto:chingwei.ng@msc.com" TargetMode="External"/><Relationship Id="rId7" Type="http://schemas.openxmlformats.org/officeDocument/2006/relationships/printerSettings" Target="../printerSettings/printerSettings135.bin"/><Relationship Id="rId12" Type="http://schemas.openxmlformats.org/officeDocument/2006/relationships/printerSettings" Target="../printerSettings/printerSettings140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karthigayan.velu@msc.com" TargetMode="External"/><Relationship Id="rId33" Type="http://schemas.openxmlformats.org/officeDocument/2006/relationships/hyperlink" Target="mailto:dewi.ratnah@msc.com" TargetMode="External"/><Relationship Id="rId2" Type="http://schemas.openxmlformats.org/officeDocument/2006/relationships/printerSettings" Target="../printerSettings/printerSettings130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ashton.yan@msc.com" TargetMode="External"/><Relationship Id="rId29" Type="http://schemas.openxmlformats.org/officeDocument/2006/relationships/hyperlink" Target="mailto:seoyi.liew@msc.com" TargetMode="External"/><Relationship Id="rId1" Type="http://schemas.openxmlformats.org/officeDocument/2006/relationships/printerSettings" Target="../printerSettings/printerSettings129.bin"/><Relationship Id="rId6" Type="http://schemas.openxmlformats.org/officeDocument/2006/relationships/printerSettings" Target="../printerSettings/printerSettings134.bin"/><Relationship Id="rId11" Type="http://schemas.openxmlformats.org/officeDocument/2006/relationships/printerSettings" Target="../printerSettings/printerSettings139.bin"/><Relationship Id="rId24" Type="http://schemas.openxmlformats.org/officeDocument/2006/relationships/hyperlink" Target="mailto:eunice.chan@msc.com" TargetMode="External"/><Relationship Id="rId32" Type="http://schemas.openxmlformats.org/officeDocument/2006/relationships/hyperlink" Target="mailto:raynar.ang@msc.com" TargetMode="External"/><Relationship Id="rId5" Type="http://schemas.openxmlformats.org/officeDocument/2006/relationships/printerSettings" Target="../printerSettings/printerSettings133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hazel.toh@msc.com" TargetMode="External"/><Relationship Id="rId28" Type="http://schemas.openxmlformats.org/officeDocument/2006/relationships/hyperlink" Target="mailto:robert.chia@msc.com" TargetMode="External"/><Relationship Id="rId10" Type="http://schemas.openxmlformats.org/officeDocument/2006/relationships/printerSettings" Target="../printerSettings/printerSettings138.bin"/><Relationship Id="rId19" Type="http://schemas.openxmlformats.org/officeDocument/2006/relationships/hyperlink" Target="mailto:darius.ong@msc.com" TargetMode="External"/><Relationship Id="rId31" Type="http://schemas.openxmlformats.org/officeDocument/2006/relationships/hyperlink" Target="mailto:angelia.lau@msc.com" TargetMode="External"/><Relationship Id="rId4" Type="http://schemas.openxmlformats.org/officeDocument/2006/relationships/printerSettings" Target="../printerSettings/printerSettings132.bin"/><Relationship Id="rId9" Type="http://schemas.openxmlformats.org/officeDocument/2006/relationships/printerSettings" Target="../printerSettings/printerSettings137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phoebe.huang@msc.com" TargetMode="External"/><Relationship Id="rId27" Type="http://schemas.openxmlformats.org/officeDocument/2006/relationships/hyperlink" Target="mailto:noor.afnindah@msc.com" TargetMode="External"/><Relationship Id="rId30" Type="http://schemas.openxmlformats.org/officeDocument/2006/relationships/hyperlink" Target="mailto:sharon.koh@msc.com" TargetMode="External"/><Relationship Id="rId35" Type="http://schemas.openxmlformats.org/officeDocument/2006/relationships/printerSettings" Target="../printerSettings/printerSettings142.bin"/><Relationship Id="rId8" Type="http://schemas.openxmlformats.org/officeDocument/2006/relationships/printerSettings" Target="../printerSettings/printerSettings136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mailto:mktg-dept@msca.com.sg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45.bin"/><Relationship Id="rId7" Type="http://schemas.openxmlformats.org/officeDocument/2006/relationships/hyperlink" Target="mailto:SG094-Sinexp@msc.com" TargetMode="External"/><Relationship Id="rId12" Type="http://schemas.openxmlformats.org/officeDocument/2006/relationships/hyperlink" Target="mailto:crystal.lee@msc.com" TargetMode="External"/><Relationship Id="rId17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44.bin"/><Relationship Id="rId16" Type="http://schemas.openxmlformats.org/officeDocument/2006/relationships/hyperlink" Target="mailto:phoebe.huang@msc.com" TargetMode="External"/><Relationship Id="rId20" Type="http://schemas.openxmlformats.org/officeDocument/2006/relationships/printerSettings" Target="../printerSettings/printerSettings148.bin"/><Relationship Id="rId1" Type="http://schemas.openxmlformats.org/officeDocument/2006/relationships/printerSettings" Target="../printerSettings/printerSettings143.bin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custsvc@msca.com.sg" TargetMode="External"/><Relationship Id="rId5" Type="http://schemas.openxmlformats.org/officeDocument/2006/relationships/printerSettings" Target="../printerSettings/printerSettings147.bin"/><Relationship Id="rId15" Type="http://schemas.openxmlformats.org/officeDocument/2006/relationships/hyperlink" Target="mailto:zant.chong@msc.com" TargetMode="External"/><Relationship Id="rId10" Type="http://schemas.openxmlformats.org/officeDocument/2006/relationships/hyperlink" Target="mailto:skoh@msca.com.sg" TargetMode="External"/><Relationship Id="rId19" Type="http://schemas.openxmlformats.org/officeDocument/2006/relationships/hyperlink" Target="mailto:eunice.chan@msc.com" TargetMode="External"/><Relationship Id="rId4" Type="http://schemas.openxmlformats.org/officeDocument/2006/relationships/printerSettings" Target="../printerSettings/printerSettings146.bin"/><Relationship Id="rId9" Type="http://schemas.openxmlformats.org/officeDocument/2006/relationships/hyperlink" Target="mailto:kslim@msca.com.sg" TargetMode="External"/><Relationship Id="rId14" Type="http://schemas.openxmlformats.org/officeDocument/2006/relationships/hyperlink" Target="mailto:ashton.yan@msc.com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6.bin"/><Relationship Id="rId13" Type="http://schemas.openxmlformats.org/officeDocument/2006/relationships/printerSettings" Target="../printerSettings/printerSettings161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51.bin"/><Relationship Id="rId21" Type="http://schemas.openxmlformats.org/officeDocument/2006/relationships/hyperlink" Target="mailto:darius.ong@msc.com" TargetMode="External"/><Relationship Id="rId7" Type="http://schemas.openxmlformats.org/officeDocument/2006/relationships/printerSettings" Target="../printerSettings/printerSettings155.bin"/><Relationship Id="rId12" Type="http://schemas.openxmlformats.org/officeDocument/2006/relationships/printerSettings" Target="../printerSettings/printerSettings160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50.bin"/><Relationship Id="rId16" Type="http://schemas.openxmlformats.org/officeDocument/2006/relationships/hyperlink" Target="mailto:mktg-dept@msca.com.sg" TargetMode="External"/><Relationship Id="rId20" Type="http://schemas.openxmlformats.org/officeDocument/2006/relationships/hyperlink" Target="mailto:crystal.lee@msc.com" TargetMode="External"/><Relationship Id="rId29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9.bin"/><Relationship Id="rId6" Type="http://schemas.openxmlformats.org/officeDocument/2006/relationships/printerSettings" Target="../printerSettings/printerSettings154.bin"/><Relationship Id="rId11" Type="http://schemas.openxmlformats.org/officeDocument/2006/relationships/printerSettings" Target="../printerSettings/printerSettings159.bin"/><Relationship Id="rId24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53.bin"/><Relationship Id="rId15" Type="http://schemas.openxmlformats.org/officeDocument/2006/relationships/hyperlink" Target="mailto:sinexp@msca.com.sg" TargetMode="External"/><Relationship Id="rId23" Type="http://schemas.openxmlformats.org/officeDocument/2006/relationships/hyperlink" Target="mailto:zant.chong@msc.com" TargetMode="External"/><Relationship Id="rId28" Type="http://schemas.openxmlformats.org/officeDocument/2006/relationships/printerSettings" Target="../printerSettings/printerSettings162.bin"/><Relationship Id="rId10" Type="http://schemas.openxmlformats.org/officeDocument/2006/relationships/printerSettings" Target="../printerSettings/printerSettings158.bin"/><Relationship Id="rId19" Type="http://schemas.openxmlformats.org/officeDocument/2006/relationships/hyperlink" Target="mailto:custsvc@msca.com.sg" TargetMode="External"/><Relationship Id="rId4" Type="http://schemas.openxmlformats.org/officeDocument/2006/relationships/printerSettings" Target="../printerSettings/printerSettings152.bin"/><Relationship Id="rId9" Type="http://schemas.openxmlformats.org/officeDocument/2006/relationships/printerSettings" Target="../printerSettings/printerSettings157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ashton.yan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comments" Target="../comments2.xm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163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1.bin"/><Relationship Id="rId13" Type="http://schemas.openxmlformats.org/officeDocument/2006/relationships/printerSettings" Target="../printerSettings/printerSettings176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phoebe.huang@msc.com" TargetMode="External"/><Relationship Id="rId3" Type="http://schemas.openxmlformats.org/officeDocument/2006/relationships/printerSettings" Target="../printerSettings/printerSettings166.bin"/><Relationship Id="rId21" Type="http://schemas.openxmlformats.org/officeDocument/2006/relationships/hyperlink" Target="mailto:crystal.lee@msc.com" TargetMode="External"/><Relationship Id="rId7" Type="http://schemas.openxmlformats.org/officeDocument/2006/relationships/printerSettings" Target="../printerSettings/printerSettings170.bin"/><Relationship Id="rId12" Type="http://schemas.openxmlformats.org/officeDocument/2006/relationships/printerSettings" Target="../printerSettings/printerSettings175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zant.chong@msc.com" TargetMode="External"/><Relationship Id="rId2" Type="http://schemas.openxmlformats.org/officeDocument/2006/relationships/printerSettings" Target="../printerSettings/printerSettings165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custsvc@msca.com.sg" TargetMode="External"/><Relationship Id="rId1" Type="http://schemas.openxmlformats.org/officeDocument/2006/relationships/printerSettings" Target="../printerSettings/printerSettings164.bin"/><Relationship Id="rId6" Type="http://schemas.openxmlformats.org/officeDocument/2006/relationships/printerSettings" Target="../printerSettings/printerSettings169.bin"/><Relationship Id="rId11" Type="http://schemas.openxmlformats.org/officeDocument/2006/relationships/printerSettings" Target="../printerSettings/printerSettings174.bin"/><Relationship Id="rId24" Type="http://schemas.openxmlformats.org/officeDocument/2006/relationships/hyperlink" Target="mailto:ashton.yan@msc.com" TargetMode="External"/><Relationship Id="rId5" Type="http://schemas.openxmlformats.org/officeDocument/2006/relationships/printerSettings" Target="../printerSettings/printerSettings168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darius.ong@msc.com" TargetMode="External"/><Relationship Id="rId10" Type="http://schemas.openxmlformats.org/officeDocument/2006/relationships/printerSettings" Target="../printerSettings/printerSettings173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167.bin"/><Relationship Id="rId9" Type="http://schemas.openxmlformats.org/officeDocument/2006/relationships/printerSettings" Target="../printerSettings/printerSettings172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leon.tai@msc.com" TargetMode="External"/><Relationship Id="rId27" Type="http://schemas.openxmlformats.org/officeDocument/2006/relationships/printerSettings" Target="../printerSettings/printerSettings177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5.bin"/><Relationship Id="rId13" Type="http://schemas.openxmlformats.org/officeDocument/2006/relationships/printerSettings" Target="../printerSettings/printerSettings190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80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84.bin"/><Relationship Id="rId12" Type="http://schemas.openxmlformats.org/officeDocument/2006/relationships/printerSettings" Target="../printerSettings/printerSettings189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79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78.bin"/><Relationship Id="rId6" Type="http://schemas.openxmlformats.org/officeDocument/2006/relationships/printerSettings" Target="../printerSettings/printerSettings183.bin"/><Relationship Id="rId11" Type="http://schemas.openxmlformats.org/officeDocument/2006/relationships/printerSettings" Target="../printerSettings/printerSettings188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82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187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81.bin"/><Relationship Id="rId9" Type="http://schemas.openxmlformats.org/officeDocument/2006/relationships/printerSettings" Target="../printerSettings/printerSettings186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91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mailto:leon.tai@msc.com" TargetMode="External"/><Relationship Id="rId13" Type="http://schemas.openxmlformats.org/officeDocument/2006/relationships/printerSettings" Target="../printerSettings/printerSettings192.bin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crystal.lee@msc.com" TargetMode="External"/><Relationship Id="rId12" Type="http://schemas.openxmlformats.org/officeDocument/2006/relationships/hyperlink" Target="mailto:phoebe.huang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zant.chong@msc.com" TargetMode="External"/><Relationship Id="rId5" Type="http://schemas.openxmlformats.org/officeDocument/2006/relationships/hyperlink" Target="mailto:mktg-dept@msca.com.sg" TargetMode="External"/><Relationship Id="rId10" Type="http://schemas.openxmlformats.org/officeDocument/2006/relationships/hyperlink" Target="mailto:ashton.yan@msc.com" TargetMode="External"/><Relationship Id="rId4" Type="http://schemas.openxmlformats.org/officeDocument/2006/relationships/hyperlink" Target="mailto:skoh@msca.com.sg" TargetMode="External"/><Relationship Id="rId9" Type="http://schemas.openxmlformats.org/officeDocument/2006/relationships/hyperlink" Target="mailto:darius.ong@msc.com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kslim@msca.com.sg" TargetMode="External"/><Relationship Id="rId13" Type="http://schemas.openxmlformats.org/officeDocument/2006/relationships/hyperlink" Target="mailto:mktg-dept@msca.com.sg" TargetMode="External"/><Relationship Id="rId3" Type="http://schemas.openxmlformats.org/officeDocument/2006/relationships/hyperlink" Target="mailto:jasonlim@msca.com.sg" TargetMode="External"/><Relationship Id="rId7" Type="http://schemas.openxmlformats.org/officeDocument/2006/relationships/hyperlink" Target="mailto:sinexp@msca.com.sg" TargetMode="External"/><Relationship Id="rId12" Type="http://schemas.openxmlformats.org/officeDocument/2006/relationships/hyperlink" Target="mailto:klee@msca.com.sg" TargetMode="External"/><Relationship Id="rId2" Type="http://schemas.openxmlformats.org/officeDocument/2006/relationships/hyperlink" Target="mailto:nlew@msca.com.sg" TargetMode="External"/><Relationship Id="rId1" Type="http://schemas.openxmlformats.org/officeDocument/2006/relationships/hyperlink" Target="mailto:williewong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nlee@msca.com.sg" TargetMode="External"/><Relationship Id="rId5" Type="http://schemas.openxmlformats.org/officeDocument/2006/relationships/hyperlink" Target="mailto:hlnguyen@msca.com.sg" TargetMode="External"/><Relationship Id="rId10" Type="http://schemas.openxmlformats.org/officeDocument/2006/relationships/hyperlink" Target="mailto:skoh@msca.com.sg" TargetMode="External"/><Relationship Id="rId4" Type="http://schemas.openxmlformats.org/officeDocument/2006/relationships/hyperlink" Target="mailto:custsvc@msca.com.sg" TargetMode="External"/><Relationship Id="rId9" Type="http://schemas.openxmlformats.org/officeDocument/2006/relationships/hyperlink" Target="mailto:jfong@msca.com.sg" TargetMode="External"/><Relationship Id="rId14" Type="http://schemas.openxmlformats.org/officeDocument/2006/relationships/printerSettings" Target="../printerSettings/printerSettings193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1.bin"/><Relationship Id="rId13" Type="http://schemas.openxmlformats.org/officeDocument/2006/relationships/printerSettings" Target="../printerSettings/printerSettings206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96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00.bin"/><Relationship Id="rId12" Type="http://schemas.openxmlformats.org/officeDocument/2006/relationships/printerSettings" Target="../printerSettings/printerSettings205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95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3.xml"/><Relationship Id="rId1" Type="http://schemas.openxmlformats.org/officeDocument/2006/relationships/printerSettings" Target="../printerSettings/printerSettings194.bin"/><Relationship Id="rId6" Type="http://schemas.openxmlformats.org/officeDocument/2006/relationships/printerSettings" Target="../printerSettings/printerSettings199.bin"/><Relationship Id="rId11" Type="http://schemas.openxmlformats.org/officeDocument/2006/relationships/printerSettings" Target="../printerSettings/printerSettings204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98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3.vml"/><Relationship Id="rId10" Type="http://schemas.openxmlformats.org/officeDocument/2006/relationships/printerSettings" Target="../printerSettings/printerSettings203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97.bin"/><Relationship Id="rId9" Type="http://schemas.openxmlformats.org/officeDocument/2006/relationships/printerSettings" Target="../printerSettings/printerSettings202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07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crystal.lee@msc.com" TargetMode="External"/><Relationship Id="rId13" Type="http://schemas.openxmlformats.org/officeDocument/2006/relationships/hyperlink" Target="mailto:phoebe.huang@msc.com" TargetMode="External"/><Relationship Id="rId3" Type="http://schemas.openxmlformats.org/officeDocument/2006/relationships/hyperlink" Target="mailto:skoh@msca.com.sg" TargetMode="External"/><Relationship Id="rId7" Type="http://schemas.openxmlformats.org/officeDocument/2006/relationships/hyperlink" Target="mailto:custsvc@msca.com.sg" TargetMode="External"/><Relationship Id="rId12" Type="http://schemas.openxmlformats.org/officeDocument/2006/relationships/hyperlink" Target="mailto:zant.chong@msc.com" TargetMode="External"/><Relationship Id="rId2" Type="http://schemas.openxmlformats.org/officeDocument/2006/relationships/hyperlink" Target="mailto:kslim@msca.com.sg" TargetMode="External"/><Relationship Id="rId1" Type="http://schemas.openxmlformats.org/officeDocument/2006/relationships/hyperlink" Target="mailto:ytluo@msca.com.sg" TargetMode="External"/><Relationship Id="rId6" Type="http://schemas.openxmlformats.org/officeDocument/2006/relationships/hyperlink" Target="mailto:sinexp@msca.com.sg" TargetMode="External"/><Relationship Id="rId11" Type="http://schemas.openxmlformats.org/officeDocument/2006/relationships/hyperlink" Target="mailto:ashton.yan@msc.com" TargetMode="External"/><Relationship Id="rId5" Type="http://schemas.openxmlformats.org/officeDocument/2006/relationships/hyperlink" Target="mailto:custsvc@msca.com.sg" TargetMode="External"/><Relationship Id="rId10" Type="http://schemas.openxmlformats.org/officeDocument/2006/relationships/hyperlink" Target="mailto:darius.ong@msc.com" TargetMode="External"/><Relationship Id="rId4" Type="http://schemas.openxmlformats.org/officeDocument/2006/relationships/hyperlink" Target="mailto:mktg-dept@msca.com.sg" TargetMode="External"/><Relationship Id="rId9" Type="http://schemas.openxmlformats.org/officeDocument/2006/relationships/hyperlink" Target="mailto:leon.tai@msc.com" TargetMode="External"/><Relationship Id="rId14" Type="http://schemas.openxmlformats.org/officeDocument/2006/relationships/printerSettings" Target="../printerSettings/printerSettings208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11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10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13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18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22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0.bin"/><Relationship Id="rId13" Type="http://schemas.openxmlformats.org/officeDocument/2006/relationships/printerSettings" Target="../printerSettings/printerSettings235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25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29.bin"/><Relationship Id="rId12" Type="http://schemas.openxmlformats.org/officeDocument/2006/relationships/printerSettings" Target="../printerSettings/printerSettings234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24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4.xml"/><Relationship Id="rId1" Type="http://schemas.openxmlformats.org/officeDocument/2006/relationships/printerSettings" Target="../printerSettings/printerSettings223.bin"/><Relationship Id="rId6" Type="http://schemas.openxmlformats.org/officeDocument/2006/relationships/printerSettings" Target="../printerSettings/printerSettings228.bin"/><Relationship Id="rId11" Type="http://schemas.openxmlformats.org/officeDocument/2006/relationships/printerSettings" Target="../printerSettings/printerSettings233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27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4.vml"/><Relationship Id="rId10" Type="http://schemas.openxmlformats.org/officeDocument/2006/relationships/printerSettings" Target="../printerSettings/printerSettings232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26.bin"/><Relationship Id="rId9" Type="http://schemas.openxmlformats.org/officeDocument/2006/relationships/printerSettings" Target="../printerSettings/printerSettings231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36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4.bin"/><Relationship Id="rId13" Type="http://schemas.openxmlformats.org/officeDocument/2006/relationships/printerSettings" Target="../printerSettings/printerSettings249.bin"/><Relationship Id="rId18" Type="http://schemas.openxmlformats.org/officeDocument/2006/relationships/hyperlink" Target="mailto:ytluo@msca.com.sg" TargetMode="External"/><Relationship Id="rId26" Type="http://schemas.openxmlformats.org/officeDocument/2006/relationships/hyperlink" Target="mailto:custsvc@msca.com.sg" TargetMode="External"/><Relationship Id="rId3" Type="http://schemas.openxmlformats.org/officeDocument/2006/relationships/printerSettings" Target="../printerSettings/printerSettings239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43.bin"/><Relationship Id="rId12" Type="http://schemas.openxmlformats.org/officeDocument/2006/relationships/printerSettings" Target="../printerSettings/printerSettings248.bin"/><Relationship Id="rId17" Type="http://schemas.openxmlformats.org/officeDocument/2006/relationships/hyperlink" Target="mailto:hlnguyen@msca.com.sg" TargetMode="External"/><Relationship Id="rId25" Type="http://schemas.openxmlformats.org/officeDocument/2006/relationships/hyperlink" Target="mailto:sinexp@msca.com.sg" TargetMode="External"/><Relationship Id="rId2" Type="http://schemas.openxmlformats.org/officeDocument/2006/relationships/printerSettings" Target="../printerSettings/printerSettings238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37.bin"/><Relationship Id="rId6" Type="http://schemas.openxmlformats.org/officeDocument/2006/relationships/printerSettings" Target="../printerSettings/printerSettings242.bin"/><Relationship Id="rId11" Type="http://schemas.openxmlformats.org/officeDocument/2006/relationships/printerSettings" Target="../printerSettings/printerSettings247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41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46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40.bin"/><Relationship Id="rId9" Type="http://schemas.openxmlformats.org/officeDocument/2006/relationships/printerSettings" Target="../printerSettings/printerSettings245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nlee@msca.com.sg" TargetMode="External"/><Relationship Id="rId27" Type="http://schemas.openxmlformats.org/officeDocument/2006/relationships/printerSettings" Target="../printerSettings/printerSettings250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8.bin"/><Relationship Id="rId13" Type="http://schemas.openxmlformats.org/officeDocument/2006/relationships/hyperlink" Target="mailto:nlew@msca.com.sg" TargetMode="External"/><Relationship Id="rId18" Type="http://schemas.openxmlformats.org/officeDocument/2006/relationships/hyperlink" Target="mailto:sinexp@msca.com.sg" TargetMode="External"/><Relationship Id="rId3" Type="http://schemas.openxmlformats.org/officeDocument/2006/relationships/printerSettings" Target="../printerSettings/printerSettings253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57.bin"/><Relationship Id="rId12" Type="http://schemas.openxmlformats.org/officeDocument/2006/relationships/hyperlink" Target="mailto:williewong@msca.com.sg" TargetMode="External"/><Relationship Id="rId17" Type="http://schemas.openxmlformats.org/officeDocument/2006/relationships/hyperlink" Target="mailto:ytluo@msca.com.sg" TargetMode="External"/><Relationship Id="rId25" Type="http://schemas.openxmlformats.org/officeDocument/2006/relationships/printerSettings" Target="../printerSettings/printerSettings262.bin"/><Relationship Id="rId2" Type="http://schemas.openxmlformats.org/officeDocument/2006/relationships/printerSettings" Target="../printerSettings/printerSettings252.bin"/><Relationship Id="rId16" Type="http://schemas.openxmlformats.org/officeDocument/2006/relationships/hyperlink" Target="mailto:hlnguyen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51.bin"/><Relationship Id="rId6" Type="http://schemas.openxmlformats.org/officeDocument/2006/relationships/printerSettings" Target="../printerSettings/printerSettings256.bin"/><Relationship Id="rId11" Type="http://schemas.openxmlformats.org/officeDocument/2006/relationships/printerSettings" Target="../printerSettings/printerSettings261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55.bin"/><Relationship Id="rId15" Type="http://schemas.openxmlformats.org/officeDocument/2006/relationships/hyperlink" Target="mailto:custsvc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60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54.bin"/><Relationship Id="rId9" Type="http://schemas.openxmlformats.org/officeDocument/2006/relationships/printerSettings" Target="../printerSettings/printerSettings259.bin"/><Relationship Id="rId14" Type="http://schemas.openxmlformats.org/officeDocument/2006/relationships/hyperlink" Target="mailto:jasonlim@msca.com.sg" TargetMode="External"/><Relationship Id="rId22" Type="http://schemas.openxmlformats.org/officeDocument/2006/relationships/hyperlink" Target="mailto:nlee@msca.com.sg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0.bin"/><Relationship Id="rId13" Type="http://schemas.openxmlformats.org/officeDocument/2006/relationships/printerSettings" Target="../printerSettings/printerSettings275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65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69.bin"/><Relationship Id="rId12" Type="http://schemas.openxmlformats.org/officeDocument/2006/relationships/printerSettings" Target="../printerSettings/printerSettings274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64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63.bin"/><Relationship Id="rId6" Type="http://schemas.openxmlformats.org/officeDocument/2006/relationships/printerSettings" Target="../printerSettings/printerSettings268.bin"/><Relationship Id="rId11" Type="http://schemas.openxmlformats.org/officeDocument/2006/relationships/printerSettings" Target="../printerSettings/printerSettings273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67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72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66.bin"/><Relationship Id="rId9" Type="http://schemas.openxmlformats.org/officeDocument/2006/relationships/printerSettings" Target="../printerSettings/printerSettings271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76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mailto:jasonlim@msca.com.sg" TargetMode="External"/><Relationship Id="rId13" Type="http://schemas.openxmlformats.org/officeDocument/2006/relationships/hyperlink" Target="mailto:kslim@msca.com.sg" TargetMode="External"/><Relationship Id="rId18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79.bin"/><Relationship Id="rId7" Type="http://schemas.openxmlformats.org/officeDocument/2006/relationships/hyperlink" Target="mailto:nlew@msca.com.sg" TargetMode="External"/><Relationship Id="rId12" Type="http://schemas.openxmlformats.org/officeDocument/2006/relationships/hyperlink" Target="mailto:sinexp@msca.com.sg" TargetMode="External"/><Relationship Id="rId17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78.bin"/><Relationship Id="rId16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77.bin"/><Relationship Id="rId6" Type="http://schemas.openxmlformats.org/officeDocument/2006/relationships/hyperlink" Target="mailto:williewong@msca.com.sg" TargetMode="External"/><Relationship Id="rId11" Type="http://schemas.openxmlformats.org/officeDocument/2006/relationships/hyperlink" Target="mailto:ytluo@msca.com.sg" TargetMode="External"/><Relationship Id="rId5" Type="http://schemas.openxmlformats.org/officeDocument/2006/relationships/printerSettings" Target="../printerSettings/printerSettings281.bin"/><Relationship Id="rId15" Type="http://schemas.openxmlformats.org/officeDocument/2006/relationships/hyperlink" Target="mailto:skoh@msca.com.sg" TargetMode="External"/><Relationship Id="rId10" Type="http://schemas.openxmlformats.org/officeDocument/2006/relationships/hyperlink" Target="mailto:hlnguyen@msca.com.sg" TargetMode="External"/><Relationship Id="rId19" Type="http://schemas.openxmlformats.org/officeDocument/2006/relationships/printerSettings" Target="../printerSettings/printerSettings282.bin"/><Relationship Id="rId4" Type="http://schemas.openxmlformats.org/officeDocument/2006/relationships/printerSettings" Target="../printerSettings/printerSettings280.bin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jfong@msca.com.sg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0.bin"/><Relationship Id="rId13" Type="http://schemas.openxmlformats.org/officeDocument/2006/relationships/printerSettings" Target="../printerSettings/printerSettings295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85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89.bin"/><Relationship Id="rId12" Type="http://schemas.openxmlformats.org/officeDocument/2006/relationships/printerSettings" Target="../printerSettings/printerSettings294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84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83.bin"/><Relationship Id="rId6" Type="http://schemas.openxmlformats.org/officeDocument/2006/relationships/printerSettings" Target="../printerSettings/printerSettings288.bin"/><Relationship Id="rId11" Type="http://schemas.openxmlformats.org/officeDocument/2006/relationships/printerSettings" Target="../printerSettings/printerSettings293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87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92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86.bin"/><Relationship Id="rId9" Type="http://schemas.openxmlformats.org/officeDocument/2006/relationships/printerSettings" Target="../printerSettings/printerSettings291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96.bin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4.bin"/><Relationship Id="rId13" Type="http://schemas.openxmlformats.org/officeDocument/2006/relationships/hyperlink" Target="mailto:hlnguyen@msca.com.sg" TargetMode="External"/><Relationship Id="rId18" Type="http://schemas.openxmlformats.org/officeDocument/2006/relationships/hyperlink" Target="mailto:skoh@msca.com.sg" TargetMode="External"/><Relationship Id="rId3" Type="http://schemas.openxmlformats.org/officeDocument/2006/relationships/printerSettings" Target="../printerSettings/printerSettings299.bin"/><Relationship Id="rId21" Type="http://schemas.openxmlformats.org/officeDocument/2006/relationships/hyperlink" Target="mailto:mktg-dept@msca.com.sg" TargetMode="External"/><Relationship Id="rId7" Type="http://schemas.openxmlformats.org/officeDocument/2006/relationships/printerSettings" Target="../printerSettings/printerSettings303.bin"/><Relationship Id="rId12" Type="http://schemas.openxmlformats.org/officeDocument/2006/relationships/hyperlink" Target="mailto:custsvc@msca.com.sg" TargetMode="External"/><Relationship Id="rId17" Type="http://schemas.openxmlformats.org/officeDocument/2006/relationships/hyperlink" Target="mailto:jfong@msca.com.sg" TargetMode="External"/><Relationship Id="rId2" Type="http://schemas.openxmlformats.org/officeDocument/2006/relationships/printerSettings" Target="../printerSettings/printerSettings298.bin"/><Relationship Id="rId16" Type="http://schemas.openxmlformats.org/officeDocument/2006/relationships/hyperlink" Target="mailto:kslim@msca.com.sg" TargetMode="External"/><Relationship Id="rId20" Type="http://schemas.openxmlformats.org/officeDocument/2006/relationships/hyperlink" Target="mailto:klee@msca.com.sg" TargetMode="External"/><Relationship Id="rId1" Type="http://schemas.openxmlformats.org/officeDocument/2006/relationships/printerSettings" Target="../printerSettings/printerSettings297.bin"/><Relationship Id="rId6" Type="http://schemas.openxmlformats.org/officeDocument/2006/relationships/printerSettings" Target="../printerSettings/printerSettings302.bin"/><Relationship Id="rId11" Type="http://schemas.openxmlformats.org/officeDocument/2006/relationships/hyperlink" Target="mailto:jasonlim@msca.com.sg" TargetMode="External"/><Relationship Id="rId5" Type="http://schemas.openxmlformats.org/officeDocument/2006/relationships/printerSettings" Target="../printerSettings/printerSettings301.bin"/><Relationship Id="rId15" Type="http://schemas.openxmlformats.org/officeDocument/2006/relationships/hyperlink" Target="mailto:sinexp@msca.com.sg" TargetMode="External"/><Relationship Id="rId10" Type="http://schemas.openxmlformats.org/officeDocument/2006/relationships/hyperlink" Target="mailto:nlew@msca.com.sg" TargetMode="External"/><Relationship Id="rId19" Type="http://schemas.openxmlformats.org/officeDocument/2006/relationships/hyperlink" Target="mailto:nlee@msca.com.sg" TargetMode="External"/><Relationship Id="rId4" Type="http://schemas.openxmlformats.org/officeDocument/2006/relationships/printerSettings" Target="../printerSettings/printerSettings300.bin"/><Relationship Id="rId9" Type="http://schemas.openxmlformats.org/officeDocument/2006/relationships/hyperlink" Target="mailto:williewong@msca.com.sg" TargetMode="External"/><Relationship Id="rId14" Type="http://schemas.openxmlformats.org/officeDocument/2006/relationships/hyperlink" Target="mailto:ytluo@msca.com.sg" TargetMode="External"/><Relationship Id="rId22" Type="http://schemas.openxmlformats.org/officeDocument/2006/relationships/printerSettings" Target="../printerSettings/printerSettings305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3.bin"/><Relationship Id="rId13" Type="http://schemas.openxmlformats.org/officeDocument/2006/relationships/hyperlink" Target="mailto:custsvc@msca.com.sg" TargetMode="External"/><Relationship Id="rId18" Type="http://schemas.openxmlformats.org/officeDocument/2006/relationships/hyperlink" Target="mailto:jfong@msca.com.sg" TargetMode="External"/><Relationship Id="rId3" Type="http://schemas.openxmlformats.org/officeDocument/2006/relationships/printerSettings" Target="../printerSettings/printerSettings308.bin"/><Relationship Id="rId21" Type="http://schemas.openxmlformats.org/officeDocument/2006/relationships/hyperlink" Target="mailto:klee@msca.com.sg" TargetMode="External"/><Relationship Id="rId7" Type="http://schemas.openxmlformats.org/officeDocument/2006/relationships/printerSettings" Target="../printerSettings/printerSettings312.bin"/><Relationship Id="rId12" Type="http://schemas.openxmlformats.org/officeDocument/2006/relationships/hyperlink" Target="mailto:jasonlim@msca.com.sg" TargetMode="External"/><Relationship Id="rId17" Type="http://schemas.openxmlformats.org/officeDocument/2006/relationships/hyperlink" Target="mailto:kslim@msca.com.sg" TargetMode="External"/><Relationship Id="rId2" Type="http://schemas.openxmlformats.org/officeDocument/2006/relationships/printerSettings" Target="../printerSettings/printerSettings307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6.bin"/><Relationship Id="rId6" Type="http://schemas.openxmlformats.org/officeDocument/2006/relationships/printerSettings" Target="../printerSettings/printerSettings311.bin"/><Relationship Id="rId11" Type="http://schemas.openxmlformats.org/officeDocument/2006/relationships/hyperlink" Target="mailto:nlew@msca.com.sg" TargetMode="External"/><Relationship Id="rId5" Type="http://schemas.openxmlformats.org/officeDocument/2006/relationships/printerSettings" Target="../printerSettings/printerSettings310.bin"/><Relationship Id="rId15" Type="http://schemas.openxmlformats.org/officeDocument/2006/relationships/hyperlink" Target="mailto:ytluo@msca.com.sg" TargetMode="External"/><Relationship Id="rId23" Type="http://schemas.openxmlformats.org/officeDocument/2006/relationships/printerSettings" Target="../printerSettings/printerSettings315.bin"/><Relationship Id="rId10" Type="http://schemas.openxmlformats.org/officeDocument/2006/relationships/hyperlink" Target="mailto:williewong@msca.com.sg" TargetMode="External"/><Relationship Id="rId19" Type="http://schemas.openxmlformats.org/officeDocument/2006/relationships/hyperlink" Target="mailto:skoh@msca.com.sg" TargetMode="External"/><Relationship Id="rId4" Type="http://schemas.openxmlformats.org/officeDocument/2006/relationships/printerSettings" Target="../printerSettings/printerSettings309.bin"/><Relationship Id="rId9" Type="http://schemas.openxmlformats.org/officeDocument/2006/relationships/printerSettings" Target="../printerSettings/printerSettings314.bin"/><Relationship Id="rId14" Type="http://schemas.openxmlformats.org/officeDocument/2006/relationships/hyperlink" Target="mailto:hlnguyen@msca.com.sg" TargetMode="External"/><Relationship Id="rId22" Type="http://schemas.openxmlformats.org/officeDocument/2006/relationships/hyperlink" Target="mailto:mktg-dept@msca.com.sg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3.bin"/><Relationship Id="rId13" Type="http://schemas.openxmlformats.org/officeDocument/2006/relationships/printerSettings" Target="../printerSettings/printerSettings328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18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22.bin"/><Relationship Id="rId12" Type="http://schemas.openxmlformats.org/officeDocument/2006/relationships/printerSettings" Target="../printerSettings/printerSettings327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7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16.bin"/><Relationship Id="rId6" Type="http://schemas.openxmlformats.org/officeDocument/2006/relationships/printerSettings" Target="../printerSettings/printerSettings321.bin"/><Relationship Id="rId11" Type="http://schemas.openxmlformats.org/officeDocument/2006/relationships/printerSettings" Target="../printerSettings/printerSettings326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20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25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19.bin"/><Relationship Id="rId9" Type="http://schemas.openxmlformats.org/officeDocument/2006/relationships/printerSettings" Target="../printerSettings/printerSettings324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329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custsvc@msca.com.sg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nlee@msca.com.sg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mktg-dept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0" Type="http://schemas.openxmlformats.org/officeDocument/2006/relationships/hyperlink" Target="mailto:leon.tai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rystal.lee@msc.com" TargetMode="External"/><Relationship Id="rId14" Type="http://schemas.openxmlformats.org/officeDocument/2006/relationships/printerSettings" Target="../printerSettings/printerSettings330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31.bin"/><Relationship Id="rId1" Type="http://schemas.openxmlformats.org/officeDocument/2006/relationships/hyperlink" Target="http://www.msc.com/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9.bin"/><Relationship Id="rId3" Type="http://schemas.openxmlformats.org/officeDocument/2006/relationships/printerSettings" Target="../printerSettings/printerSettings334.bin"/><Relationship Id="rId7" Type="http://schemas.openxmlformats.org/officeDocument/2006/relationships/printerSettings" Target="../printerSettings/printerSettings338.bin"/><Relationship Id="rId2" Type="http://schemas.openxmlformats.org/officeDocument/2006/relationships/printerSettings" Target="../printerSettings/printerSettings333.bin"/><Relationship Id="rId1" Type="http://schemas.openxmlformats.org/officeDocument/2006/relationships/printerSettings" Target="../printerSettings/printerSettings332.bin"/><Relationship Id="rId6" Type="http://schemas.openxmlformats.org/officeDocument/2006/relationships/printerSettings" Target="../printerSettings/printerSettings337.bin"/><Relationship Id="rId5" Type="http://schemas.openxmlformats.org/officeDocument/2006/relationships/printerSettings" Target="../printerSettings/printerSettings336.bin"/><Relationship Id="rId4" Type="http://schemas.openxmlformats.org/officeDocument/2006/relationships/printerSettings" Target="../printerSettings/printerSettings335.bin"/><Relationship Id="rId9" Type="http://schemas.openxmlformats.org/officeDocument/2006/relationships/printerSettings" Target="../printerSettings/printerSettings340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8.bin"/><Relationship Id="rId13" Type="http://schemas.openxmlformats.org/officeDocument/2006/relationships/printerSettings" Target="../printerSettings/printerSettings35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34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347.bin"/><Relationship Id="rId12" Type="http://schemas.openxmlformats.org/officeDocument/2006/relationships/printerSettings" Target="../printerSettings/printerSettings35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34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341.bin"/><Relationship Id="rId6" Type="http://schemas.openxmlformats.org/officeDocument/2006/relationships/printerSettings" Target="../printerSettings/printerSettings346.bin"/><Relationship Id="rId11" Type="http://schemas.openxmlformats.org/officeDocument/2006/relationships/printerSettings" Target="../printerSettings/printerSettings35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34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35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344.bin"/><Relationship Id="rId9" Type="http://schemas.openxmlformats.org/officeDocument/2006/relationships/printerSettings" Target="../printerSettings/printerSettings34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354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355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5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68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358.bin"/><Relationship Id="rId21" Type="http://schemas.openxmlformats.org/officeDocument/2006/relationships/hyperlink" Target="mailto:zant.chong@msc.com" TargetMode="External"/><Relationship Id="rId34" Type="http://schemas.openxmlformats.org/officeDocument/2006/relationships/hyperlink" Target="mailto:chingwei.ng@msc.com" TargetMode="External"/><Relationship Id="rId7" Type="http://schemas.openxmlformats.org/officeDocument/2006/relationships/printerSettings" Target="../printerSettings/printerSettings362.bin"/><Relationship Id="rId12" Type="http://schemas.openxmlformats.org/officeDocument/2006/relationships/printerSettings" Target="../printerSettings/printerSettings367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karthigayan.velu@msc.com" TargetMode="External"/><Relationship Id="rId33" Type="http://schemas.openxmlformats.org/officeDocument/2006/relationships/hyperlink" Target="mailto:dewi.ratnah@msc.com" TargetMode="External"/><Relationship Id="rId2" Type="http://schemas.openxmlformats.org/officeDocument/2006/relationships/printerSettings" Target="../printerSettings/printerSettings357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ashton.yan@msc.com" TargetMode="External"/><Relationship Id="rId29" Type="http://schemas.openxmlformats.org/officeDocument/2006/relationships/hyperlink" Target="mailto:seoyi.liew@msc.com" TargetMode="External"/><Relationship Id="rId1" Type="http://schemas.openxmlformats.org/officeDocument/2006/relationships/printerSettings" Target="../printerSettings/printerSettings356.bin"/><Relationship Id="rId6" Type="http://schemas.openxmlformats.org/officeDocument/2006/relationships/printerSettings" Target="../printerSettings/printerSettings361.bin"/><Relationship Id="rId11" Type="http://schemas.openxmlformats.org/officeDocument/2006/relationships/printerSettings" Target="../printerSettings/printerSettings366.bin"/><Relationship Id="rId24" Type="http://schemas.openxmlformats.org/officeDocument/2006/relationships/hyperlink" Target="mailto:eunice.chan@msc.com" TargetMode="External"/><Relationship Id="rId32" Type="http://schemas.openxmlformats.org/officeDocument/2006/relationships/hyperlink" Target="mailto:raynar.ang@msc.com" TargetMode="External"/><Relationship Id="rId5" Type="http://schemas.openxmlformats.org/officeDocument/2006/relationships/printerSettings" Target="../printerSettings/printerSettings360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hazel.toh@msc.com" TargetMode="External"/><Relationship Id="rId28" Type="http://schemas.openxmlformats.org/officeDocument/2006/relationships/hyperlink" Target="mailto:robert.chia@msc.com" TargetMode="External"/><Relationship Id="rId10" Type="http://schemas.openxmlformats.org/officeDocument/2006/relationships/printerSettings" Target="../printerSettings/printerSettings365.bin"/><Relationship Id="rId19" Type="http://schemas.openxmlformats.org/officeDocument/2006/relationships/hyperlink" Target="mailto:darius.ong@msc.com" TargetMode="External"/><Relationship Id="rId31" Type="http://schemas.openxmlformats.org/officeDocument/2006/relationships/hyperlink" Target="mailto:angelia.lau@msc.com" TargetMode="External"/><Relationship Id="rId4" Type="http://schemas.openxmlformats.org/officeDocument/2006/relationships/printerSettings" Target="../printerSettings/printerSettings359.bin"/><Relationship Id="rId9" Type="http://schemas.openxmlformats.org/officeDocument/2006/relationships/printerSettings" Target="../printerSettings/printerSettings364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phoebe.huang@msc.com" TargetMode="External"/><Relationship Id="rId27" Type="http://schemas.openxmlformats.org/officeDocument/2006/relationships/hyperlink" Target="mailto:noor.afnindah@msc.com" TargetMode="External"/><Relationship Id="rId30" Type="http://schemas.openxmlformats.org/officeDocument/2006/relationships/hyperlink" Target="mailto:sharon.koh@msc.com" TargetMode="External"/><Relationship Id="rId35" Type="http://schemas.openxmlformats.org/officeDocument/2006/relationships/printerSettings" Target="../printerSettings/printerSettings369.bin"/><Relationship Id="rId8" Type="http://schemas.openxmlformats.org/officeDocument/2006/relationships/printerSettings" Target="../printerSettings/printerSettings363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3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3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1" width="29.42578125" customWidth="1"/>
    <col min="2" max="3" width="10.7109375" customWidth="1"/>
    <col min="4" max="4" width="13.5703125" style="108" bestFit="1" customWidth="1"/>
    <col min="5" max="5" width="6.140625" bestFit="1" customWidth="1"/>
    <col min="6" max="6" width="62.140625" style="109" bestFit="1" customWidth="1"/>
    <col min="7" max="7" width="47" style="109" customWidth="1"/>
  </cols>
  <sheetData>
    <row r="1" spans="1:7" s="22" customFormat="1" ht="26.25" thickBot="1" x14ac:dyDescent="0.3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</row>
    <row r="2" spans="1:7" s="22" customFormat="1" ht="16.5" x14ac:dyDescent="0.3">
      <c r="A2" s="23" t="s">
        <v>7</v>
      </c>
      <c r="B2" s="24" t="s">
        <v>8</v>
      </c>
      <c r="C2" s="24" t="s">
        <v>9</v>
      </c>
      <c r="D2" s="25" t="s">
        <v>10</v>
      </c>
      <c r="E2" s="26" t="s">
        <v>11</v>
      </c>
      <c r="F2" s="27" t="s">
        <v>12</v>
      </c>
      <c r="G2" s="28"/>
    </row>
    <row r="3" spans="1:7" s="22" customFormat="1" ht="16.5" x14ac:dyDescent="0.3">
      <c r="A3" s="29" t="s">
        <v>13</v>
      </c>
      <c r="B3" s="24" t="s">
        <v>14</v>
      </c>
      <c r="C3" s="24" t="s">
        <v>14</v>
      </c>
      <c r="D3" s="30" t="s">
        <v>15</v>
      </c>
      <c r="E3" s="31" t="s">
        <v>11</v>
      </c>
      <c r="F3" s="27" t="s">
        <v>16</v>
      </c>
      <c r="G3" s="32" t="s">
        <v>17</v>
      </c>
    </row>
    <row r="4" spans="1:7" s="22" customFormat="1" ht="16.5" x14ac:dyDescent="0.3">
      <c r="A4" s="33" t="s">
        <v>18</v>
      </c>
      <c r="B4" s="24" t="s">
        <v>19</v>
      </c>
      <c r="C4" s="24" t="s">
        <v>14</v>
      </c>
      <c r="D4" s="34" t="s">
        <v>20</v>
      </c>
      <c r="E4" s="26" t="s">
        <v>11</v>
      </c>
      <c r="F4" s="27" t="s">
        <v>21</v>
      </c>
      <c r="G4" s="28"/>
    </row>
    <row r="5" spans="1:7" s="22" customFormat="1" ht="16.5" x14ac:dyDescent="0.3">
      <c r="A5" s="35" t="s">
        <v>22</v>
      </c>
      <c r="B5" s="24" t="s">
        <v>8</v>
      </c>
      <c r="C5" s="24" t="s">
        <v>9</v>
      </c>
      <c r="D5" s="36" t="s">
        <v>23</v>
      </c>
      <c r="E5" s="26" t="s">
        <v>11</v>
      </c>
      <c r="F5" s="27" t="s">
        <v>24</v>
      </c>
      <c r="G5" s="28"/>
    </row>
    <row r="6" spans="1:7" s="22" customFormat="1" ht="16.5" x14ac:dyDescent="0.3">
      <c r="A6" s="37" t="s">
        <v>25</v>
      </c>
      <c r="B6" s="24" t="s">
        <v>26</v>
      </c>
      <c r="C6" s="24" t="s">
        <v>19</v>
      </c>
      <c r="D6" s="38" t="s">
        <v>27</v>
      </c>
      <c r="E6" s="26" t="s">
        <v>11</v>
      </c>
      <c r="F6" s="27" t="s">
        <v>28</v>
      </c>
      <c r="G6" s="39"/>
    </row>
    <row r="7" spans="1:7" s="22" customFormat="1" ht="16.5" x14ac:dyDescent="0.3">
      <c r="A7" s="33" t="s">
        <v>29</v>
      </c>
      <c r="B7" s="24" t="s">
        <v>26</v>
      </c>
      <c r="C7" s="24" t="s">
        <v>19</v>
      </c>
      <c r="D7" s="34" t="s">
        <v>30</v>
      </c>
      <c r="E7" s="26" t="s">
        <v>11</v>
      </c>
      <c r="F7" s="27" t="s">
        <v>31</v>
      </c>
      <c r="G7" s="39"/>
    </row>
    <row r="8" spans="1:7" s="22" customFormat="1" ht="16.5" x14ac:dyDescent="0.3">
      <c r="A8" s="40" t="s">
        <v>32</v>
      </c>
      <c r="B8" s="24" t="s">
        <v>9</v>
      </c>
      <c r="C8" s="24" t="s">
        <v>33</v>
      </c>
      <c r="D8" s="41" t="s">
        <v>34</v>
      </c>
      <c r="E8" s="26" t="s">
        <v>11</v>
      </c>
      <c r="F8" s="27" t="s">
        <v>35</v>
      </c>
      <c r="G8" s="39"/>
    </row>
    <row r="9" spans="1:7" s="22" customFormat="1" ht="16.5" x14ac:dyDescent="0.3">
      <c r="A9" s="42" t="s">
        <v>36</v>
      </c>
      <c r="B9" s="43" t="s">
        <v>33</v>
      </c>
      <c r="C9" s="43" t="s">
        <v>37</v>
      </c>
      <c r="D9" s="44" t="s">
        <v>38</v>
      </c>
      <c r="E9" s="31" t="s">
        <v>11</v>
      </c>
      <c r="F9" s="27" t="s">
        <v>39</v>
      </c>
      <c r="G9" s="28"/>
    </row>
    <row r="10" spans="1:7" s="22" customFormat="1" ht="16.5" x14ac:dyDescent="0.3">
      <c r="A10" s="45" t="s">
        <v>40</v>
      </c>
      <c r="B10" s="46" t="s">
        <v>19</v>
      </c>
      <c r="C10" s="46" t="s">
        <v>14</v>
      </c>
      <c r="D10" s="47" t="s">
        <v>41</v>
      </c>
      <c r="E10" s="31" t="s">
        <v>42</v>
      </c>
      <c r="F10" s="27" t="s">
        <v>43</v>
      </c>
      <c r="G10" s="32"/>
    </row>
    <row r="11" spans="1:7" ht="13.5" thickBot="1" x14ac:dyDescent="0.25">
      <c r="A11" s="48" t="s">
        <v>44</v>
      </c>
      <c r="B11" s="49" t="s">
        <v>26</v>
      </c>
      <c r="C11" s="49" t="s">
        <v>19</v>
      </c>
      <c r="D11" s="50" t="s">
        <v>45</v>
      </c>
      <c r="E11" s="51" t="s">
        <v>42</v>
      </c>
      <c r="F11" s="52" t="s">
        <v>46</v>
      </c>
      <c r="G11" s="53"/>
    </row>
    <row r="12" spans="1:7" s="22" customFormat="1" ht="17.25" thickBot="1" x14ac:dyDescent="0.35">
      <c r="A12" s="54" t="s">
        <v>47</v>
      </c>
      <c r="B12" s="55" t="s">
        <v>33</v>
      </c>
      <c r="C12" s="55" t="s">
        <v>37</v>
      </c>
      <c r="D12" s="56" t="s">
        <v>48</v>
      </c>
      <c r="E12" s="57" t="s">
        <v>49</v>
      </c>
      <c r="F12" s="58" t="s">
        <v>50</v>
      </c>
      <c r="G12" s="59" t="s">
        <v>51</v>
      </c>
    </row>
    <row r="13" spans="1:7" s="22" customFormat="1" ht="27" hidden="1" x14ac:dyDescent="0.3">
      <c r="A13" s="60" t="s">
        <v>52</v>
      </c>
      <c r="B13" s="61" t="s">
        <v>33</v>
      </c>
      <c r="C13" s="61" t="s">
        <v>37</v>
      </c>
      <c r="D13" s="62" t="s">
        <v>53</v>
      </c>
      <c r="E13" s="63" t="s">
        <v>49</v>
      </c>
      <c r="F13" s="64" t="s">
        <v>54</v>
      </c>
      <c r="G13" s="65" t="s">
        <v>55</v>
      </c>
    </row>
    <row r="14" spans="1:7" s="22" customFormat="1" ht="17.25" hidden="1" thickBot="1" x14ac:dyDescent="0.35">
      <c r="A14" s="60" t="s">
        <v>56</v>
      </c>
      <c r="B14" s="61" t="s">
        <v>19</v>
      </c>
      <c r="C14" s="61" t="s">
        <v>14</v>
      </c>
      <c r="D14" s="62" t="s">
        <v>57</v>
      </c>
      <c r="E14" s="63" t="s">
        <v>49</v>
      </c>
      <c r="F14" s="64" t="s">
        <v>58</v>
      </c>
      <c r="G14" s="28" t="s">
        <v>59</v>
      </c>
    </row>
    <row r="15" spans="1:7" s="71" customFormat="1" ht="14.25" x14ac:dyDescent="0.2">
      <c r="A15" s="66" t="s">
        <v>60</v>
      </c>
      <c r="B15" s="67" t="s">
        <v>9</v>
      </c>
      <c r="C15" s="67" t="s">
        <v>33</v>
      </c>
      <c r="D15" s="68" t="s">
        <v>61</v>
      </c>
      <c r="E15" s="69" t="s">
        <v>49</v>
      </c>
      <c r="F15" s="70" t="s">
        <v>62</v>
      </c>
      <c r="G15" s="59"/>
    </row>
    <row r="16" spans="1:7" s="71" customFormat="1" ht="14.25" x14ac:dyDescent="0.2">
      <c r="A16" s="72" t="s">
        <v>63</v>
      </c>
      <c r="B16" s="73" t="s">
        <v>8</v>
      </c>
      <c r="C16" s="73" t="s">
        <v>9</v>
      </c>
      <c r="D16" s="74" t="s">
        <v>61</v>
      </c>
      <c r="E16" s="75" t="s">
        <v>49</v>
      </c>
      <c r="F16" s="76" t="s">
        <v>64</v>
      </c>
      <c r="G16" s="77"/>
    </row>
    <row r="17" spans="1:7" s="81" customFormat="1" ht="14.25" x14ac:dyDescent="0.2">
      <c r="A17" s="78" t="s">
        <v>65</v>
      </c>
      <c r="B17" s="61" t="s">
        <v>33</v>
      </c>
      <c r="C17" s="61" t="s">
        <v>37</v>
      </c>
      <c r="D17" s="79" t="s">
        <v>57</v>
      </c>
      <c r="E17" s="63" t="s">
        <v>49</v>
      </c>
      <c r="F17" s="64" t="s">
        <v>66</v>
      </c>
      <c r="G17" s="80"/>
    </row>
    <row r="18" spans="1:7" s="22" customFormat="1" ht="16.5" x14ac:dyDescent="0.3">
      <c r="A18" s="82" t="s">
        <v>67</v>
      </c>
      <c r="B18" s="43" t="s">
        <v>33</v>
      </c>
      <c r="C18" s="43" t="s">
        <v>26</v>
      </c>
      <c r="D18" s="83" t="s">
        <v>57</v>
      </c>
      <c r="E18" s="31" t="s">
        <v>49</v>
      </c>
      <c r="F18" s="27" t="s">
        <v>68</v>
      </c>
      <c r="G18" s="28"/>
    </row>
    <row r="19" spans="1:7" s="22" customFormat="1" ht="16.5" x14ac:dyDescent="0.3">
      <c r="A19" s="82" t="s">
        <v>69</v>
      </c>
      <c r="B19" s="43" t="s">
        <v>14</v>
      </c>
      <c r="C19" s="43" t="s">
        <v>8</v>
      </c>
      <c r="D19" s="83" t="s">
        <v>57</v>
      </c>
      <c r="E19" s="31" t="s">
        <v>49</v>
      </c>
      <c r="F19" s="27" t="s">
        <v>70</v>
      </c>
      <c r="G19" s="28" t="s">
        <v>71</v>
      </c>
    </row>
    <row r="20" spans="1:7" s="22" customFormat="1" ht="16.5" x14ac:dyDescent="0.3">
      <c r="A20" s="84" t="s">
        <v>72</v>
      </c>
      <c r="B20" s="24" t="s">
        <v>8</v>
      </c>
      <c r="C20" s="24" t="s">
        <v>9</v>
      </c>
      <c r="D20" s="85" t="s">
        <v>73</v>
      </c>
      <c r="E20" s="31" t="s">
        <v>49</v>
      </c>
      <c r="F20" s="27" t="s">
        <v>74</v>
      </c>
      <c r="G20" s="32"/>
    </row>
    <row r="21" spans="1:7" s="81" customFormat="1" ht="14.25" x14ac:dyDescent="0.2">
      <c r="A21" s="86" t="s">
        <v>75</v>
      </c>
      <c r="B21" s="61" t="s">
        <v>37</v>
      </c>
      <c r="C21" s="61" t="s">
        <v>19</v>
      </c>
      <c r="D21" s="87" t="s">
        <v>76</v>
      </c>
      <c r="E21" s="63" t="s">
        <v>49</v>
      </c>
      <c r="F21" s="64" t="s">
        <v>77</v>
      </c>
      <c r="G21" s="88"/>
    </row>
    <row r="22" spans="1:7" s="22" customFormat="1" ht="16.5" x14ac:dyDescent="0.3">
      <c r="A22" s="89" t="s">
        <v>78</v>
      </c>
      <c r="B22" s="43" t="s">
        <v>33</v>
      </c>
      <c r="C22" s="43" t="s">
        <v>37</v>
      </c>
      <c r="D22" s="90" t="s">
        <v>76</v>
      </c>
      <c r="E22" s="31" t="s">
        <v>49</v>
      </c>
      <c r="F22" s="27" t="s">
        <v>79</v>
      </c>
      <c r="G22" s="32" t="s">
        <v>80</v>
      </c>
    </row>
    <row r="23" spans="1:7" s="22" customFormat="1" ht="16.5" x14ac:dyDescent="0.3">
      <c r="A23" s="91" t="s">
        <v>81</v>
      </c>
      <c r="B23" s="43" t="s">
        <v>37</v>
      </c>
      <c r="C23" s="43" t="s">
        <v>19</v>
      </c>
      <c r="D23" s="92" t="s">
        <v>82</v>
      </c>
      <c r="E23" s="31" t="s">
        <v>49</v>
      </c>
      <c r="F23" s="27" t="s">
        <v>83</v>
      </c>
      <c r="G23" s="28" t="s">
        <v>84</v>
      </c>
    </row>
    <row r="24" spans="1:7" s="22" customFormat="1" ht="16.5" x14ac:dyDescent="0.3">
      <c r="A24" s="93" t="s">
        <v>85</v>
      </c>
      <c r="B24" s="43" t="s">
        <v>33</v>
      </c>
      <c r="C24" s="43" t="s">
        <v>37</v>
      </c>
      <c r="D24" s="94" t="s">
        <v>86</v>
      </c>
      <c r="E24" s="31" t="s">
        <v>49</v>
      </c>
      <c r="F24" s="27" t="s">
        <v>87</v>
      </c>
      <c r="G24" s="28"/>
    </row>
    <row r="25" spans="1:7" s="22" customFormat="1" ht="16.5" x14ac:dyDescent="0.3">
      <c r="A25" s="95" t="s">
        <v>88</v>
      </c>
      <c r="B25" s="43" t="s">
        <v>33</v>
      </c>
      <c r="C25" s="43" t="s">
        <v>37</v>
      </c>
      <c r="D25" s="96" t="s">
        <v>89</v>
      </c>
      <c r="E25" s="31" t="s">
        <v>49</v>
      </c>
      <c r="F25" s="27" t="s">
        <v>90</v>
      </c>
      <c r="G25" s="28" t="s">
        <v>91</v>
      </c>
    </row>
    <row r="26" spans="1:7" s="22" customFormat="1" ht="16.5" x14ac:dyDescent="0.3">
      <c r="A26" s="95" t="s">
        <v>92</v>
      </c>
      <c r="B26" s="43" t="s">
        <v>37</v>
      </c>
      <c r="C26" s="43" t="s">
        <v>26</v>
      </c>
      <c r="D26" s="96" t="s">
        <v>93</v>
      </c>
      <c r="E26" s="31" t="s">
        <v>49</v>
      </c>
      <c r="F26" s="27" t="s">
        <v>94</v>
      </c>
      <c r="G26" s="32" t="s">
        <v>95</v>
      </c>
    </row>
    <row r="27" spans="1:7" s="22" customFormat="1" ht="16.5" x14ac:dyDescent="0.3">
      <c r="A27" s="86" t="s">
        <v>96</v>
      </c>
      <c r="B27" s="61" t="s">
        <v>9</v>
      </c>
      <c r="C27" s="61" t="s">
        <v>33</v>
      </c>
      <c r="D27" s="87" t="s">
        <v>97</v>
      </c>
      <c r="E27" s="63" t="s">
        <v>49</v>
      </c>
      <c r="F27" s="64" t="s">
        <v>98</v>
      </c>
      <c r="G27" s="32" t="s">
        <v>99</v>
      </c>
    </row>
    <row r="28" spans="1:7" s="22" customFormat="1" ht="16.5" x14ac:dyDescent="0.3">
      <c r="A28" s="97" t="s">
        <v>100</v>
      </c>
      <c r="B28" s="43" t="s">
        <v>19</v>
      </c>
      <c r="C28" s="43" t="s">
        <v>14</v>
      </c>
      <c r="D28" s="98" t="s">
        <v>101</v>
      </c>
      <c r="E28" s="31" t="s">
        <v>49</v>
      </c>
      <c r="F28" s="27" t="s">
        <v>98</v>
      </c>
      <c r="G28" s="32"/>
    </row>
    <row r="29" spans="1:7" s="22" customFormat="1" ht="16.5" x14ac:dyDescent="0.3">
      <c r="A29" s="99" t="s">
        <v>102</v>
      </c>
      <c r="B29" s="100" t="s">
        <v>8</v>
      </c>
      <c r="C29" s="100" t="s">
        <v>8</v>
      </c>
      <c r="D29" s="101" t="s">
        <v>103</v>
      </c>
      <c r="E29" s="102" t="s">
        <v>49</v>
      </c>
      <c r="F29" s="103" t="s">
        <v>104</v>
      </c>
      <c r="G29" s="104" t="s">
        <v>105</v>
      </c>
    </row>
    <row r="30" spans="1:7" s="22" customFormat="1" ht="16.5" x14ac:dyDescent="0.3">
      <c r="A30" s="99" t="s">
        <v>102</v>
      </c>
      <c r="B30" s="100" t="s">
        <v>37</v>
      </c>
      <c r="C30" s="100" t="s">
        <v>26</v>
      </c>
      <c r="D30" s="101" t="s">
        <v>103</v>
      </c>
      <c r="E30" s="102" t="s">
        <v>42</v>
      </c>
      <c r="F30" s="103" t="s">
        <v>106</v>
      </c>
      <c r="G30" s="105" t="s">
        <v>107</v>
      </c>
    </row>
    <row r="31" spans="1:7" s="22" customFormat="1" ht="16.5" x14ac:dyDescent="0.3">
      <c r="A31" s="99" t="s">
        <v>108</v>
      </c>
      <c r="B31" s="100" t="s">
        <v>37</v>
      </c>
      <c r="C31" s="100" t="s">
        <v>26</v>
      </c>
      <c r="D31" s="101" t="s">
        <v>109</v>
      </c>
      <c r="E31" s="102" t="s">
        <v>49</v>
      </c>
      <c r="F31" s="103" t="s">
        <v>110</v>
      </c>
      <c r="G31" s="105" t="s">
        <v>107</v>
      </c>
    </row>
    <row r="32" spans="1:7" s="22" customFormat="1" ht="16.5" x14ac:dyDescent="0.3">
      <c r="A32" s="99" t="s">
        <v>108</v>
      </c>
      <c r="B32" s="100" t="s">
        <v>26</v>
      </c>
      <c r="C32" s="100" t="s">
        <v>26</v>
      </c>
      <c r="D32" s="101" t="s">
        <v>109</v>
      </c>
      <c r="E32" s="102" t="s">
        <v>111</v>
      </c>
      <c r="F32" s="103" t="s">
        <v>112</v>
      </c>
      <c r="G32" s="105" t="s">
        <v>107</v>
      </c>
    </row>
    <row r="33" spans="1:7" ht="13.5" thickBot="1" x14ac:dyDescent="0.25">
      <c r="A33" s="106" t="s">
        <v>113</v>
      </c>
      <c r="B33" s="49" t="s">
        <v>8</v>
      </c>
      <c r="C33" s="49" t="s">
        <v>9</v>
      </c>
      <c r="D33" s="107" t="s">
        <v>114</v>
      </c>
      <c r="E33" s="51" t="s">
        <v>42</v>
      </c>
      <c r="F33" s="52" t="s">
        <v>115</v>
      </c>
      <c r="G33" s="53"/>
    </row>
  </sheetData>
  <customSheetViews>
    <customSheetView guid="{1ECD3B71-3848-4973-92B4-4B4B149BC657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"/>
      <headerFooter>
        <oddFooter>&amp;L&amp;1#&amp;"Calibri"&amp;10 Sensitivity: Public</oddFooter>
      </headerFooter>
    </customSheetView>
    <customSheetView guid="{BA712AC7-4015-4F77-9461-7852ED983D5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2"/>
    </customSheetView>
    <customSheetView guid="{081BDD81-EE06-4095-AD37-7E4189D2607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3"/>
    </customSheetView>
    <customSheetView guid="{9E7EEAA3-A5FB-49FD-8C3A-1AF14EAE95F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4"/>
    </customSheetView>
    <customSheetView guid="{2EFCC4AA-DFFF-400E-B34F-BF7B9FA2A1FF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5"/>
    </customSheetView>
    <customSheetView guid="{3485952D-0C31-4884-9EDF-552F3D1B124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7"/>
      <headerFooter>
        <oddFooter>&amp;L&amp;1#&amp;"Calibri"&amp;10 Sensitivity: Public</oddFooter>
      </headerFooter>
    </customSheetView>
    <customSheetView guid="{8773B614-CBE7-474E-B57F-0A27A3791CF3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8"/>
    </customSheetView>
    <customSheetView guid="{1BFD2ADD-60C4-4334-9BDE-E3C6DD17BEED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9"/>
      <headerFooter>
        <oddFooter>&amp;L&amp;1#&amp;"Calibri"&amp;10 Sensitivity: Public</oddFooter>
      </headerFooter>
    </customSheetView>
    <customSheetView guid="{7D3CEC1C-CCEC-4C4E-963E-DDD8383A68C1}" showPageBreaks="1" fitToPage="1" hiddenRows="1" state="hidden" view="pageBreakPreview">
      <pageMargins left="0" right="0" top="0" bottom="0" header="0" footer="0"/>
      <pageSetup paperSize="9" scale="74" orientation="landscape" r:id="rId10"/>
      <headerFooter>
        <oddFooter>&amp;L&amp;1#&amp;"Calibri"&amp;10 Sensitivity: Public</oddFooter>
      </headerFooter>
    </customSheetView>
    <customSheetView guid="{03DD319B-D6A9-4830-871F-6D56EEAA4879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1"/>
      <headerFooter>
        <oddFooter>&amp;L&amp;1#&amp;"Calibri"&amp;10 Sensitivity: Public</oddFooter>
      </headerFooter>
    </customSheetView>
    <customSheetView guid="{6B324A58-5A89-471C-AD21-0822EB95E67E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2"/>
      <headerFooter>
        <oddFooter>&amp;L&amp;1#&amp;"Calibri"&amp;10 Sensitivity: Public</oddFooter>
      </headerFooter>
    </customSheetView>
    <customSheetView guid="{613E785B-CD51-494D-B041-E8D30BF6F1EC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3"/>
      <headerFooter>
        <oddFooter>&amp;L&amp;1#&amp;"Calibri"&amp;10 Sensitivity: Public</oddFooter>
      </headerFooter>
    </customSheetView>
  </customSheetViews>
  <conditionalFormatting sqref="B2:C2">
    <cfRule type="containsText" dxfId="6" priority="8" operator="containsText" text="singapore">
      <formula>NOT(ISERROR(SEARCH("singapore",B2)))</formula>
    </cfRule>
  </conditionalFormatting>
  <conditionalFormatting sqref="B4:C4">
    <cfRule type="containsText" dxfId="5" priority="5" operator="containsText" text="singapore">
      <formula>NOT(ISERROR(SEARCH("singapore",B4)))</formula>
    </cfRule>
  </conditionalFormatting>
  <conditionalFormatting sqref="B12:C12">
    <cfRule type="containsText" dxfId="4" priority="9" operator="containsText" text="singapore">
      <formula>NOT(ISERROR(SEARCH("singapore",B12)))</formula>
    </cfRule>
  </conditionalFormatting>
  <conditionalFormatting sqref="E2:E4">
    <cfRule type="containsText" dxfId="3" priority="3" operator="containsText" text="singapore">
      <formula>NOT(ISERROR(SEARCH("singapore",E2)))</formula>
    </cfRule>
  </conditionalFormatting>
  <conditionalFormatting sqref="E8:E10">
    <cfRule type="containsText" dxfId="2" priority="4" operator="containsText" text="singapore">
      <formula>NOT(ISERROR(SEARCH("singapore",E8)))</formula>
    </cfRule>
  </conditionalFormatting>
  <conditionalFormatting sqref="E12:E20">
    <cfRule type="containsText" dxfId="1" priority="1" operator="containsText" text="singapore">
      <formula>NOT(ISERROR(SEARCH("singapore",E12)))</formula>
    </cfRule>
  </conditionalFormatting>
  <conditionalFormatting sqref="E23:E33">
    <cfRule type="containsText" dxfId="0" priority="2" operator="containsText" text="singapore">
      <formula>NOT(ISERROR(SEARCH("singapore",E23)))</formula>
    </cfRule>
  </conditionalFormatting>
  <hyperlinks>
    <hyperlink ref="A28" location="THAI!A1" display="THAI EXPRESS II" xr:uid="{00000000-0004-0000-0000-000000000000}"/>
    <hyperlink ref="A26:A27" location="THAI!A1" display="SIAM EXPRESS" xr:uid="{00000000-0004-0000-0000-000001000000}"/>
    <hyperlink ref="A25" location="VIET!A1" display="SAIGON EXPRESS" xr:uid="{00000000-0004-0000-0000-000002000000}"/>
    <hyperlink ref="A12:A14" location="INDONESIA!A1" display="INDO EXPRESS" xr:uid="{00000000-0004-0000-0000-000003000000}"/>
    <hyperlink ref="A22:A24" location="MALAYSIA!A1" display="MALACCA ST.EXPRESS" xr:uid="{00000000-0004-0000-0000-000004000000}"/>
    <hyperlink ref="A9" location="AMERICA!A1" display="AMERICA" xr:uid="{00000000-0004-0000-0000-000005000000}"/>
    <hyperlink ref="A10" location="IPANEMA!A1" display="IPANEMA" xr:uid="{00000000-0004-0000-0000-000006000000}"/>
    <hyperlink ref="A8" location="TIGER!A1" display="TIGER" xr:uid="{00000000-0004-0000-0000-000007000000}"/>
    <hyperlink ref="A7" location="JADE!A1" display="JADE" xr:uid="{00000000-0004-0000-0000-000008000000}"/>
    <hyperlink ref="A6" location="DRAGON!A1" display="DRAGON" xr:uid="{00000000-0004-0000-0000-000009000000}"/>
    <hyperlink ref="A5" location="SWAN!A1" display="SHOGUN" xr:uid="{00000000-0004-0000-0000-00000A000000}"/>
    <hyperlink ref="A4" location="SWAN!A1" display="SWAN" xr:uid="{00000000-0004-0000-0000-00000B000000}"/>
    <hyperlink ref="A3" location="LION!A1" display="LION-PEARL" xr:uid="{00000000-0004-0000-0000-00000C000000}"/>
    <hyperlink ref="A2" location="SILK!A1" display="SILK" xr:uid="{00000000-0004-0000-0000-00000D000000}"/>
    <hyperlink ref="A11" location="FALCON!A1" display="NEW FALCON SERVICE" xr:uid="{00000000-0004-0000-0000-00000E000000}"/>
    <hyperlink ref="A20" location="VIET!A1" display="MEKONG EXPRESS" xr:uid="{00000000-0004-0000-0000-00000F000000}"/>
    <hyperlink ref="A17" location="INDONESIA!A1" display="INDO EXPRESS" xr:uid="{00000000-0004-0000-0000-000010000000}"/>
    <hyperlink ref="A18" location="INDONESIA!A1" display="INDO EXPRESS" xr:uid="{00000000-0004-0000-0000-000011000000}"/>
    <hyperlink ref="A19" location="INDONESIA!A1" display="INDO EXPRES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4"/>
  <headerFooter>
    <oddFooter>&amp;L_x000D_&amp;1#&amp;"Calibri"&amp;10&amp;K000000 Sensitivity: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2803-AF23-4AC5-8172-99BB41D315D9}">
  <sheetPr codeName="Sheet2" filterMode="1">
    <tabColor theme="4"/>
    <pageSetUpPr fitToPage="1"/>
  </sheetPr>
  <dimension ref="A1:H92"/>
  <sheetViews>
    <sheetView tabSelected="1" topLeftCell="A2" zoomScale="70" zoomScaleNormal="70" zoomScaleSheetLayoutView="85" workbookViewId="0">
      <selection activeCell="A2" sqref="A2:H35"/>
    </sheetView>
  </sheetViews>
  <sheetFormatPr defaultColWidth="39.85546875" defaultRowHeight="18.75" x14ac:dyDescent="0.2"/>
  <cols>
    <col min="1" max="1" width="32.85546875" style="728" customWidth="1"/>
    <col min="2" max="2" width="34.85546875" style="727" customWidth="1"/>
    <col min="3" max="3" width="30.7109375" style="727" customWidth="1"/>
    <col min="4" max="4" width="33.28515625" style="727" customWidth="1"/>
    <col min="5" max="5" width="32.140625" style="727" customWidth="1"/>
    <col min="6" max="6" width="35.7109375" style="727" customWidth="1"/>
    <col min="7" max="7" width="75.5703125" style="727" customWidth="1"/>
    <col min="8" max="8" width="74.28515625" style="727" customWidth="1"/>
    <col min="9" max="16384" width="39.85546875" style="618"/>
  </cols>
  <sheetData>
    <row r="1" spans="1:8" s="727" customFormat="1" ht="45.6" hidden="1" customHeight="1" thickBot="1" x14ac:dyDescent="0.25">
      <c r="A1" s="1144" t="s">
        <v>116</v>
      </c>
      <c r="B1" s="1145"/>
      <c r="C1" s="1145"/>
      <c r="D1" s="1145"/>
      <c r="E1" s="1145"/>
      <c r="F1" s="1145"/>
      <c r="G1" s="1145"/>
      <c r="H1" s="1146"/>
    </row>
    <row r="2" spans="1:8" s="727" customFormat="1" ht="18" customHeight="1" x14ac:dyDescent="0.6">
      <c r="A2" s="730"/>
      <c r="B2" s="729"/>
      <c r="C2" s="729"/>
      <c r="D2" s="729"/>
      <c r="E2" s="729"/>
      <c r="F2" s="729"/>
      <c r="G2" s="729"/>
      <c r="H2" s="726"/>
    </row>
    <row r="3" spans="1:8" s="727" customFormat="1" ht="23.25" x14ac:dyDescent="0.35">
      <c r="A3" s="956" t="s">
        <v>117</v>
      </c>
      <c r="B3" s="954"/>
      <c r="C3" s="954"/>
      <c r="D3" s="955"/>
      <c r="E3" s="726"/>
      <c r="F3" s="726"/>
      <c r="G3" s="726"/>
      <c r="H3" s="726"/>
    </row>
    <row r="4" spans="1:8" s="727" customFormat="1" ht="18" x14ac:dyDescent="0.25">
      <c r="A4" s="726"/>
      <c r="B4" s="1143"/>
      <c r="C4" s="1143"/>
      <c r="D4" s="1143"/>
      <c r="E4" s="1143"/>
      <c r="F4" s="1143"/>
      <c r="G4" s="726"/>
      <c r="H4" s="726"/>
    </row>
    <row r="5" spans="1:8" s="727" customFormat="1" ht="30" customHeight="1" x14ac:dyDescent="0.25">
      <c r="A5" s="726"/>
      <c r="B5" s="726"/>
      <c r="C5" s="726"/>
      <c r="D5" s="726"/>
      <c r="E5" s="726"/>
      <c r="F5" s="726"/>
      <c r="G5" s="726"/>
      <c r="H5" s="726"/>
    </row>
    <row r="6" spans="1:8" s="727" customFormat="1" ht="30" customHeight="1" x14ac:dyDescent="0.25">
      <c r="A6" s="1014" t="s">
        <v>118</v>
      </c>
      <c r="B6" s="1014" t="s">
        <v>119</v>
      </c>
      <c r="C6" s="1014" t="s">
        <v>120</v>
      </c>
      <c r="D6" s="1014" t="s">
        <v>121</v>
      </c>
      <c r="E6" s="1014" t="s">
        <v>122</v>
      </c>
      <c r="F6" s="1071"/>
      <c r="G6" s="726"/>
      <c r="H6" s="726"/>
    </row>
    <row r="7" spans="1:8" s="727" customFormat="1" ht="30" customHeight="1" x14ac:dyDescent="0.25">
      <c r="A7" s="978"/>
      <c r="B7" s="978"/>
      <c r="C7" s="978"/>
      <c r="D7" s="978"/>
      <c r="E7" s="978"/>
      <c r="F7" s="978"/>
      <c r="G7" s="726"/>
      <c r="H7" s="726"/>
    </row>
    <row r="8" spans="1:8" s="727" customFormat="1" ht="30" customHeight="1" x14ac:dyDescent="0.25">
      <c r="A8" s="1014" t="s">
        <v>123</v>
      </c>
      <c r="B8" s="1014" t="s">
        <v>124</v>
      </c>
      <c r="C8" s="1014" t="s">
        <v>125</v>
      </c>
      <c r="D8" s="1014" t="s">
        <v>126</v>
      </c>
      <c r="E8" s="1014" t="s">
        <v>127</v>
      </c>
      <c r="F8" s="978"/>
      <c r="G8" s="726"/>
      <c r="H8" s="726"/>
    </row>
    <row r="9" spans="1:8" s="727" customFormat="1" ht="30" customHeight="1" x14ac:dyDescent="0.25">
      <c r="A9" s="726"/>
      <c r="B9" s="726"/>
      <c r="C9" s="726"/>
      <c r="D9" s="726"/>
      <c r="E9" s="726"/>
      <c r="F9" s="726"/>
      <c r="G9" s="726"/>
      <c r="H9" s="726"/>
    </row>
    <row r="10" spans="1:8" s="727" customFormat="1" ht="30" customHeight="1" x14ac:dyDescent="0.25">
      <c r="A10" s="1014" t="s">
        <v>128</v>
      </c>
      <c r="B10" s="977" t="s">
        <v>129</v>
      </c>
      <c r="C10" s="977" t="s">
        <v>130</v>
      </c>
      <c r="D10" s="977" t="s">
        <v>131</v>
      </c>
      <c r="E10" s="726"/>
      <c r="F10" s="726"/>
      <c r="G10" s="726"/>
    </row>
    <row r="11" spans="1:8" s="727" customFormat="1" ht="30" customHeight="1" x14ac:dyDescent="0.25">
      <c r="A11" s="726"/>
      <c r="B11" s="726"/>
      <c r="C11" s="726"/>
      <c r="D11" s="726"/>
      <c r="E11" s="726"/>
      <c r="F11" s="726"/>
      <c r="G11" s="726"/>
      <c r="H11" s="726"/>
    </row>
    <row r="12" spans="1:8" s="727" customFormat="1" ht="30" customHeight="1" x14ac:dyDescent="0.25">
      <c r="A12" s="726"/>
      <c r="B12" s="726"/>
      <c r="C12" s="726"/>
      <c r="D12" s="726"/>
      <c r="E12" s="726"/>
      <c r="F12" s="726"/>
      <c r="G12" s="726"/>
      <c r="H12" s="726"/>
    </row>
    <row r="13" spans="1:8" s="313" customFormat="1" ht="41.25" customHeight="1" x14ac:dyDescent="0.2">
      <c r="A13" s="957" t="s">
        <v>132</v>
      </c>
      <c r="B13" s="924" t="s">
        <v>133</v>
      </c>
      <c r="C13" s="957" t="s">
        <v>134</v>
      </c>
      <c r="D13" s="957" t="s">
        <v>135</v>
      </c>
      <c r="E13" s="957" t="s">
        <v>136</v>
      </c>
      <c r="F13" s="957" t="s">
        <v>137</v>
      </c>
      <c r="G13" s="957" t="s">
        <v>138</v>
      </c>
      <c r="H13" s="957" t="s">
        <v>139</v>
      </c>
    </row>
    <row r="14" spans="1:8" s="391" customFormat="1" ht="45" hidden="1" customHeight="1" x14ac:dyDescent="0.2">
      <c r="A14" s="925" t="s">
        <v>96</v>
      </c>
      <c r="B14" s="943" t="s">
        <v>140</v>
      </c>
      <c r="C14" s="944" t="s">
        <v>141</v>
      </c>
      <c r="D14" s="944" t="s">
        <v>142</v>
      </c>
      <c r="E14" s="944" t="s">
        <v>143</v>
      </c>
      <c r="F14" s="944" t="s">
        <v>144</v>
      </c>
      <c r="G14" s="943" t="s">
        <v>145</v>
      </c>
      <c r="H14" s="943" t="s">
        <v>146</v>
      </c>
    </row>
    <row r="15" spans="1:8" s="391" customFormat="1" ht="45" hidden="1" customHeight="1" x14ac:dyDescent="0.2">
      <c r="A15" s="925" t="s">
        <v>96</v>
      </c>
      <c r="B15" s="943" t="s">
        <v>140</v>
      </c>
      <c r="C15" s="944" t="s">
        <v>147</v>
      </c>
      <c r="D15" s="944" t="s">
        <v>142</v>
      </c>
      <c r="E15" s="944" t="s">
        <v>143</v>
      </c>
      <c r="F15" s="944" t="s">
        <v>144</v>
      </c>
      <c r="G15" s="943" t="s">
        <v>148</v>
      </c>
      <c r="H15" s="943" t="s">
        <v>146</v>
      </c>
    </row>
    <row r="16" spans="1:8" s="391" customFormat="1" ht="45" hidden="1" customHeight="1" x14ac:dyDescent="0.2">
      <c r="A16" s="925" t="s">
        <v>96</v>
      </c>
      <c r="B16" s="943" t="s">
        <v>149</v>
      </c>
      <c r="C16" s="944" t="s">
        <v>150</v>
      </c>
      <c r="D16" s="944" t="s">
        <v>142</v>
      </c>
      <c r="E16" s="944" t="s">
        <v>143</v>
      </c>
      <c r="F16" s="944" t="s">
        <v>144</v>
      </c>
      <c r="G16" s="943" t="s">
        <v>151</v>
      </c>
      <c r="H16" s="943" t="s">
        <v>146</v>
      </c>
    </row>
    <row r="17" spans="1:8" s="391" customFormat="1" ht="45" hidden="1" customHeight="1" x14ac:dyDescent="0.2">
      <c r="A17" s="925" t="s">
        <v>96</v>
      </c>
      <c r="B17" s="943" t="s">
        <v>149</v>
      </c>
      <c r="C17" s="944" t="s">
        <v>152</v>
      </c>
      <c r="D17" s="944" t="s">
        <v>142</v>
      </c>
      <c r="E17" s="944" t="s">
        <v>143</v>
      </c>
      <c r="F17" s="944" t="s">
        <v>144</v>
      </c>
      <c r="G17" s="943" t="s">
        <v>153</v>
      </c>
      <c r="H17" s="943" t="s">
        <v>146</v>
      </c>
    </row>
    <row r="18" spans="1:8" s="391" customFormat="1" ht="45" hidden="1" customHeight="1" x14ac:dyDescent="0.2">
      <c r="A18" s="925" t="s">
        <v>96</v>
      </c>
      <c r="B18" s="943" t="s">
        <v>149</v>
      </c>
      <c r="C18" s="944" t="s">
        <v>154</v>
      </c>
      <c r="D18" s="944" t="s">
        <v>142</v>
      </c>
      <c r="E18" s="944" t="s">
        <v>143</v>
      </c>
      <c r="F18" s="944" t="s">
        <v>144</v>
      </c>
      <c r="G18" s="943" t="s">
        <v>155</v>
      </c>
      <c r="H18" s="943" t="s">
        <v>146</v>
      </c>
    </row>
    <row r="19" spans="1:8" s="391" customFormat="1" ht="45" hidden="1" customHeight="1" x14ac:dyDescent="0.2">
      <c r="A19" s="925" t="s">
        <v>121</v>
      </c>
      <c r="B19" s="944" t="s">
        <v>156</v>
      </c>
      <c r="C19" s="944" t="s">
        <v>157</v>
      </c>
      <c r="D19" s="944"/>
      <c r="E19" s="944" t="s">
        <v>158</v>
      </c>
      <c r="F19" s="944" t="s">
        <v>159</v>
      </c>
      <c r="G19" s="943" t="s">
        <v>160</v>
      </c>
      <c r="H19" s="944"/>
    </row>
    <row r="20" spans="1:8" s="391" customFormat="1" ht="45" hidden="1" customHeight="1" x14ac:dyDescent="0.2">
      <c r="A20" s="925" t="s">
        <v>119</v>
      </c>
      <c r="B20" s="944" t="s">
        <v>161</v>
      </c>
      <c r="C20" s="944" t="s">
        <v>162</v>
      </c>
      <c r="D20" s="944"/>
      <c r="E20" s="944" t="s">
        <v>163</v>
      </c>
      <c r="F20" s="944" t="s">
        <v>164</v>
      </c>
      <c r="G20" s="943" t="s">
        <v>165</v>
      </c>
      <c r="H20" s="943"/>
    </row>
    <row r="21" spans="1:8" s="391" customFormat="1" ht="45" hidden="1" customHeight="1" x14ac:dyDescent="0.2">
      <c r="A21" s="925" t="s">
        <v>166</v>
      </c>
      <c r="B21" s="944" t="s">
        <v>167</v>
      </c>
      <c r="C21" s="944" t="s">
        <v>168</v>
      </c>
      <c r="D21" s="944"/>
      <c r="E21" s="944" t="s">
        <v>169</v>
      </c>
      <c r="F21" s="944" t="s">
        <v>170</v>
      </c>
      <c r="G21" s="943" t="s">
        <v>171</v>
      </c>
      <c r="H21" s="943"/>
    </row>
    <row r="22" spans="1:8" s="391" customFormat="1" ht="45" hidden="1" customHeight="1" x14ac:dyDescent="0.2">
      <c r="A22" s="925" t="s">
        <v>131</v>
      </c>
      <c r="B22" s="944" t="s">
        <v>167</v>
      </c>
      <c r="C22" s="944" t="s">
        <v>168</v>
      </c>
      <c r="D22" s="944"/>
      <c r="E22" s="944" t="s">
        <v>172</v>
      </c>
      <c r="F22" s="944" t="s">
        <v>170</v>
      </c>
      <c r="G22" s="943" t="s">
        <v>171</v>
      </c>
      <c r="H22" s="943"/>
    </row>
    <row r="23" spans="1:8" s="391" customFormat="1" ht="45" hidden="1" customHeight="1" x14ac:dyDescent="0.2">
      <c r="A23" s="946" t="s">
        <v>118</v>
      </c>
      <c r="B23" s="944" t="s">
        <v>173</v>
      </c>
      <c r="C23" s="944" t="s">
        <v>174</v>
      </c>
      <c r="D23" s="944"/>
      <c r="E23" s="944" t="s">
        <v>175</v>
      </c>
      <c r="F23" s="944" t="s">
        <v>176</v>
      </c>
      <c r="G23" s="943" t="s">
        <v>177</v>
      </c>
      <c r="H23" s="944"/>
    </row>
    <row r="24" spans="1:8" s="391" customFormat="1" ht="45" hidden="1" customHeight="1" x14ac:dyDescent="0.2">
      <c r="A24" s="946" t="s">
        <v>178</v>
      </c>
      <c r="B24" s="944" t="s">
        <v>173</v>
      </c>
      <c r="C24" s="944" t="s">
        <v>174</v>
      </c>
      <c r="D24" s="944"/>
      <c r="E24" s="944" t="s">
        <v>179</v>
      </c>
      <c r="F24" s="944" t="s">
        <v>176</v>
      </c>
      <c r="G24" s="943" t="s">
        <v>177</v>
      </c>
      <c r="H24" s="944"/>
    </row>
    <row r="25" spans="1:8" s="391" customFormat="1" ht="45" hidden="1" customHeight="1" x14ac:dyDescent="0.2">
      <c r="A25" s="925" t="s">
        <v>131</v>
      </c>
      <c r="B25" s="944" t="s">
        <v>180</v>
      </c>
      <c r="C25" s="944" t="s">
        <v>181</v>
      </c>
      <c r="D25" s="944" t="s">
        <v>182</v>
      </c>
      <c r="E25" s="944" t="s">
        <v>183</v>
      </c>
      <c r="F25" s="944" t="s">
        <v>184</v>
      </c>
      <c r="G25" s="944"/>
      <c r="H25" s="943" t="s">
        <v>185</v>
      </c>
    </row>
    <row r="26" spans="1:8" s="391" customFormat="1" ht="45" hidden="1" customHeight="1" x14ac:dyDescent="0.2">
      <c r="A26" s="925" t="s">
        <v>186</v>
      </c>
      <c r="B26" s="944" t="s">
        <v>180</v>
      </c>
      <c r="C26" s="944" t="s">
        <v>181</v>
      </c>
      <c r="D26" s="944" t="s">
        <v>182</v>
      </c>
      <c r="E26" s="944" t="s">
        <v>187</v>
      </c>
      <c r="F26" s="944" t="s">
        <v>184</v>
      </c>
      <c r="G26" s="944"/>
      <c r="H26" s="943" t="s">
        <v>185</v>
      </c>
    </row>
    <row r="27" spans="1:8" s="391" customFormat="1" ht="45" hidden="1" customHeight="1" x14ac:dyDescent="0.2">
      <c r="A27" s="925" t="s">
        <v>166</v>
      </c>
      <c r="B27" s="944" t="s">
        <v>188</v>
      </c>
      <c r="C27" s="944" t="s">
        <v>189</v>
      </c>
      <c r="D27" s="944"/>
      <c r="E27" s="944" t="s">
        <v>172</v>
      </c>
      <c r="F27" s="944" t="s">
        <v>184</v>
      </c>
      <c r="G27" s="943" t="s">
        <v>190</v>
      </c>
      <c r="H27" s="944"/>
    </row>
    <row r="28" spans="1:8" s="391" customFormat="1" ht="45" hidden="1" customHeight="1" x14ac:dyDescent="0.2">
      <c r="A28" s="925" t="s">
        <v>121</v>
      </c>
      <c r="B28" s="944" t="s">
        <v>191</v>
      </c>
      <c r="C28" s="944" t="s">
        <v>192</v>
      </c>
      <c r="D28" s="944"/>
      <c r="E28" s="944" t="s">
        <v>193</v>
      </c>
      <c r="F28" s="944" t="s">
        <v>194</v>
      </c>
      <c r="G28" s="944" t="s">
        <v>195</v>
      </c>
      <c r="H28" s="944"/>
    </row>
    <row r="29" spans="1:8" s="391" customFormat="1" ht="45" hidden="1" customHeight="1" x14ac:dyDescent="0.2">
      <c r="A29" s="925" t="s">
        <v>121</v>
      </c>
      <c r="B29" s="926" t="s">
        <v>196</v>
      </c>
      <c r="C29" s="926" t="s">
        <v>197</v>
      </c>
      <c r="D29" s="926"/>
      <c r="E29" s="926" t="s">
        <v>198</v>
      </c>
      <c r="F29" s="926" t="s">
        <v>159</v>
      </c>
      <c r="G29" s="926" t="s">
        <v>199</v>
      </c>
      <c r="H29" s="945"/>
    </row>
    <row r="30" spans="1:8" s="391" customFormat="1" ht="45" hidden="1" customHeight="1" x14ac:dyDescent="0.2">
      <c r="A30" s="925" t="s">
        <v>122</v>
      </c>
      <c r="B30" s="944" t="s">
        <v>200</v>
      </c>
      <c r="C30" s="944" t="s">
        <v>201</v>
      </c>
      <c r="D30" s="944"/>
      <c r="E30" s="944" t="s">
        <v>202</v>
      </c>
      <c r="F30" s="944" t="s">
        <v>184</v>
      </c>
      <c r="G30" s="943" t="s">
        <v>203</v>
      </c>
      <c r="H30" s="945"/>
    </row>
    <row r="31" spans="1:8" s="391" customFormat="1" ht="45" hidden="1" customHeight="1" x14ac:dyDescent="0.2">
      <c r="A31" s="925" t="s">
        <v>131</v>
      </c>
      <c r="B31" s="944" t="s">
        <v>204</v>
      </c>
      <c r="C31" s="944"/>
      <c r="D31" s="944" t="s">
        <v>205</v>
      </c>
      <c r="E31" s="944" t="s">
        <v>206</v>
      </c>
      <c r="F31" s="944" t="s">
        <v>184</v>
      </c>
      <c r="G31" s="944"/>
      <c r="H31" s="943" t="s">
        <v>207</v>
      </c>
    </row>
    <row r="32" spans="1:8" s="391" customFormat="1" ht="45" hidden="1" customHeight="1" x14ac:dyDescent="0.2">
      <c r="A32" s="925" t="s">
        <v>166</v>
      </c>
      <c r="B32" s="926" t="s">
        <v>208</v>
      </c>
      <c r="C32" s="926" t="s">
        <v>209</v>
      </c>
      <c r="D32" s="926" t="s">
        <v>167</v>
      </c>
      <c r="E32" s="926" t="s">
        <v>158</v>
      </c>
      <c r="F32" s="926" t="s">
        <v>170</v>
      </c>
      <c r="G32" s="927" t="s">
        <v>210</v>
      </c>
      <c r="H32" s="943" t="s">
        <v>211</v>
      </c>
    </row>
    <row r="33" spans="1:8" s="391" customFormat="1" ht="45" hidden="1" customHeight="1" x14ac:dyDescent="0.2">
      <c r="A33" s="925" t="s">
        <v>120</v>
      </c>
      <c r="B33" s="944" t="s">
        <v>212</v>
      </c>
      <c r="C33" s="944" t="s">
        <v>213</v>
      </c>
      <c r="D33" s="944"/>
      <c r="E33" s="944" t="s">
        <v>214</v>
      </c>
      <c r="F33" s="944" t="s">
        <v>194</v>
      </c>
      <c r="G33" s="944" t="s">
        <v>215</v>
      </c>
      <c r="H33" s="944"/>
    </row>
    <row r="34" spans="1:8" s="391" customFormat="1" ht="45" hidden="1" customHeight="1" x14ac:dyDescent="0.2">
      <c r="A34" s="925" t="s">
        <v>122</v>
      </c>
      <c r="B34" s="944" t="s">
        <v>212</v>
      </c>
      <c r="C34" s="944" t="s">
        <v>213</v>
      </c>
      <c r="D34" s="944"/>
      <c r="E34" s="944" t="s">
        <v>206</v>
      </c>
      <c r="F34" s="944" t="s">
        <v>194</v>
      </c>
      <c r="G34" s="944" t="s">
        <v>216</v>
      </c>
      <c r="H34" s="944"/>
    </row>
    <row r="35" spans="1:8" s="391" customFormat="1" ht="45" hidden="1" customHeight="1" x14ac:dyDescent="0.2">
      <c r="A35" s="925" t="s">
        <v>166</v>
      </c>
      <c r="B35" s="944" t="s">
        <v>217</v>
      </c>
      <c r="C35" s="944" t="s">
        <v>218</v>
      </c>
      <c r="D35" s="944" t="s">
        <v>167</v>
      </c>
      <c r="E35" s="944" t="s">
        <v>219</v>
      </c>
      <c r="F35" s="944" t="s">
        <v>220</v>
      </c>
      <c r="G35" s="944" t="s">
        <v>221</v>
      </c>
      <c r="H35" s="943" t="s">
        <v>222</v>
      </c>
    </row>
    <row r="36" spans="1:8" s="391" customFormat="1" ht="45" hidden="1" customHeight="1" x14ac:dyDescent="0.2">
      <c r="A36" s="925" t="s">
        <v>186</v>
      </c>
      <c r="B36" s="944" t="s">
        <v>223</v>
      </c>
      <c r="C36" s="944" t="s">
        <v>224</v>
      </c>
      <c r="D36" s="944" t="s">
        <v>225</v>
      </c>
      <c r="E36" s="944" t="s">
        <v>172</v>
      </c>
      <c r="F36" s="944" t="s">
        <v>194</v>
      </c>
      <c r="G36" s="944"/>
      <c r="H36" s="947"/>
    </row>
    <row r="37" spans="1:8" s="1105" customFormat="1" ht="45" hidden="1" customHeight="1" x14ac:dyDescent="0.2">
      <c r="A37" s="925" t="s">
        <v>122</v>
      </c>
      <c r="B37" s="944" t="s">
        <v>226</v>
      </c>
      <c r="C37" s="944" t="s">
        <v>227</v>
      </c>
      <c r="D37" s="944"/>
      <c r="E37" s="944" t="s">
        <v>228</v>
      </c>
      <c r="F37" s="944" t="s">
        <v>226</v>
      </c>
      <c r="G37" s="943" t="s">
        <v>229</v>
      </c>
      <c r="H37" s="944"/>
    </row>
    <row r="38" spans="1:8" s="1105" customFormat="1" ht="45" hidden="1" customHeight="1" x14ac:dyDescent="0.2">
      <c r="A38" s="925" t="s">
        <v>230</v>
      </c>
      <c r="B38" s="944" t="s">
        <v>226</v>
      </c>
      <c r="C38" s="944" t="s">
        <v>227</v>
      </c>
      <c r="D38" s="944"/>
      <c r="E38" s="944" t="s">
        <v>158</v>
      </c>
      <c r="F38" s="944" t="s">
        <v>226</v>
      </c>
      <c r="G38" s="943" t="s">
        <v>229</v>
      </c>
      <c r="H38" s="944"/>
    </row>
    <row r="39" spans="1:8" s="391" customFormat="1" ht="45" hidden="1" customHeight="1" x14ac:dyDescent="0.2">
      <c r="A39" s="925" t="s">
        <v>124</v>
      </c>
      <c r="B39" s="944" t="s">
        <v>231</v>
      </c>
      <c r="C39" s="944" t="s">
        <v>232</v>
      </c>
      <c r="D39" s="944"/>
      <c r="E39" s="944" t="s">
        <v>233</v>
      </c>
      <c r="F39" s="944" t="s">
        <v>170</v>
      </c>
      <c r="G39" s="943" t="s">
        <v>234</v>
      </c>
      <c r="H39" s="943"/>
    </row>
    <row r="40" spans="1:8" s="391" customFormat="1" ht="45" hidden="1" customHeight="1" x14ac:dyDescent="0.2">
      <c r="A40" s="925" t="s">
        <v>235</v>
      </c>
      <c r="B40" s="944" t="s">
        <v>236</v>
      </c>
      <c r="C40" s="944" t="s">
        <v>237</v>
      </c>
      <c r="D40" s="944"/>
      <c r="E40" s="944" t="s">
        <v>163</v>
      </c>
      <c r="F40" s="944" t="s">
        <v>164</v>
      </c>
      <c r="G40" s="943" t="s">
        <v>238</v>
      </c>
      <c r="H40" s="944"/>
    </row>
    <row r="41" spans="1:8" s="391" customFormat="1" ht="45" hidden="1" customHeight="1" x14ac:dyDescent="0.2">
      <c r="A41" s="925" t="s">
        <v>124</v>
      </c>
      <c r="B41" s="944" t="s">
        <v>236</v>
      </c>
      <c r="C41" s="944" t="s">
        <v>237</v>
      </c>
      <c r="D41" s="944"/>
      <c r="E41" s="944" t="s">
        <v>179</v>
      </c>
      <c r="F41" s="944" t="s">
        <v>164</v>
      </c>
      <c r="G41" s="950" t="s">
        <v>239</v>
      </c>
      <c r="H41" s="944"/>
    </row>
    <row r="42" spans="1:8" s="391" customFormat="1" ht="45" hidden="1" customHeight="1" x14ac:dyDescent="0.2">
      <c r="A42" s="925" t="s">
        <v>126</v>
      </c>
      <c r="B42" s="944" t="s">
        <v>236</v>
      </c>
      <c r="C42" s="944" t="s">
        <v>237</v>
      </c>
      <c r="D42" s="944"/>
      <c r="E42" s="944" t="s">
        <v>179</v>
      </c>
      <c r="F42" s="944" t="s">
        <v>164</v>
      </c>
      <c r="G42" s="943" t="s">
        <v>238</v>
      </c>
      <c r="H42" s="926"/>
    </row>
    <row r="43" spans="1:8" s="391" customFormat="1" ht="45" hidden="1" customHeight="1" x14ac:dyDescent="0.2">
      <c r="A43" s="925" t="s">
        <v>131</v>
      </c>
      <c r="B43" s="944" t="s">
        <v>240</v>
      </c>
      <c r="C43" s="944" t="s">
        <v>241</v>
      </c>
      <c r="D43" s="944" t="s">
        <v>205</v>
      </c>
      <c r="E43" s="944"/>
      <c r="F43" s="944" t="s">
        <v>184</v>
      </c>
      <c r="G43" s="944"/>
      <c r="H43" s="944"/>
    </row>
    <row r="44" spans="1:8" s="391" customFormat="1" ht="45" hidden="1" customHeight="1" x14ac:dyDescent="0.2">
      <c r="A44" s="925" t="s">
        <v>242</v>
      </c>
      <c r="B44" s="944" t="s">
        <v>243</v>
      </c>
      <c r="C44" s="944" t="s">
        <v>244</v>
      </c>
      <c r="D44" s="944"/>
      <c r="E44" s="944" t="s">
        <v>245</v>
      </c>
      <c r="F44" s="944" t="s">
        <v>246</v>
      </c>
      <c r="G44" s="943" t="s">
        <v>247</v>
      </c>
      <c r="H44" s="929"/>
    </row>
    <row r="45" spans="1:8" s="391" customFormat="1" ht="45" hidden="1" customHeight="1" x14ac:dyDescent="0.2">
      <c r="A45" s="925" t="s">
        <v>131</v>
      </c>
      <c r="B45" s="944" t="s">
        <v>248</v>
      </c>
      <c r="C45" s="944" t="s">
        <v>249</v>
      </c>
      <c r="D45" s="944" t="s">
        <v>250</v>
      </c>
      <c r="E45" s="944" t="s">
        <v>198</v>
      </c>
      <c r="F45" s="952" t="s">
        <v>246</v>
      </c>
      <c r="G45" s="944"/>
      <c r="H45" s="951"/>
    </row>
    <row r="46" spans="1:8" s="391" customFormat="1" ht="45" hidden="1" customHeight="1" x14ac:dyDescent="0.2">
      <c r="A46" s="946" t="s">
        <v>251</v>
      </c>
      <c r="B46" s="926" t="s">
        <v>252</v>
      </c>
      <c r="C46" s="926" t="s">
        <v>253</v>
      </c>
      <c r="D46" s="926" t="s">
        <v>182</v>
      </c>
      <c r="E46" s="926" t="s">
        <v>254</v>
      </c>
      <c r="F46" s="953" t="s">
        <v>220</v>
      </c>
      <c r="G46" s="926" t="s">
        <v>255</v>
      </c>
      <c r="H46" s="951"/>
    </row>
    <row r="47" spans="1:8" s="391" customFormat="1" ht="45" hidden="1" customHeight="1" x14ac:dyDescent="0.2">
      <c r="A47" s="925" t="s">
        <v>96</v>
      </c>
      <c r="B47" s="926" t="s">
        <v>142</v>
      </c>
      <c r="C47" s="926" t="s">
        <v>256</v>
      </c>
      <c r="D47" s="926" t="s">
        <v>142</v>
      </c>
      <c r="E47" s="944" t="s">
        <v>163</v>
      </c>
      <c r="F47" s="953" t="s">
        <v>144</v>
      </c>
      <c r="G47" s="943" t="s">
        <v>257</v>
      </c>
      <c r="H47" s="943"/>
    </row>
    <row r="48" spans="1:8" s="391" customFormat="1" ht="45" hidden="1" customHeight="1" x14ac:dyDescent="0.2">
      <c r="A48" s="925" t="s">
        <v>96</v>
      </c>
      <c r="B48" s="943" t="s">
        <v>258</v>
      </c>
      <c r="C48" s="944" t="s">
        <v>259</v>
      </c>
      <c r="D48" s="944" t="s">
        <v>142</v>
      </c>
      <c r="E48" s="944" t="s">
        <v>206</v>
      </c>
      <c r="F48" s="952" t="s">
        <v>144</v>
      </c>
      <c r="G48" s="943" t="s">
        <v>260</v>
      </c>
      <c r="H48" s="926"/>
    </row>
    <row r="49" spans="1:8" s="391" customFormat="1" ht="45" hidden="1" customHeight="1" x14ac:dyDescent="0.2">
      <c r="A49" s="925" t="s">
        <v>131</v>
      </c>
      <c r="B49" s="926" t="s">
        <v>261</v>
      </c>
      <c r="C49" s="926" t="s">
        <v>262</v>
      </c>
      <c r="D49" s="926" t="s">
        <v>205</v>
      </c>
      <c r="E49" s="926" t="s">
        <v>263</v>
      </c>
      <c r="F49" s="926" t="s">
        <v>184</v>
      </c>
      <c r="G49" s="926"/>
      <c r="H49" s="944"/>
    </row>
    <row r="50" spans="1:8" s="391" customFormat="1" ht="45" hidden="1" customHeight="1" x14ac:dyDescent="0.2">
      <c r="A50" s="925" t="s">
        <v>121</v>
      </c>
      <c r="B50" s="926" t="s">
        <v>264</v>
      </c>
      <c r="C50" s="926" t="s">
        <v>265</v>
      </c>
      <c r="D50" s="926"/>
      <c r="E50" s="926" t="s">
        <v>228</v>
      </c>
      <c r="F50" s="926" t="s">
        <v>159</v>
      </c>
      <c r="G50" s="927" t="s">
        <v>266</v>
      </c>
      <c r="H50" s="926"/>
    </row>
    <row r="51" spans="1:8" s="391" customFormat="1" ht="45" hidden="1" customHeight="1" x14ac:dyDescent="0.2">
      <c r="A51" s="925" t="s">
        <v>267</v>
      </c>
      <c r="B51" s="926" t="s">
        <v>264</v>
      </c>
      <c r="C51" s="926" t="s">
        <v>265</v>
      </c>
      <c r="D51" s="926"/>
      <c r="E51" s="926" t="s">
        <v>158</v>
      </c>
      <c r="F51" s="926" t="s">
        <v>159</v>
      </c>
      <c r="G51" s="927" t="s">
        <v>266</v>
      </c>
      <c r="H51" s="926"/>
    </row>
    <row r="52" spans="1:8" s="391" customFormat="1" ht="45" hidden="1" customHeight="1" x14ac:dyDescent="0.2">
      <c r="A52" s="925" t="s">
        <v>242</v>
      </c>
      <c r="B52" s="1132" t="s">
        <v>268</v>
      </c>
      <c r="C52" s="1132" t="s">
        <v>269</v>
      </c>
      <c r="D52" s="1132"/>
      <c r="E52" s="1132" t="s">
        <v>158</v>
      </c>
      <c r="F52" s="1132" t="s">
        <v>159</v>
      </c>
      <c r="G52" s="1133" t="s">
        <v>270</v>
      </c>
      <c r="H52" s="1135" t="s">
        <v>271</v>
      </c>
    </row>
    <row r="53" spans="1:8" s="391" customFormat="1" ht="45" hidden="1" customHeight="1" x14ac:dyDescent="0.2">
      <c r="A53" s="925" t="s">
        <v>242</v>
      </c>
      <c r="B53" s="926" t="s">
        <v>272</v>
      </c>
      <c r="C53" s="926" t="s">
        <v>273</v>
      </c>
      <c r="D53" s="926"/>
      <c r="E53" s="926" t="s">
        <v>274</v>
      </c>
      <c r="F53" s="926" t="s">
        <v>220</v>
      </c>
      <c r="G53" s="926" t="s">
        <v>275</v>
      </c>
      <c r="H53" s="929"/>
    </row>
    <row r="54" spans="1:8" s="391" customFormat="1" ht="45" hidden="1" customHeight="1" x14ac:dyDescent="0.2">
      <c r="A54" s="925" t="s">
        <v>126</v>
      </c>
      <c r="B54" s="926" t="s">
        <v>250</v>
      </c>
      <c r="C54" s="926" t="s">
        <v>276</v>
      </c>
      <c r="D54" s="926"/>
      <c r="E54" s="926" t="s">
        <v>277</v>
      </c>
      <c r="F54" s="926" t="s">
        <v>184</v>
      </c>
      <c r="G54" s="927" t="s">
        <v>278</v>
      </c>
      <c r="H54" s="929"/>
    </row>
    <row r="55" spans="1:8" s="391" customFormat="1" ht="45" hidden="1" customHeight="1" x14ac:dyDescent="0.2">
      <c r="A55" s="925" t="s">
        <v>279</v>
      </c>
      <c r="B55" s="926" t="s">
        <v>250</v>
      </c>
      <c r="C55" s="926" t="s">
        <v>276</v>
      </c>
      <c r="D55" s="926"/>
      <c r="E55" s="926" t="s">
        <v>280</v>
      </c>
      <c r="F55" s="926" t="s">
        <v>184</v>
      </c>
      <c r="G55" s="927" t="s">
        <v>278</v>
      </c>
      <c r="H55" s="928"/>
    </row>
    <row r="56" spans="1:8" s="391" customFormat="1" ht="45" hidden="1" customHeight="1" x14ac:dyDescent="0.2">
      <c r="A56" s="946" t="s">
        <v>251</v>
      </c>
      <c r="B56" s="926" t="s">
        <v>281</v>
      </c>
      <c r="C56" s="926" t="s">
        <v>282</v>
      </c>
      <c r="D56" s="926" t="s">
        <v>182</v>
      </c>
      <c r="E56" s="926" t="s">
        <v>283</v>
      </c>
      <c r="F56" s="926" t="s">
        <v>220</v>
      </c>
      <c r="G56" s="927" t="s">
        <v>284</v>
      </c>
      <c r="H56" s="926"/>
    </row>
    <row r="57" spans="1:8" s="391" customFormat="1" ht="45" hidden="1" customHeight="1" x14ac:dyDescent="0.2">
      <c r="A57" s="925" t="s">
        <v>124</v>
      </c>
      <c r="B57" s="926" t="s">
        <v>285</v>
      </c>
      <c r="C57" s="926" t="s">
        <v>286</v>
      </c>
      <c r="D57" s="926"/>
      <c r="E57" s="926" t="s">
        <v>206</v>
      </c>
      <c r="F57" s="926" t="s">
        <v>164</v>
      </c>
      <c r="G57" s="926" t="s">
        <v>287</v>
      </c>
      <c r="H57" s="944"/>
    </row>
    <row r="58" spans="1:8" s="391" customFormat="1" ht="45" hidden="1" customHeight="1" x14ac:dyDescent="0.2">
      <c r="A58" s="925" t="s">
        <v>122</v>
      </c>
      <c r="B58" s="926" t="s">
        <v>288</v>
      </c>
      <c r="C58" s="926" t="s">
        <v>289</v>
      </c>
      <c r="D58" s="926"/>
      <c r="E58" s="926" t="s">
        <v>169</v>
      </c>
      <c r="F58" s="926" t="s">
        <v>290</v>
      </c>
      <c r="G58" s="926" t="s">
        <v>291</v>
      </c>
      <c r="H58" s="944"/>
    </row>
    <row r="59" spans="1:8" s="391" customFormat="1" ht="45" hidden="1" customHeight="1" x14ac:dyDescent="0.2">
      <c r="A59" s="925" t="s">
        <v>122</v>
      </c>
      <c r="B59" s="926" t="s">
        <v>292</v>
      </c>
      <c r="C59" s="926" t="s">
        <v>293</v>
      </c>
      <c r="D59" s="926"/>
      <c r="E59" s="926" t="s">
        <v>294</v>
      </c>
      <c r="F59" s="926" t="s">
        <v>290</v>
      </c>
      <c r="G59" s="927" t="s">
        <v>295</v>
      </c>
      <c r="H59" s="944"/>
    </row>
    <row r="60" spans="1:8" s="391" customFormat="1" ht="45" customHeight="1" x14ac:dyDescent="0.2">
      <c r="A60" s="925" t="s">
        <v>296</v>
      </c>
      <c r="B60" s="927" t="s">
        <v>297</v>
      </c>
      <c r="C60" s="926" t="s">
        <v>298</v>
      </c>
      <c r="D60" s="926"/>
      <c r="E60" s="926" t="s">
        <v>163</v>
      </c>
      <c r="F60" s="926" t="s">
        <v>290</v>
      </c>
      <c r="G60" s="926" t="s">
        <v>299</v>
      </c>
      <c r="H60" s="938"/>
    </row>
    <row r="61" spans="1:8" s="391" customFormat="1" ht="45" customHeight="1" x14ac:dyDescent="0.2">
      <c r="A61" s="925" t="s">
        <v>186</v>
      </c>
      <c r="B61" s="927" t="s">
        <v>297</v>
      </c>
      <c r="C61" s="926" t="s">
        <v>298</v>
      </c>
      <c r="D61" s="926"/>
      <c r="E61" s="926" t="s">
        <v>300</v>
      </c>
      <c r="F61" s="926" t="s">
        <v>290</v>
      </c>
      <c r="G61" s="926" t="s">
        <v>299</v>
      </c>
      <c r="H61" s="938"/>
    </row>
    <row r="62" spans="1:8" s="391" customFormat="1" ht="45" hidden="1" customHeight="1" x14ac:dyDescent="0.2">
      <c r="A62" s="925" t="s">
        <v>120</v>
      </c>
      <c r="B62" s="926" t="s">
        <v>301</v>
      </c>
      <c r="C62" s="926" t="s">
        <v>302</v>
      </c>
      <c r="D62" s="926"/>
      <c r="E62" s="926" t="s">
        <v>233</v>
      </c>
      <c r="F62" s="926" t="s">
        <v>184</v>
      </c>
      <c r="G62" s="926" t="s">
        <v>303</v>
      </c>
      <c r="H62" s="944"/>
    </row>
    <row r="63" spans="1:8" s="391" customFormat="1" ht="45" hidden="1" customHeight="1" x14ac:dyDescent="0.2">
      <c r="A63" s="925" t="s">
        <v>130</v>
      </c>
      <c r="B63" s="926" t="s">
        <v>301</v>
      </c>
      <c r="C63" s="926" t="s">
        <v>302</v>
      </c>
      <c r="D63" s="926"/>
      <c r="E63" s="926" t="s">
        <v>172</v>
      </c>
      <c r="F63" s="926" t="s">
        <v>184</v>
      </c>
      <c r="G63" s="926" t="s">
        <v>303</v>
      </c>
      <c r="H63" s="926"/>
    </row>
    <row r="64" spans="1:8" s="391" customFormat="1" ht="45" hidden="1" customHeight="1" x14ac:dyDescent="0.2">
      <c r="A64" s="925" t="s">
        <v>126</v>
      </c>
      <c r="B64" s="926" t="s">
        <v>304</v>
      </c>
      <c r="C64" s="926" t="s">
        <v>305</v>
      </c>
      <c r="D64" s="926"/>
      <c r="E64" s="926" t="s">
        <v>179</v>
      </c>
      <c r="F64" s="926" t="s">
        <v>184</v>
      </c>
      <c r="G64" s="926"/>
      <c r="H64" s="943"/>
    </row>
    <row r="65" spans="1:8" s="391" customFormat="1" ht="45" hidden="1" customHeight="1" x14ac:dyDescent="0.2">
      <c r="A65" s="925" t="s">
        <v>120</v>
      </c>
      <c r="B65" s="926" t="s">
        <v>306</v>
      </c>
      <c r="C65" s="926" t="s">
        <v>307</v>
      </c>
      <c r="D65" s="926"/>
      <c r="E65" s="926" t="s">
        <v>143</v>
      </c>
      <c r="F65" s="926" t="s">
        <v>164</v>
      </c>
      <c r="G65" s="926" t="s">
        <v>308</v>
      </c>
      <c r="H65" s="943"/>
    </row>
    <row r="66" spans="1:8" s="391" customFormat="1" ht="45" hidden="1" customHeight="1" x14ac:dyDescent="0.2">
      <c r="A66" s="948" t="s">
        <v>309</v>
      </c>
      <c r="B66" s="926" t="s">
        <v>310</v>
      </c>
      <c r="C66" s="926" t="s">
        <v>311</v>
      </c>
      <c r="D66" s="926" t="s">
        <v>167</v>
      </c>
      <c r="E66" s="926" t="s">
        <v>312</v>
      </c>
      <c r="F66" s="926" t="s">
        <v>220</v>
      </c>
      <c r="G66" s="926" t="s">
        <v>313</v>
      </c>
      <c r="H66" s="944"/>
    </row>
    <row r="67" spans="1:8" s="391" customFormat="1" ht="45" hidden="1" customHeight="1" x14ac:dyDescent="0.2">
      <c r="A67" s="925" t="s">
        <v>125</v>
      </c>
      <c r="B67" s="926" t="s">
        <v>182</v>
      </c>
      <c r="C67" s="926" t="s">
        <v>314</v>
      </c>
      <c r="D67" s="926"/>
      <c r="E67" s="926" t="s">
        <v>169</v>
      </c>
      <c r="F67" s="926" t="s">
        <v>184</v>
      </c>
      <c r="G67" s="949" t="s">
        <v>315</v>
      </c>
      <c r="H67" s="943"/>
    </row>
    <row r="68" spans="1:8" s="391" customFormat="1" ht="45" hidden="1" customHeight="1" x14ac:dyDescent="0.2">
      <c r="A68" s="925" t="s">
        <v>230</v>
      </c>
      <c r="B68" s="926" t="s">
        <v>182</v>
      </c>
      <c r="C68" s="926" t="s">
        <v>314</v>
      </c>
      <c r="D68" s="926"/>
      <c r="E68" s="926" t="s">
        <v>172</v>
      </c>
      <c r="F68" s="926" t="s">
        <v>184</v>
      </c>
      <c r="G68" s="949" t="s">
        <v>315</v>
      </c>
      <c r="H68" s="944"/>
    </row>
    <row r="69" spans="1:8" s="391" customFormat="1" ht="45" hidden="1" customHeight="1" x14ac:dyDescent="0.2">
      <c r="A69" s="925" t="s">
        <v>131</v>
      </c>
      <c r="B69" s="926" t="s">
        <v>182</v>
      </c>
      <c r="C69" s="926" t="s">
        <v>314</v>
      </c>
      <c r="D69" s="926"/>
      <c r="E69" s="926" t="s">
        <v>277</v>
      </c>
      <c r="F69" s="926" t="s">
        <v>184</v>
      </c>
      <c r="G69" s="927" t="s">
        <v>316</v>
      </c>
      <c r="H69" s="943"/>
    </row>
    <row r="70" spans="1:8" s="391" customFormat="1" ht="45" hidden="1" customHeight="1" x14ac:dyDescent="0.2">
      <c r="A70" s="925" t="s">
        <v>122</v>
      </c>
      <c r="B70" s="926" t="s">
        <v>317</v>
      </c>
      <c r="C70" s="926" t="s">
        <v>318</v>
      </c>
      <c r="D70" s="926"/>
      <c r="E70" s="926" t="s">
        <v>277</v>
      </c>
      <c r="F70" s="926" t="s">
        <v>184</v>
      </c>
      <c r="G70" s="927" t="s">
        <v>319</v>
      </c>
      <c r="H70" s="943"/>
    </row>
    <row r="71" spans="1:8" s="391" customFormat="1" ht="45" hidden="1" customHeight="1" x14ac:dyDescent="0.2">
      <c r="A71" s="925" t="s">
        <v>121</v>
      </c>
      <c r="B71" s="926" t="s">
        <v>205</v>
      </c>
      <c r="C71" s="926" t="s">
        <v>320</v>
      </c>
      <c r="D71" s="926"/>
      <c r="E71" s="926" t="s">
        <v>198</v>
      </c>
      <c r="F71" s="926" t="s">
        <v>184</v>
      </c>
      <c r="G71" s="926" t="s">
        <v>321</v>
      </c>
      <c r="H71" s="943"/>
    </row>
    <row r="72" spans="1:8" s="391" customFormat="1" ht="45" hidden="1" customHeight="1" x14ac:dyDescent="0.2">
      <c r="A72" s="925" t="s">
        <v>122</v>
      </c>
      <c r="B72" s="926" t="s">
        <v>205</v>
      </c>
      <c r="C72" s="926" t="s">
        <v>320</v>
      </c>
      <c r="D72" s="926"/>
      <c r="E72" s="926" t="s">
        <v>322</v>
      </c>
      <c r="F72" s="926" t="s">
        <v>184</v>
      </c>
      <c r="G72" s="926" t="s">
        <v>321</v>
      </c>
      <c r="H72" s="943"/>
    </row>
    <row r="73" spans="1:8" s="391" customFormat="1" ht="45" hidden="1" customHeight="1" x14ac:dyDescent="0.2">
      <c r="A73" s="949" t="s">
        <v>323</v>
      </c>
      <c r="B73" s="926" t="s">
        <v>324</v>
      </c>
      <c r="C73" s="926" t="s">
        <v>325</v>
      </c>
      <c r="D73" s="926" t="s">
        <v>167</v>
      </c>
      <c r="E73" s="926" t="s">
        <v>312</v>
      </c>
      <c r="F73" s="926" t="s">
        <v>220</v>
      </c>
      <c r="G73" s="927" t="s">
        <v>326</v>
      </c>
      <c r="H73" s="929"/>
    </row>
    <row r="74" spans="1:8" s="391" customFormat="1" ht="45" hidden="1" customHeight="1" x14ac:dyDescent="0.2">
      <c r="A74" s="925" t="s">
        <v>242</v>
      </c>
      <c r="B74" s="926" t="s">
        <v>327</v>
      </c>
      <c r="C74" s="926" t="s">
        <v>328</v>
      </c>
      <c r="D74" s="926"/>
      <c r="E74" s="926" t="s">
        <v>206</v>
      </c>
      <c r="F74" s="926" t="s">
        <v>159</v>
      </c>
      <c r="G74" s="926"/>
      <c r="H74" s="926"/>
    </row>
    <row r="75" spans="1:8" s="391" customFormat="1" ht="45" hidden="1" customHeight="1" x14ac:dyDescent="0.2">
      <c r="A75" s="925" t="s">
        <v>120</v>
      </c>
      <c r="B75" s="926" t="s">
        <v>329</v>
      </c>
      <c r="C75" s="926" t="s">
        <v>330</v>
      </c>
      <c r="D75" s="926"/>
      <c r="E75" s="926" t="s">
        <v>206</v>
      </c>
      <c r="F75" s="926" t="s">
        <v>164</v>
      </c>
      <c r="G75" s="926" t="s">
        <v>331</v>
      </c>
      <c r="H75" s="927"/>
    </row>
    <row r="76" spans="1:8" s="391" customFormat="1" ht="45" hidden="1" customHeight="1" x14ac:dyDescent="0.2">
      <c r="A76" s="925" t="s">
        <v>230</v>
      </c>
      <c r="B76" s="926" t="s">
        <v>329</v>
      </c>
      <c r="C76" s="926" t="s">
        <v>330</v>
      </c>
      <c r="D76" s="926"/>
      <c r="E76" s="926" t="s">
        <v>163</v>
      </c>
      <c r="F76" s="926" t="s">
        <v>164</v>
      </c>
      <c r="G76" s="926" t="s">
        <v>331</v>
      </c>
      <c r="H76" s="944"/>
    </row>
    <row r="77" spans="1:8" s="391" customFormat="1" ht="45" hidden="1" customHeight="1" x14ac:dyDescent="0.2">
      <c r="A77" s="925" t="s">
        <v>131</v>
      </c>
      <c r="B77" s="926" t="s">
        <v>332</v>
      </c>
      <c r="C77" s="926" t="s">
        <v>333</v>
      </c>
      <c r="D77" s="926" t="s">
        <v>250</v>
      </c>
      <c r="E77" s="926" t="s">
        <v>198</v>
      </c>
      <c r="F77" s="926" t="s">
        <v>246</v>
      </c>
      <c r="G77" s="926"/>
      <c r="H77" s="928"/>
    </row>
    <row r="78" spans="1:8" s="391" customFormat="1" ht="45" hidden="1" customHeight="1" x14ac:dyDescent="0.2">
      <c r="A78" s="925" t="s">
        <v>120</v>
      </c>
      <c r="B78" s="926" t="s">
        <v>334</v>
      </c>
      <c r="C78" s="926" t="s">
        <v>335</v>
      </c>
      <c r="D78" s="926"/>
      <c r="E78" s="926" t="s">
        <v>300</v>
      </c>
      <c r="F78" s="926" t="s">
        <v>290</v>
      </c>
      <c r="G78" s="927" t="s">
        <v>336</v>
      </c>
      <c r="H78" s="927"/>
    </row>
    <row r="79" spans="1:8" s="391" customFormat="1" ht="45" hidden="1" customHeight="1" x14ac:dyDescent="0.2">
      <c r="A79" s="925" t="s">
        <v>337</v>
      </c>
      <c r="B79" s="926" t="s">
        <v>334</v>
      </c>
      <c r="C79" s="926" t="s">
        <v>335</v>
      </c>
      <c r="D79" s="926"/>
      <c r="E79" s="926" t="s">
        <v>338</v>
      </c>
      <c r="F79" s="926" t="s">
        <v>290</v>
      </c>
      <c r="G79" s="927" t="s">
        <v>336</v>
      </c>
      <c r="H79" s="926"/>
    </row>
    <row r="80" spans="1:8" s="391" customFormat="1" ht="45" hidden="1" customHeight="1" x14ac:dyDescent="0.2">
      <c r="A80" s="925" t="s">
        <v>242</v>
      </c>
      <c r="B80" s="926" t="s">
        <v>339</v>
      </c>
      <c r="C80" s="926" t="s">
        <v>340</v>
      </c>
      <c r="D80" s="926" t="s">
        <v>243</v>
      </c>
      <c r="E80" s="926" t="s">
        <v>228</v>
      </c>
      <c r="F80" s="926" t="s">
        <v>246</v>
      </c>
      <c r="G80" s="927" t="s">
        <v>247</v>
      </c>
      <c r="H80" s="929"/>
    </row>
    <row r="81" spans="1:8" s="391" customFormat="1" ht="45" hidden="1" customHeight="1" x14ac:dyDescent="0.2">
      <c r="A81" s="925" t="s">
        <v>124</v>
      </c>
      <c r="B81" s="926" t="s">
        <v>341</v>
      </c>
      <c r="C81" s="926" t="s">
        <v>342</v>
      </c>
      <c r="D81" s="926"/>
      <c r="E81" s="926" t="s">
        <v>312</v>
      </c>
      <c r="F81" s="926" t="s">
        <v>184</v>
      </c>
      <c r="G81" s="927" t="s">
        <v>343</v>
      </c>
      <c r="H81" s="928"/>
    </row>
    <row r="82" spans="1:8" s="391" customFormat="1" ht="45" hidden="1" customHeight="1" x14ac:dyDescent="0.2">
      <c r="A82" s="925" t="s">
        <v>242</v>
      </c>
      <c r="B82" s="926" t="s">
        <v>344</v>
      </c>
      <c r="C82" s="926" t="s">
        <v>345</v>
      </c>
      <c r="D82" s="926"/>
      <c r="E82" s="926" t="s">
        <v>346</v>
      </c>
      <c r="F82" s="926" t="s">
        <v>220</v>
      </c>
      <c r="G82" s="926" t="s">
        <v>347</v>
      </c>
      <c r="H82" s="927"/>
    </row>
    <row r="83" spans="1:8" s="391" customFormat="1" ht="45" hidden="1" customHeight="1" x14ac:dyDescent="0.2">
      <c r="A83" s="946" t="s">
        <v>348</v>
      </c>
      <c r="B83" s="1132" t="s">
        <v>349</v>
      </c>
      <c r="C83" s="1132" t="s">
        <v>350</v>
      </c>
      <c r="D83" s="1132" t="s">
        <v>167</v>
      </c>
      <c r="E83" s="1132"/>
      <c r="F83" s="1132" t="s">
        <v>351</v>
      </c>
      <c r="G83" s="1134" t="s">
        <v>352</v>
      </c>
      <c r="H83" s="928" t="s">
        <v>271</v>
      </c>
    </row>
    <row r="84" spans="1:8" s="391" customFormat="1" ht="45" hidden="1" customHeight="1" x14ac:dyDescent="0.2">
      <c r="A84" s="925" t="s">
        <v>125</v>
      </c>
      <c r="B84" s="926" t="s">
        <v>225</v>
      </c>
      <c r="C84" s="926" t="s">
        <v>353</v>
      </c>
      <c r="D84" s="926"/>
      <c r="E84" s="926" t="s">
        <v>169</v>
      </c>
      <c r="F84" s="926" t="s">
        <v>194</v>
      </c>
      <c r="G84" s="926" t="s">
        <v>354</v>
      </c>
      <c r="H84" s="928"/>
    </row>
    <row r="85" spans="1:8" s="391" customFormat="1" ht="45" hidden="1" customHeight="1" x14ac:dyDescent="0.2">
      <c r="A85" s="925" t="s">
        <v>129</v>
      </c>
      <c r="B85" s="926" t="s">
        <v>355</v>
      </c>
      <c r="C85" s="926" t="s">
        <v>356</v>
      </c>
      <c r="D85" s="926"/>
      <c r="E85" s="926" t="s">
        <v>206</v>
      </c>
      <c r="F85" s="926" t="s">
        <v>184</v>
      </c>
      <c r="G85" s="927" t="s">
        <v>357</v>
      </c>
      <c r="H85" s="929"/>
    </row>
    <row r="86" spans="1:8" s="391" customFormat="1" ht="45" hidden="1" customHeight="1" x14ac:dyDescent="0.2">
      <c r="A86" s="925" t="s">
        <v>119</v>
      </c>
      <c r="B86" s="926" t="s">
        <v>358</v>
      </c>
      <c r="C86" s="926" t="s">
        <v>359</v>
      </c>
      <c r="D86" s="926"/>
      <c r="E86" s="926" t="s">
        <v>206</v>
      </c>
      <c r="F86" s="926" t="s">
        <v>360</v>
      </c>
      <c r="G86" s="926" t="s">
        <v>361</v>
      </c>
      <c r="H86" s="926"/>
    </row>
    <row r="87" spans="1:8" s="391" customFormat="1" ht="45" hidden="1" customHeight="1" x14ac:dyDescent="0.2">
      <c r="A87" s="925" t="s">
        <v>129</v>
      </c>
      <c r="B87" s="926" t="s">
        <v>362</v>
      </c>
      <c r="C87" s="926" t="s">
        <v>363</v>
      </c>
      <c r="D87" s="926"/>
      <c r="E87" s="926" t="s">
        <v>169</v>
      </c>
      <c r="F87" s="926" t="s">
        <v>184</v>
      </c>
      <c r="G87" s="927" t="s">
        <v>364</v>
      </c>
      <c r="H87" s="929"/>
    </row>
    <row r="88" spans="1:8" s="391" customFormat="1" ht="45" hidden="1" customHeight="1" x14ac:dyDescent="0.2">
      <c r="A88" s="925" t="s">
        <v>130</v>
      </c>
      <c r="B88" s="926" t="s">
        <v>362</v>
      </c>
      <c r="C88" s="926" t="s">
        <v>363</v>
      </c>
      <c r="D88" s="926"/>
      <c r="E88" s="926" t="s">
        <v>179</v>
      </c>
      <c r="F88" s="926" t="s">
        <v>184</v>
      </c>
      <c r="G88" s="927" t="s">
        <v>364</v>
      </c>
      <c r="H88" s="948"/>
    </row>
    <row r="89" spans="1:8" s="391" customFormat="1" ht="45" hidden="1" customHeight="1" x14ac:dyDescent="0.2">
      <c r="A89" s="925" t="s">
        <v>242</v>
      </c>
      <c r="B89" s="926" t="s">
        <v>365</v>
      </c>
      <c r="C89" s="926" t="s">
        <v>366</v>
      </c>
      <c r="D89" s="926"/>
      <c r="E89" s="926" t="s">
        <v>367</v>
      </c>
      <c r="F89" s="926" t="s">
        <v>220</v>
      </c>
      <c r="G89" s="926" t="s">
        <v>368</v>
      </c>
      <c r="H89" s="926"/>
    </row>
    <row r="90" spans="1:8" s="391" customFormat="1" ht="45" hidden="1" customHeight="1" x14ac:dyDescent="0.2">
      <c r="A90" s="925" t="s">
        <v>242</v>
      </c>
      <c r="B90" s="926" t="s">
        <v>369</v>
      </c>
      <c r="C90" s="926" t="s">
        <v>370</v>
      </c>
      <c r="D90" s="926"/>
      <c r="E90" s="926" t="s">
        <v>198</v>
      </c>
      <c r="F90" s="926" t="s">
        <v>220</v>
      </c>
      <c r="G90" s="926" t="s">
        <v>371</v>
      </c>
      <c r="H90" s="926"/>
    </row>
    <row r="92" spans="1:8" x14ac:dyDescent="0.2">
      <c r="A92" s="966" t="s">
        <v>372</v>
      </c>
    </row>
  </sheetData>
  <autoFilter ref="A13:H90" xr:uid="{BA772803-AF23-4AC5-8172-99BB41D315D9}">
    <filterColumn colId="1">
      <filters>
        <filter val="PORT KLANG (PELABUHAN KLANG)"/>
      </filters>
    </filterColumn>
  </autoFilter>
  <mergeCells count="2">
    <mergeCell ref="B4:F4"/>
    <mergeCell ref="A1:H1"/>
  </mergeCells>
  <hyperlinks>
    <hyperlink ref="A61" location="SEAGULL!A1" display="SEAGULL" xr:uid="{023C6D9A-9E2C-4F5C-AA96-3EA7EE3F8218}"/>
    <hyperlink ref="B6" location="BURMA!A1" display="BURMA" xr:uid="{6562E0E9-0C36-400C-A829-536CB5CA4566}"/>
    <hyperlink ref="A83" location="'GOLDEN HORN'!A1" display="PERTIWI/GOLDEN HORN" xr:uid="{B21D8B9A-1F00-4AB8-B45B-E57CE0A41A01}"/>
    <hyperlink ref="A56" location="KAGUYA!A1" display="PERTIWI/ KAGUYA" xr:uid="{BAC18593-6AF9-4CB2-8FF6-6779CAF3D062}"/>
    <hyperlink ref="A46" location="KAGUYA!A1" display="PERTIWI/ KAGUYA" xr:uid="{FCF8F41B-D1C6-4741-B840-05D9B8F4D170}"/>
    <hyperlink ref="A63" location="'JADE EAST'!A1" display="JADE EAST**" xr:uid="{10A85854-8222-4DC1-B628-022DEC145967}"/>
    <hyperlink ref="A88" location="'JADE EAST'!A1" display="JADE EAST**" xr:uid="{61BC6AEF-9F14-4467-9900-2E2D60FE194B}"/>
    <hyperlink ref="A86" location="BURMA!Print_Area" display="BURMA" xr:uid="{2A56BB79-6B41-4321-A746-2CFFB609DF68}"/>
    <hyperlink ref="A20" location="BURMA!Print_Area" display="BURMA" xr:uid="{16BC76AF-4367-4CEC-800C-6A272D9AFCD9}"/>
    <hyperlink ref="A24" location="SHAPLA!A1" display="SHAPLA" xr:uid="{1F3DFEA5-9248-459F-8321-BDAA009E1F28}"/>
    <hyperlink ref="A85" location="EMERALD!A1" display="EMERALD" xr:uid="{6AF227C9-1B60-4ADF-B845-DC2A01DE85E2}"/>
    <hyperlink ref="A87" location="EMERALD!A1" display="EMERALD" xr:uid="{607CFA19-9D8B-451A-AAEF-B248813303F8}"/>
    <hyperlink ref="A55" location="'TIGER EAST'!A1" display="TIGER EAST" xr:uid="{D83F887F-E9DD-4365-B9D5-B4ABCF307B4A}"/>
    <hyperlink ref="A69" location="'TIGER EAST'!A1" display="TIGER EAST" xr:uid="{F866D1AE-54CD-4E86-B9B1-4782B36E1D0F}"/>
    <hyperlink ref="A77" location="'TIGER EAST'!A1" display="TIGER EAST" xr:uid="{D1812229-0BBD-480D-8ABE-41A426DE238D}"/>
    <hyperlink ref="A49" location="'TIGER EAST'!A1" display="TIGER EAST" xr:uid="{3CD43AA6-B7BC-4F95-A1B9-C7D1EA3B95D6}"/>
    <hyperlink ref="A45" location="'TIGER EAST'!A1" display="TIGER EAST" xr:uid="{12151207-E0AC-445F-A243-24BF5E41B8FE}"/>
    <hyperlink ref="A43" location="'TIGER EAST'!A1" display="TIGER EAST" xr:uid="{57D10482-34F2-4887-BAA5-4FF7E55A7DDE}"/>
    <hyperlink ref="A31" location="'TIGER EAST'!A1" display="TIGER EAST" xr:uid="{3BC430F9-68A3-4585-B106-2E4AECBC0356}"/>
    <hyperlink ref="A25" location="'TIGER EAST'!A1" display="TIGER EAST" xr:uid="{7D500F41-1367-4246-AAD8-097250A32209}"/>
    <hyperlink ref="A22" location="'TIGER EAST'!A1" display="TIGER EAST" xr:uid="{D825ADC3-A062-457A-8930-79A22C2AC6D6}"/>
    <hyperlink ref="A68" location="SEAHORSE!A1" display="SEAHORSE" xr:uid="{0BB83D3E-2C11-4920-B3F8-2EED5BD14B08}"/>
    <hyperlink ref="A38" location="SEAHORSE!A1" display="SEAHORSE" xr:uid="{544CE354-2CE0-492A-8DEA-97EA12494EEA}"/>
    <hyperlink ref="A76" location="SEAHORSE!A1" display="SEAHORSE" xr:uid="{E5F98D50-EFA0-4591-B82F-E65537E22C69}"/>
    <hyperlink ref="A64" location="SEAHORSE!A1" display="SEAHORSE" xr:uid="{1C9BABB8-2CFC-4EB1-BA23-5010F6446413}"/>
    <hyperlink ref="A54" location="SEAHORSE!A1" display="SEAHORSE" xr:uid="{D784A99E-15E4-408B-B0D4-AE375EEB09C4}"/>
    <hyperlink ref="A42" location="SEAHORSE!A1" display="SEAHORSE" xr:uid="{1C4A77A9-5F59-47FD-B019-18115F62727B}"/>
    <hyperlink ref="A84" location="SEAGULL!A1" display="SEAGULL" xr:uid="{1F34BC83-21E7-4CA3-B149-7BFCF9BC01F3}"/>
    <hyperlink ref="A47" location="'THAI EXPRESS'!A1" display="THAI EXPRESS" xr:uid="{A0E9E5B3-BE0C-42D4-9F04-C26FF3312A18}"/>
    <hyperlink ref="A36" location="SEAGULL!A1" display="SEAGULL" xr:uid="{75A8D83A-8B35-43F2-B63E-D1782239CCEE}"/>
    <hyperlink ref="A67" location="SEAGULL!A1" display="SEAGULL" xr:uid="{5CCBB335-0337-4126-9683-2F32A7318F6F}"/>
    <hyperlink ref="A79" location="SEAGULL!A1" display="SEAGULL" xr:uid="{A927B3B7-EE6C-4AC6-AE11-3B05D1B7BB75}"/>
    <hyperlink ref="A71" location="'LANG CO'!A1" display="LANG CO" xr:uid="{5D670F97-0B51-417E-9DE2-B00E054CC0CC}"/>
    <hyperlink ref="A60" location="'LANG CO'!A1" display="LANG CO" xr:uid="{027E3FBC-D7E2-4016-AF01-4B48CC027D2C}"/>
    <hyperlink ref="A50" location="'LANG CO'!A1" display="LANG CO" xr:uid="{B33F0CA1-F03C-4F20-B9C6-BE19F9494095}"/>
    <hyperlink ref="A40" location="'LANG CO'!A1" display="LANG CO" xr:uid="{F08ED9FF-B9EF-406B-83C8-657AFAA95F17}"/>
    <hyperlink ref="A29" location="'LANG CO'!A1" display="LANG CO" xr:uid="{80E0579D-57DB-4345-BF92-7643614FE4AF}"/>
    <hyperlink ref="A28" location="'LANG CO'!A1" display="LANG CO" xr:uid="{44016C90-1966-4D4D-A950-676BA26513EA}"/>
    <hyperlink ref="A19" location="'LANG CO'!A1" display="LANG CO" xr:uid="{FC5C5257-C442-463F-855D-2745509F01EA}"/>
    <hyperlink ref="A81" location="PERTIWI!Print_Area" display="PERTIWI" xr:uid="{FC1E013F-0916-4BF6-9E63-E75CB7F4B3E7}"/>
    <hyperlink ref="A57" location="PERTIWI!Print_Area" display="PERTIWI" xr:uid="{195EC711-80A6-4C9A-AA24-F2B5CCB79565}"/>
    <hyperlink ref="A41" location="PERTIWI!Print_Area" display="PERTIWI" xr:uid="{1E524681-09AD-4AFD-AECA-40912FFCE95D}"/>
    <hyperlink ref="A39" location="PERTIWI!Print_Area" display="PERTIWI" xr:uid="{5246C1E1-E2D0-4A71-9218-14AEC44316F1}"/>
    <hyperlink ref="A27" location="PERTIWI!Print_Area" display="PERTIWI" xr:uid="{25A66115-237A-4741-ABCE-373DDB5122FE}"/>
    <hyperlink ref="A21" location="PERTIWI!Print_Area" display="PERTIWI" xr:uid="{005EA6C6-73C2-4AE4-AEA3-A615BD8B90CF}"/>
    <hyperlink ref="A72" location="ORCHID!Print_Area" display="ORCHID" xr:uid="{47C05BC5-7FA7-4C2E-8E5C-AF55E2665191}"/>
    <hyperlink ref="A59" location="ORCHID!Print_Area" display="ORCHID" xr:uid="{F6E57AE8-254D-45AD-A4C5-6AE1D9F1467C}"/>
    <hyperlink ref="A58" location="ORCHID!Print_Area" display="ORCHID" xr:uid="{697C38E1-3F48-449A-A7C1-35385166077D}"/>
    <hyperlink ref="A37" location="ORCHID!Print_Area" display="ORCHID" xr:uid="{F2CC6CF7-7B9B-42B3-8D6B-BD361F96099E}"/>
    <hyperlink ref="A34" location="ORCHID!Print_Area" display="ORCHID" xr:uid="{7E9859E9-AB33-4901-A8C8-3869E8469BA5}"/>
    <hyperlink ref="A30" location="ORCHID!Print_Area" display="ORCHID" xr:uid="{17E6DD87-15DF-43DB-8C02-4AD4A6022BB2}"/>
    <hyperlink ref="A70" location="ORCHID!Print_Area" display="ORCHID" xr:uid="{A64E8FA8-3628-41A1-86BD-E0959E45B32D}"/>
    <hyperlink ref="A51" location="' ORIGAMI'!A1" display="NEW ORIGAMI" xr:uid="{D30ABCEC-7F64-480D-988C-78659A2F1DE6}"/>
    <hyperlink ref="A90" location="' ORIGAMI'!A1" display="NEW ORIGAMI" xr:uid="{C3DA1A73-A45D-446E-8E95-9D6181C8D34B}"/>
    <hyperlink ref="A89" location="' ORIGAMI'!A1" display="NEW ORIGAMI" xr:uid="{AF5190B8-6E6E-409B-A91E-D74480ED00F3}"/>
    <hyperlink ref="A82" location="' ORIGAMI'!A1" display="NEW ORIGAMI" xr:uid="{BB713521-BFDD-4C95-B9DC-AF0882A3A4DA}"/>
    <hyperlink ref="A80" location="' ORIGAMI'!A1" display="NEW ORIGAMI" xr:uid="{E345B7B4-B7BC-40C1-9A6D-04E5C937BB65}"/>
    <hyperlink ref="A74" location="' ORIGAMI'!A1" display="NEW ORIGAMI" xr:uid="{83875D2D-44CE-401E-82B2-928B25D85F95}"/>
    <hyperlink ref="A53" location="' ORIGAMI'!A1" display="NEW ORIGAMI" xr:uid="{4BA1B6DE-7E1B-4ECA-B790-1821D915EFD0}"/>
    <hyperlink ref="A52" location="' ORIGAMI'!A1" display="NEW ORIGAMI" xr:uid="{1EC3078E-C9D7-4C0B-9ADC-2909E29488C2}"/>
    <hyperlink ref="A44" location="' ORIGAMI'!A1" display="NEW ORIGAMI" xr:uid="{635C4353-6E4A-41E3-A864-EEAE54C3ECCA}"/>
    <hyperlink ref="A78" location="DOLPHIN!Print_Area" display="DOLPHIN" xr:uid="{A1DADF6A-118E-4A9A-8DCB-85330D1C45B7}"/>
    <hyperlink ref="A75" location="DOLPHIN!Print_Area" display="DOLPHIN" xr:uid="{D5DD7ED9-A9C7-420F-A7DC-6FF4C48E193D}"/>
    <hyperlink ref="A65" location="DOLPHIN!Print_Area" display="DOLPHIN" xr:uid="{923C3FC0-0F7E-4DBF-8D0F-A4A45454D90A}"/>
    <hyperlink ref="A62" location="DOLPHIN!Print_Area" display="DOLPHIN" xr:uid="{822E24E2-3A0D-41CE-8A3A-1ED6F0166900}"/>
    <hyperlink ref="A33" location="DOLPHIN!Print_Area" display="DOLPHIN" xr:uid="{D07011C6-D470-4EA5-B768-5A278EE36B4C}"/>
    <hyperlink ref="A6" location="BENGAL!Print_Area" display="BENGAL" xr:uid="{63BA7C44-30B9-42BD-8463-6D49A188F811}"/>
    <hyperlink ref="E8" location="SHAPLA!Print_Area" display="SEAHORSE" xr:uid="{FDBEBF6E-E317-410C-A71C-37979BEBAE64}"/>
    <hyperlink ref="C6" location="DOLPHIN!Print_Area" display="DOLPHIN" xr:uid="{50777A39-7164-4815-B1F8-224A6AD9D8C4}"/>
    <hyperlink ref="C10" location="'JADE EAST'!A1" display="JADE EAST" xr:uid="{3B55FA1C-2406-46A2-9728-5CAFBCD0C3A5}"/>
    <hyperlink ref="A26" location="SEAGULL!A1" display="SEAGULL" xr:uid="{CA0BBF61-8ADD-4061-B5C4-9CF9066957B2}"/>
    <hyperlink ref="A32" location="PERTIWI!Print_Area" display="PERTIWI" xr:uid="{C0186E6B-9D3B-4BBB-A4C4-CCC76706F813}"/>
    <hyperlink ref="A35" location="PERTIWI!Print_Area" display="PERTIWI" xr:uid="{FBFC8FD9-59B5-4EC4-83BE-58C85D5B6100}"/>
    <hyperlink ref="A23" location="BENGAL!Print_Area" display="SHAPLA" xr:uid="{113BA502-F21C-4890-8896-3940479F740D}"/>
    <hyperlink ref="D6" location="'LANG CO'!A1" display="LANG CO" xr:uid="{78E491E7-759C-4F95-80F4-E27C8CB9B70A}"/>
    <hyperlink ref="E6" location="ORCHID!A1" display="ORCHID" xr:uid="{6FBE5A3C-693B-4137-BC3D-909AAB0C0177}"/>
    <hyperlink ref="A8" location="' ORIGAMI'!A1" display=" ORIGAMI" xr:uid="{75B8021A-616E-4CC2-BC09-7FD3C2EC91DC}"/>
    <hyperlink ref="B8" location="PERTIWI!Print_Area" display="PERTIWI" xr:uid="{B758482B-2837-4FD6-A583-F5334E6D7136}"/>
    <hyperlink ref="C8" location="SEAGULL!A1" display="SEAGULL" xr:uid="{88C276CF-9AA7-41BC-83BA-4031D9529190}"/>
    <hyperlink ref="D8" location="SEAHORSE!A1" display="SEAHORSE" xr:uid="{B3518783-A5A3-4018-9BC9-C7950C2434BA}"/>
    <hyperlink ref="B10" location="EMERALD!A1" display="EMERALD" xr:uid="{A6BF3CEA-521F-4FFC-85FA-0763D35EEAC8}"/>
    <hyperlink ref="D10" location="'TIGER EAST'!A1" display="TIGER EAST" xr:uid="{9DE41EEC-1B51-423D-B04D-D9408F12A876}"/>
    <hyperlink ref="A14" location="'THAI EXPRESS'!A1" display="THAI EXPRESS" xr:uid="{4F524C32-65C5-4A37-B5B7-F8FD56C43A8E}"/>
    <hyperlink ref="A15" location="'THAI EXPRESS'!A1" display="THAI EXPRESS" xr:uid="{1A3C1C85-F29F-49D2-AAA8-C6578CEB37D8}"/>
    <hyperlink ref="A16" location="'THAI EXPRESS'!A1" display="THAI EXPRESS" xr:uid="{DAFE51E2-EB0F-4284-85B3-54FCD03F1D05}"/>
    <hyperlink ref="A17" location="'THAI EXPRESS'!A1" display="THAI EXPRESS" xr:uid="{F71FDC11-A3BA-489A-9893-A094577A2418}"/>
    <hyperlink ref="A18" location="'THAI EXPRESS'!A1" display="THAI EXPRESS" xr:uid="{775374A7-8346-4F34-9DB0-153FC77BD1FA}"/>
    <hyperlink ref="A48" location="'THAI EXPRESS'!A1" display="THAI EXPRESS" xr:uid="{80132D70-414D-409C-A8B2-BA51A708F34F}"/>
  </hyperlinks>
  <pageMargins left="0.35433070866141736" right="0.70866141732283472" top="0.74803149606299213" bottom="0.74803149606299213" header="0.31496062992125984" footer="0.31496062992125984"/>
  <pageSetup paperSize="9" scale="33" orientation="landscape" r:id="rId1"/>
  <headerFooter>
    <oddFooter>&amp;L_x000D_&amp;1#&amp;"Calibri"&amp;10&amp;K000000 Sensitivity: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C7A8-77F3-460D-A1AD-3C95F49A9B46}">
  <sheetPr>
    <tabColor rgb="FFFFFF00"/>
    <pageSetUpPr fitToPage="1"/>
  </sheetPr>
  <dimension ref="A1:R137"/>
  <sheetViews>
    <sheetView showGridLines="0" zoomScale="130" zoomScaleNormal="130" zoomScaleSheetLayoutView="80" workbookViewId="0">
      <selection activeCell="G59" sqref="G59"/>
    </sheetView>
  </sheetViews>
  <sheetFormatPr defaultColWidth="9.140625" defaultRowHeight="13.5" x14ac:dyDescent="0.2"/>
  <cols>
    <col min="1" max="1" width="24.140625" style="1070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5" width="17.85546875" style="149" customWidth="1"/>
    <col min="16" max="16" width="4.140625" style="149" customWidth="1"/>
    <col min="17" max="17" width="18.42578125" style="149" customWidth="1"/>
    <col min="18" max="16384" width="9.140625" style="149"/>
  </cols>
  <sheetData>
    <row r="1" spans="1:9" ht="14.25" thickBot="1" x14ac:dyDescent="0.25"/>
    <row r="2" spans="1:9" ht="20.100000000000001" customHeight="1" thickBot="1" x14ac:dyDescent="0.25">
      <c r="B2" s="1147" t="s">
        <v>116</v>
      </c>
      <c r="C2" s="1147"/>
      <c r="D2" s="1147"/>
      <c r="E2" s="1147"/>
      <c r="F2" s="1147"/>
      <c r="H2" s="1011" t="s">
        <v>373</v>
      </c>
    </row>
    <row r="3" spans="1:9" ht="15.75" customHeight="1" thickBot="1" x14ac:dyDescent="0.25"/>
    <row r="4" spans="1:9" ht="30" customHeight="1" thickBot="1" x14ac:dyDescent="0.25">
      <c r="B4" s="1148" t="s">
        <v>374</v>
      </c>
      <c r="C4" s="1149"/>
      <c r="D4" s="1149"/>
      <c r="E4" s="1149"/>
      <c r="F4" s="1150"/>
    </row>
    <row r="5" spans="1:9" ht="20.100000000000001" customHeight="1" x14ac:dyDescent="0.2">
      <c r="B5" s="1151"/>
      <c r="C5" s="1151"/>
      <c r="D5" s="1151"/>
      <c r="E5" s="1151"/>
      <c r="F5" s="1151"/>
    </row>
    <row r="6" spans="1:9" ht="20.100000000000001" customHeight="1" x14ac:dyDescent="0.2">
      <c r="B6" s="1152" t="s">
        <v>375</v>
      </c>
      <c r="C6" s="1152"/>
      <c r="D6" s="1152"/>
      <c r="E6" s="1152"/>
      <c r="F6" s="1152"/>
    </row>
    <row r="7" spans="1:9" ht="15.75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9" ht="30" customHeight="1" x14ac:dyDescent="0.2">
      <c r="A8" s="836"/>
      <c r="B8" s="1153" t="s">
        <v>376</v>
      </c>
      <c r="C8" s="1154"/>
      <c r="D8" s="1155" t="s">
        <v>377</v>
      </c>
      <c r="E8" s="970" t="s">
        <v>378</v>
      </c>
      <c r="F8" s="973" t="s">
        <v>379</v>
      </c>
      <c r="G8" s="331"/>
      <c r="H8" s="901" t="s">
        <v>380</v>
      </c>
      <c r="I8" s="1"/>
    </row>
    <row r="9" spans="1:9" ht="20.100000000000001" customHeight="1" x14ac:dyDescent="0.2">
      <c r="A9" s="836"/>
      <c r="B9" s="973" t="s">
        <v>381</v>
      </c>
      <c r="C9" s="973" t="s">
        <v>382</v>
      </c>
      <c r="D9" s="1156"/>
      <c r="E9" s="969" t="s">
        <v>300</v>
      </c>
      <c r="F9" s="969" t="s">
        <v>163</v>
      </c>
      <c r="G9" s="331"/>
      <c r="H9" s="972" t="s">
        <v>383</v>
      </c>
      <c r="I9" s="972" t="s">
        <v>384</v>
      </c>
    </row>
    <row r="10" spans="1:9" ht="15.75" hidden="1" customHeight="1" x14ac:dyDescent="0.2">
      <c r="A10" s="836"/>
      <c r="B10" s="827" t="s">
        <v>385</v>
      </c>
      <c r="C10" s="834" t="s">
        <v>386</v>
      </c>
      <c r="D10" s="775">
        <v>45309</v>
      </c>
      <c r="E10" s="835"/>
      <c r="F10" s="775">
        <f t="shared" ref="F10:F25" si="0">D10+3</f>
        <v>45312</v>
      </c>
      <c r="G10" s="331"/>
      <c r="H10" s="775">
        <v>45305</v>
      </c>
      <c r="I10" s="155"/>
    </row>
    <row r="11" spans="1:9" ht="15.75" hidden="1" customHeight="1" x14ac:dyDescent="0.2">
      <c r="A11" s="836"/>
      <c r="B11" s="827" t="s">
        <v>387</v>
      </c>
      <c r="C11" s="834" t="s">
        <v>388</v>
      </c>
      <c r="D11" s="775">
        <v>45313</v>
      </c>
      <c r="E11" s="835"/>
      <c r="F11" s="775">
        <f t="shared" si="0"/>
        <v>45316</v>
      </c>
      <c r="G11" s="331"/>
      <c r="H11" s="775">
        <f t="shared" ref="H11:H68" si="1">H10+7</f>
        <v>45312</v>
      </c>
      <c r="I11" s="155"/>
    </row>
    <row r="12" spans="1:9" ht="15.75" hidden="1" customHeight="1" x14ac:dyDescent="0.2">
      <c r="A12" s="836"/>
      <c r="B12" s="827" t="s">
        <v>389</v>
      </c>
      <c r="C12" s="834" t="s">
        <v>390</v>
      </c>
      <c r="D12" s="775">
        <v>45318</v>
      </c>
      <c r="E12" s="775">
        <f>D12+2</f>
        <v>45320</v>
      </c>
      <c r="F12" s="775">
        <f t="shared" si="0"/>
        <v>45321</v>
      </c>
      <c r="G12" s="331"/>
      <c r="H12" s="775">
        <f t="shared" si="1"/>
        <v>45319</v>
      </c>
      <c r="I12" s="155"/>
    </row>
    <row r="13" spans="1:9" ht="17.25" hidden="1" customHeight="1" x14ac:dyDescent="0.2">
      <c r="A13" s="836"/>
      <c r="B13" s="827" t="s">
        <v>391</v>
      </c>
      <c r="C13" s="834" t="s">
        <v>392</v>
      </c>
      <c r="D13" s="775">
        <v>45327</v>
      </c>
      <c r="E13" s="775">
        <f t="shared" ref="E13:E25" si="2">D13+2</f>
        <v>45329</v>
      </c>
      <c r="F13" s="775">
        <f t="shared" si="0"/>
        <v>45330</v>
      </c>
      <c r="G13" s="331"/>
      <c r="H13" s="775">
        <v>45326</v>
      </c>
      <c r="I13" s="155"/>
    </row>
    <row r="14" spans="1:9" ht="17.25" hidden="1" customHeight="1" x14ac:dyDescent="0.2">
      <c r="A14" s="836"/>
      <c r="B14" s="827" t="s">
        <v>393</v>
      </c>
      <c r="C14" s="834" t="s">
        <v>394</v>
      </c>
      <c r="D14" s="775">
        <v>45334</v>
      </c>
      <c r="E14" s="775">
        <f t="shared" si="2"/>
        <v>45336</v>
      </c>
      <c r="F14" s="775">
        <f t="shared" si="0"/>
        <v>45337</v>
      </c>
      <c r="G14" s="331"/>
      <c r="H14" s="775">
        <f t="shared" si="1"/>
        <v>45333</v>
      </c>
      <c r="I14" s="155"/>
    </row>
    <row r="15" spans="1:9" ht="17.25" hidden="1" customHeight="1" x14ac:dyDescent="0.2">
      <c r="A15" s="836" t="s">
        <v>395</v>
      </c>
      <c r="B15" s="827" t="s">
        <v>396</v>
      </c>
      <c r="C15" s="834" t="s">
        <v>397</v>
      </c>
      <c r="D15" s="775">
        <v>45339</v>
      </c>
      <c r="E15" s="775">
        <f t="shared" si="2"/>
        <v>45341</v>
      </c>
      <c r="F15" s="775">
        <f t="shared" si="0"/>
        <v>45342</v>
      </c>
      <c r="G15" s="331"/>
      <c r="H15" s="775">
        <f t="shared" si="1"/>
        <v>45340</v>
      </c>
      <c r="I15" s="155"/>
    </row>
    <row r="16" spans="1:9" ht="17.25" hidden="1" customHeight="1" x14ac:dyDescent="0.2">
      <c r="A16" s="836" t="s">
        <v>398</v>
      </c>
      <c r="B16" s="827" t="s">
        <v>399</v>
      </c>
      <c r="C16" s="834" t="s">
        <v>400</v>
      </c>
      <c r="D16" s="775">
        <v>45346</v>
      </c>
      <c r="E16" s="775">
        <f t="shared" si="2"/>
        <v>45348</v>
      </c>
      <c r="F16" s="775">
        <f t="shared" si="0"/>
        <v>45349</v>
      </c>
      <c r="G16" s="331"/>
      <c r="H16" s="775">
        <f t="shared" si="1"/>
        <v>45347</v>
      </c>
      <c r="I16" s="155"/>
    </row>
    <row r="17" spans="1:9" ht="17.25" hidden="1" customHeight="1" x14ac:dyDescent="0.2">
      <c r="A17" s="836"/>
      <c r="B17" s="827" t="s">
        <v>387</v>
      </c>
      <c r="C17" s="834" t="s">
        <v>401</v>
      </c>
      <c r="D17" s="775">
        <v>45354</v>
      </c>
      <c r="E17" s="775">
        <f t="shared" si="2"/>
        <v>45356</v>
      </c>
      <c r="F17" s="775">
        <f t="shared" si="0"/>
        <v>45357</v>
      </c>
      <c r="G17" s="331"/>
      <c r="H17" s="775">
        <f t="shared" si="1"/>
        <v>45354</v>
      </c>
      <c r="I17" s="155"/>
    </row>
    <row r="18" spans="1:9" ht="17.25" hidden="1" customHeight="1" x14ac:dyDescent="0.2">
      <c r="A18" s="836"/>
      <c r="B18" s="827" t="s">
        <v>389</v>
      </c>
      <c r="C18" s="834" t="s">
        <v>402</v>
      </c>
      <c r="D18" s="775">
        <v>45361</v>
      </c>
      <c r="E18" s="775">
        <f t="shared" si="2"/>
        <v>45363</v>
      </c>
      <c r="F18" s="775">
        <f t="shared" si="0"/>
        <v>45364</v>
      </c>
      <c r="G18" s="331"/>
      <c r="H18" s="775">
        <f t="shared" si="1"/>
        <v>45361</v>
      </c>
      <c r="I18" s="155"/>
    </row>
    <row r="19" spans="1:9" ht="17.25" hidden="1" customHeight="1" x14ac:dyDescent="0.2">
      <c r="A19" s="836"/>
      <c r="B19" s="923" t="s">
        <v>391</v>
      </c>
      <c r="C19" s="922" t="s">
        <v>403</v>
      </c>
      <c r="D19" s="775">
        <v>45369</v>
      </c>
      <c r="E19" s="775">
        <f t="shared" si="2"/>
        <v>45371</v>
      </c>
      <c r="F19" s="775">
        <f t="shared" si="0"/>
        <v>45372</v>
      </c>
      <c r="G19" s="331"/>
      <c r="H19" s="775">
        <f t="shared" si="1"/>
        <v>45368</v>
      </c>
      <c r="I19" s="155"/>
    </row>
    <row r="20" spans="1:9" ht="17.25" hidden="1" customHeight="1" x14ac:dyDescent="0.2">
      <c r="A20" s="836"/>
      <c r="B20" s="923" t="s">
        <v>393</v>
      </c>
      <c r="C20" s="922" t="s">
        <v>404</v>
      </c>
      <c r="D20" s="775">
        <v>45377</v>
      </c>
      <c r="E20" s="775">
        <f t="shared" si="2"/>
        <v>45379</v>
      </c>
      <c r="F20" s="775">
        <f t="shared" si="0"/>
        <v>45380</v>
      </c>
      <c r="G20" s="331"/>
      <c r="H20" s="775">
        <f t="shared" si="1"/>
        <v>45375</v>
      </c>
      <c r="I20" s="155"/>
    </row>
    <row r="21" spans="1:9" ht="17.25" hidden="1" customHeight="1" x14ac:dyDescent="0.2">
      <c r="A21" s="836"/>
      <c r="B21" s="923" t="s">
        <v>405</v>
      </c>
      <c r="C21" s="922" t="s">
        <v>406</v>
      </c>
      <c r="D21" s="775">
        <v>45382</v>
      </c>
      <c r="E21" s="775">
        <f t="shared" si="2"/>
        <v>45384</v>
      </c>
      <c r="F21" s="775">
        <f t="shared" si="0"/>
        <v>45385</v>
      </c>
      <c r="G21" s="331"/>
      <c r="H21" s="775">
        <f t="shared" si="1"/>
        <v>45382</v>
      </c>
      <c r="I21" s="155"/>
    </row>
    <row r="22" spans="1:9" ht="17.25" hidden="1" customHeight="1" x14ac:dyDescent="0.2">
      <c r="A22" s="836"/>
      <c r="B22" s="992" t="s">
        <v>399</v>
      </c>
      <c r="C22" s="985" t="s">
        <v>407</v>
      </c>
      <c r="D22" s="985">
        <v>45390</v>
      </c>
      <c r="E22" s="775">
        <f t="shared" si="2"/>
        <v>45392</v>
      </c>
      <c r="F22" s="775">
        <f t="shared" si="0"/>
        <v>45393</v>
      </c>
      <c r="G22" s="331"/>
      <c r="H22" s="775">
        <f t="shared" si="1"/>
        <v>45389</v>
      </c>
      <c r="I22" s="155"/>
    </row>
    <row r="23" spans="1:9" ht="17.25" hidden="1" customHeight="1" x14ac:dyDescent="0.2">
      <c r="A23" s="836"/>
      <c r="B23" s="992" t="s">
        <v>387</v>
      </c>
      <c r="C23" s="985" t="s">
        <v>408</v>
      </c>
      <c r="D23" s="985">
        <v>45396</v>
      </c>
      <c r="E23" s="775">
        <f t="shared" si="2"/>
        <v>45398</v>
      </c>
      <c r="F23" s="775">
        <f t="shared" si="0"/>
        <v>45399</v>
      </c>
      <c r="G23" s="331"/>
      <c r="H23" s="775">
        <f t="shared" si="1"/>
        <v>45396</v>
      </c>
      <c r="I23" s="155"/>
    </row>
    <row r="24" spans="1:9" ht="17.25" hidden="1" customHeight="1" x14ac:dyDescent="0.2">
      <c r="A24" s="836"/>
      <c r="B24" s="992" t="s">
        <v>389</v>
      </c>
      <c r="C24" s="985" t="s">
        <v>409</v>
      </c>
      <c r="D24" s="985">
        <v>45408</v>
      </c>
      <c r="E24" s="775">
        <f t="shared" si="2"/>
        <v>45410</v>
      </c>
      <c r="F24" s="775">
        <f t="shared" si="0"/>
        <v>45411</v>
      </c>
      <c r="G24" s="331"/>
      <c r="H24" s="775">
        <f t="shared" si="1"/>
        <v>45403</v>
      </c>
      <c r="I24" s="155"/>
    </row>
    <row r="25" spans="1:9" ht="17.25" hidden="1" customHeight="1" x14ac:dyDescent="0.2">
      <c r="A25" s="836"/>
      <c r="B25" s="992" t="s">
        <v>391</v>
      </c>
      <c r="C25" s="985" t="s">
        <v>410</v>
      </c>
      <c r="D25" s="985">
        <v>45415</v>
      </c>
      <c r="E25" s="775">
        <f t="shared" si="2"/>
        <v>45417</v>
      </c>
      <c r="F25" s="775">
        <f t="shared" si="0"/>
        <v>45418</v>
      </c>
      <c r="G25" s="331"/>
      <c r="H25" s="775">
        <f t="shared" si="1"/>
        <v>45410</v>
      </c>
      <c r="I25" s="762"/>
    </row>
    <row r="26" spans="1:9" ht="17.25" hidden="1" customHeight="1" x14ac:dyDescent="0.2">
      <c r="A26" s="836" t="s">
        <v>411</v>
      </c>
      <c r="B26" s="992" t="s">
        <v>405</v>
      </c>
      <c r="C26" s="985" t="s">
        <v>412</v>
      </c>
      <c r="D26" s="985">
        <v>45420</v>
      </c>
      <c r="E26" s="775">
        <f>D26+2</f>
        <v>45422</v>
      </c>
      <c r="F26" s="775">
        <f>D26+3</f>
        <v>45423</v>
      </c>
      <c r="G26" s="331"/>
      <c r="H26" s="775">
        <f t="shared" si="1"/>
        <v>45417</v>
      </c>
      <c r="I26" s="155"/>
    </row>
    <row r="27" spans="1:9" ht="17.25" hidden="1" customHeight="1" x14ac:dyDescent="0.2">
      <c r="A27" s="836"/>
      <c r="B27" s="992" t="s">
        <v>393</v>
      </c>
      <c r="C27" s="985" t="s">
        <v>413</v>
      </c>
      <c r="D27" s="985">
        <v>45426</v>
      </c>
      <c r="E27" s="775">
        <f t="shared" ref="E27:E31" si="3">D27+2</f>
        <v>45428</v>
      </c>
      <c r="F27" s="775">
        <f t="shared" ref="F27:F30" si="4">D27+3</f>
        <v>45429</v>
      </c>
      <c r="G27" s="331"/>
      <c r="H27" s="775">
        <f t="shared" si="1"/>
        <v>45424</v>
      </c>
      <c r="I27" s="762"/>
    </row>
    <row r="28" spans="1:9" ht="17.25" hidden="1" customHeight="1" x14ac:dyDescent="0.2">
      <c r="A28" s="836"/>
      <c r="B28" s="1063" t="s">
        <v>399</v>
      </c>
      <c r="C28" s="985" t="s">
        <v>414</v>
      </c>
      <c r="D28" s="985">
        <v>45436</v>
      </c>
      <c r="E28" s="775">
        <f t="shared" si="3"/>
        <v>45438</v>
      </c>
      <c r="F28" s="898" t="s">
        <v>415</v>
      </c>
      <c r="G28" s="331"/>
      <c r="H28" s="775">
        <f t="shared" si="1"/>
        <v>45431</v>
      </c>
      <c r="I28" s="155"/>
    </row>
    <row r="29" spans="1:9" ht="17.25" hidden="1" customHeight="1" x14ac:dyDescent="0.2">
      <c r="A29" s="836" t="s">
        <v>416</v>
      </c>
      <c r="B29" s="985" t="s">
        <v>405</v>
      </c>
      <c r="C29" s="985" t="s">
        <v>417</v>
      </c>
      <c r="D29" s="985">
        <v>45446</v>
      </c>
      <c r="E29" s="775">
        <f t="shared" si="3"/>
        <v>45448</v>
      </c>
      <c r="F29" s="898" t="s">
        <v>415</v>
      </c>
      <c r="G29" s="331"/>
      <c r="H29" s="775">
        <f t="shared" si="1"/>
        <v>45438</v>
      </c>
      <c r="I29" s="155"/>
    </row>
    <row r="30" spans="1:9" ht="17.25" hidden="1" customHeight="1" x14ac:dyDescent="0.2">
      <c r="A30" s="836" t="s">
        <v>418</v>
      </c>
      <c r="B30" s="985" t="s">
        <v>387</v>
      </c>
      <c r="C30" s="985" t="s">
        <v>419</v>
      </c>
      <c r="D30" s="985">
        <v>45450</v>
      </c>
      <c r="E30" s="775">
        <f t="shared" si="3"/>
        <v>45452</v>
      </c>
      <c r="F30" s="775">
        <f t="shared" si="4"/>
        <v>45453</v>
      </c>
      <c r="G30" s="331"/>
      <c r="H30" s="775">
        <f t="shared" si="1"/>
        <v>45445</v>
      </c>
      <c r="I30" s="155"/>
    </row>
    <row r="31" spans="1:9" ht="17.25" hidden="1" customHeight="1" x14ac:dyDescent="0.2">
      <c r="A31" s="836" t="s">
        <v>391</v>
      </c>
      <c r="B31" s="985" t="s">
        <v>420</v>
      </c>
      <c r="C31" s="985" t="s">
        <v>421</v>
      </c>
      <c r="D31" s="985">
        <v>45460</v>
      </c>
      <c r="E31" s="775">
        <f t="shared" si="3"/>
        <v>45462</v>
      </c>
      <c r="F31" s="898" t="s">
        <v>415</v>
      </c>
      <c r="G31" s="331"/>
      <c r="H31" s="775">
        <f t="shared" si="1"/>
        <v>45452</v>
      </c>
      <c r="I31" s="762"/>
    </row>
    <row r="32" spans="1:9" ht="17.25" hidden="1" customHeight="1" x14ac:dyDescent="0.2">
      <c r="A32" s="836" t="s">
        <v>422</v>
      </c>
      <c r="B32" s="1100" t="s">
        <v>391</v>
      </c>
      <c r="C32" s="985" t="s">
        <v>423</v>
      </c>
      <c r="D32" s="985">
        <v>45464</v>
      </c>
      <c r="E32" s="775">
        <f>D32+2</f>
        <v>45466</v>
      </c>
      <c r="F32" s="898" t="s">
        <v>415</v>
      </c>
      <c r="G32" s="331"/>
      <c r="H32" s="775">
        <f t="shared" si="1"/>
        <v>45459</v>
      </c>
      <c r="I32" s="155"/>
    </row>
    <row r="33" spans="1:9" ht="17.25" hidden="1" customHeight="1" x14ac:dyDescent="0.2">
      <c r="A33" s="836" t="s">
        <v>393</v>
      </c>
      <c r="B33" s="1100" t="s">
        <v>399</v>
      </c>
      <c r="C33" s="985" t="s">
        <v>424</v>
      </c>
      <c r="D33" s="985">
        <v>45473</v>
      </c>
      <c r="E33" s="775">
        <f t="shared" ref="E33:E37" si="5">D33+2</f>
        <v>45475</v>
      </c>
      <c r="F33" s="898" t="s">
        <v>415</v>
      </c>
      <c r="G33" s="331"/>
      <c r="H33" s="775">
        <f t="shared" si="1"/>
        <v>45466</v>
      </c>
      <c r="I33" s="1042">
        <f>WEEKNUM(H33)</f>
        <v>26</v>
      </c>
    </row>
    <row r="34" spans="1:9" ht="17.25" hidden="1" customHeight="1" x14ac:dyDescent="0.2">
      <c r="A34" s="836" t="s">
        <v>399</v>
      </c>
      <c r="B34" s="985" t="s">
        <v>393</v>
      </c>
      <c r="C34" s="985" t="s">
        <v>425</v>
      </c>
      <c r="D34" s="985">
        <v>45475</v>
      </c>
      <c r="E34" s="775">
        <f t="shared" si="5"/>
        <v>45477</v>
      </c>
      <c r="F34" s="775">
        <f t="shared" ref="F34:F50" si="6">D34+3</f>
        <v>45478</v>
      </c>
      <c r="G34" s="331"/>
      <c r="H34" s="775">
        <f t="shared" si="1"/>
        <v>45473</v>
      </c>
      <c r="I34" s="1042">
        <f t="shared" ref="I34:I61" si="7">WEEKNUM(H34)</f>
        <v>27</v>
      </c>
    </row>
    <row r="35" spans="1:9" ht="17.25" hidden="1" customHeight="1" x14ac:dyDescent="0.2">
      <c r="A35" s="836"/>
      <c r="B35" s="985" t="s">
        <v>405</v>
      </c>
      <c r="C35" s="985" t="s">
        <v>426</v>
      </c>
      <c r="D35" s="985">
        <v>45484</v>
      </c>
      <c r="E35" s="775">
        <f t="shared" si="5"/>
        <v>45486</v>
      </c>
      <c r="F35" s="775">
        <f t="shared" si="6"/>
        <v>45487</v>
      </c>
      <c r="G35" s="331"/>
      <c r="H35" s="775">
        <f t="shared" si="1"/>
        <v>45480</v>
      </c>
      <c r="I35" s="1042">
        <f t="shared" si="7"/>
        <v>28</v>
      </c>
    </row>
    <row r="36" spans="1:9" ht="17.25" hidden="1" customHeight="1" x14ac:dyDescent="0.2">
      <c r="A36" s="836"/>
      <c r="B36" s="985" t="s">
        <v>427</v>
      </c>
      <c r="C36" s="985" t="s">
        <v>428</v>
      </c>
      <c r="D36" s="985">
        <v>45489</v>
      </c>
      <c r="E36" s="775">
        <f t="shared" si="5"/>
        <v>45491</v>
      </c>
      <c r="F36" s="775">
        <f t="shared" si="6"/>
        <v>45492</v>
      </c>
      <c r="G36" s="331"/>
      <c r="H36" s="775">
        <f t="shared" si="1"/>
        <v>45487</v>
      </c>
      <c r="I36" s="1042">
        <f t="shared" si="7"/>
        <v>29</v>
      </c>
    </row>
    <row r="37" spans="1:9" ht="17.25" hidden="1" customHeight="1" x14ac:dyDescent="0.2">
      <c r="A37" s="836"/>
      <c r="B37" s="985" t="s">
        <v>420</v>
      </c>
      <c r="C37" s="985" t="s">
        <v>429</v>
      </c>
      <c r="D37" s="985">
        <v>45493</v>
      </c>
      <c r="E37" s="775">
        <f t="shared" si="5"/>
        <v>45495</v>
      </c>
      <c r="F37" s="775">
        <f t="shared" si="6"/>
        <v>45496</v>
      </c>
      <c r="G37" s="331"/>
      <c r="H37" s="775">
        <f t="shared" si="1"/>
        <v>45494</v>
      </c>
      <c r="I37" s="1042">
        <f t="shared" si="7"/>
        <v>30</v>
      </c>
    </row>
    <row r="38" spans="1:9" ht="17.25" hidden="1" customHeight="1" x14ac:dyDescent="0.2">
      <c r="A38" s="836"/>
      <c r="B38" s="985" t="s">
        <v>391</v>
      </c>
      <c r="C38" s="985" t="s">
        <v>430</v>
      </c>
      <c r="D38" s="985">
        <v>45506</v>
      </c>
      <c r="E38" s="775">
        <f>D38+2</f>
        <v>45508</v>
      </c>
      <c r="F38" s="775">
        <f t="shared" si="6"/>
        <v>45509</v>
      </c>
      <c r="G38" s="331"/>
      <c r="H38" s="775">
        <f t="shared" si="1"/>
        <v>45501</v>
      </c>
      <c r="I38" s="1042">
        <f t="shared" si="7"/>
        <v>31</v>
      </c>
    </row>
    <row r="39" spans="1:9" ht="17.25" hidden="1" customHeight="1" x14ac:dyDescent="0.2">
      <c r="A39" s="836"/>
      <c r="B39" s="985" t="s">
        <v>431</v>
      </c>
      <c r="C39" s="985" t="s">
        <v>432</v>
      </c>
      <c r="D39" s="985">
        <v>45510</v>
      </c>
      <c r="E39" s="775">
        <f t="shared" ref="E39:E40" si="8">D39+2</f>
        <v>45512</v>
      </c>
      <c r="F39" s="775">
        <f t="shared" si="6"/>
        <v>45513</v>
      </c>
      <c r="G39" s="331"/>
      <c r="H39" s="775">
        <f t="shared" si="1"/>
        <v>45508</v>
      </c>
      <c r="I39" s="1042">
        <f t="shared" si="7"/>
        <v>32</v>
      </c>
    </row>
    <row r="40" spans="1:9" ht="17.25" hidden="1" customHeight="1" x14ac:dyDescent="0.2">
      <c r="A40" s="836"/>
      <c r="B40" s="985" t="s">
        <v>405</v>
      </c>
      <c r="C40" s="985" t="s">
        <v>433</v>
      </c>
      <c r="D40" s="985">
        <v>45515</v>
      </c>
      <c r="E40" s="775">
        <f t="shared" si="8"/>
        <v>45517</v>
      </c>
      <c r="F40" s="775">
        <f t="shared" si="6"/>
        <v>45518</v>
      </c>
      <c r="G40" s="331"/>
      <c r="H40" s="775">
        <f t="shared" si="1"/>
        <v>45515</v>
      </c>
      <c r="I40" s="1042">
        <f t="shared" si="7"/>
        <v>33</v>
      </c>
    </row>
    <row r="41" spans="1:9" ht="17.25" hidden="1" customHeight="1" x14ac:dyDescent="0.2">
      <c r="A41" s="836" t="s">
        <v>393</v>
      </c>
      <c r="B41" s="985" t="s">
        <v>393</v>
      </c>
      <c r="C41" s="985" t="s">
        <v>434</v>
      </c>
      <c r="D41" s="985">
        <v>45531</v>
      </c>
      <c r="E41" s="775">
        <f>D41+2</f>
        <v>45533</v>
      </c>
      <c r="F41" s="898" t="s">
        <v>415</v>
      </c>
      <c r="G41" s="331"/>
      <c r="H41" s="775">
        <f t="shared" si="1"/>
        <v>45522</v>
      </c>
      <c r="I41" s="1042">
        <f t="shared" si="7"/>
        <v>34</v>
      </c>
    </row>
    <row r="42" spans="1:9" ht="17.25" hidden="1" customHeight="1" x14ac:dyDescent="0.2">
      <c r="A42" s="836" t="s">
        <v>427</v>
      </c>
      <c r="B42" s="985" t="s">
        <v>420</v>
      </c>
      <c r="C42" s="985" t="s">
        <v>435</v>
      </c>
      <c r="D42" s="985">
        <v>45533</v>
      </c>
      <c r="E42" s="775">
        <f t="shared" ref="E42:E43" si="9">D42+2</f>
        <v>45535</v>
      </c>
      <c r="F42" s="775">
        <f t="shared" si="6"/>
        <v>45536</v>
      </c>
      <c r="G42" s="331"/>
      <c r="H42" s="775">
        <f t="shared" si="1"/>
        <v>45529</v>
      </c>
      <c r="I42" s="1042">
        <f t="shared" si="7"/>
        <v>35</v>
      </c>
    </row>
    <row r="43" spans="1:9" ht="17.25" hidden="1" customHeight="1" x14ac:dyDescent="0.2">
      <c r="A43" s="836" t="s">
        <v>420</v>
      </c>
      <c r="B43" s="985" t="s">
        <v>427</v>
      </c>
      <c r="C43" s="985" t="s">
        <v>436</v>
      </c>
      <c r="D43" s="985">
        <v>45536</v>
      </c>
      <c r="E43" s="775">
        <f t="shared" si="9"/>
        <v>45538</v>
      </c>
      <c r="F43" s="775">
        <f t="shared" si="6"/>
        <v>45539</v>
      </c>
      <c r="G43" s="331"/>
      <c r="H43" s="775">
        <f t="shared" si="1"/>
        <v>45536</v>
      </c>
      <c r="I43" s="1042">
        <f t="shared" si="7"/>
        <v>36</v>
      </c>
    </row>
    <row r="44" spans="1:9" ht="17.25" hidden="1" customHeight="1" x14ac:dyDescent="0.2">
      <c r="A44" s="836"/>
      <c r="B44" s="985" t="s">
        <v>391</v>
      </c>
      <c r="C44" s="985" t="s">
        <v>437</v>
      </c>
      <c r="D44" s="985">
        <v>45557</v>
      </c>
      <c r="E44" s="775">
        <f>D44+2</f>
        <v>45559</v>
      </c>
      <c r="F44" s="775">
        <f t="shared" si="6"/>
        <v>45560</v>
      </c>
      <c r="G44" s="331"/>
      <c r="H44" s="775">
        <f t="shared" si="1"/>
        <v>45543</v>
      </c>
      <c r="I44" s="1042">
        <f t="shared" si="7"/>
        <v>37</v>
      </c>
    </row>
    <row r="45" spans="1:9" ht="17.25" hidden="1" customHeight="1" x14ac:dyDescent="0.2">
      <c r="A45" s="836"/>
      <c r="B45" s="985" t="s">
        <v>431</v>
      </c>
      <c r="C45" s="985" t="s">
        <v>438</v>
      </c>
      <c r="D45" s="985">
        <v>45553</v>
      </c>
      <c r="E45" s="775">
        <f t="shared" ref="E45" si="10">D45+2</f>
        <v>45555</v>
      </c>
      <c r="F45" s="775">
        <f t="shared" si="6"/>
        <v>45556</v>
      </c>
      <c r="G45" s="331"/>
      <c r="H45" s="775">
        <f t="shared" si="1"/>
        <v>45550</v>
      </c>
      <c r="I45" s="1042">
        <f t="shared" si="7"/>
        <v>38</v>
      </c>
    </row>
    <row r="46" spans="1:9" ht="17.25" hidden="1" customHeight="1" x14ac:dyDescent="0.2">
      <c r="A46" s="836" t="s">
        <v>405</v>
      </c>
      <c r="B46" s="1063" t="s">
        <v>439</v>
      </c>
      <c r="C46" s="985" t="s">
        <v>440</v>
      </c>
      <c r="D46" s="817"/>
      <c r="E46" s="817"/>
      <c r="F46" s="817"/>
      <c r="G46" s="331"/>
      <c r="H46" s="775">
        <f t="shared" si="1"/>
        <v>45557</v>
      </c>
      <c r="I46" s="1042">
        <f t="shared" si="7"/>
        <v>39</v>
      </c>
    </row>
    <row r="47" spans="1:9" ht="17.25" hidden="1" customHeight="1" x14ac:dyDescent="0.2">
      <c r="A47" s="836"/>
      <c r="B47" s="985" t="s">
        <v>393</v>
      </c>
      <c r="C47" s="985" t="s">
        <v>441</v>
      </c>
      <c r="D47" s="985">
        <v>45572</v>
      </c>
      <c r="E47" s="775">
        <f>D47+2</f>
        <v>45574</v>
      </c>
      <c r="F47" s="898" t="s">
        <v>415</v>
      </c>
      <c r="G47" s="331"/>
      <c r="H47" s="775">
        <v>45564</v>
      </c>
      <c r="I47" s="1042">
        <f t="shared" si="7"/>
        <v>40</v>
      </c>
    </row>
    <row r="48" spans="1:9" ht="17.25" hidden="1" customHeight="1" x14ac:dyDescent="0.2">
      <c r="A48" s="836"/>
      <c r="B48" s="1063" t="s">
        <v>439</v>
      </c>
      <c r="C48" s="985" t="s">
        <v>442</v>
      </c>
      <c r="D48" s="817">
        <v>45575</v>
      </c>
      <c r="E48" s="817">
        <f t="shared" ref="E48:E49" si="11">D48+2</f>
        <v>45577</v>
      </c>
      <c r="F48" s="817">
        <f t="shared" si="6"/>
        <v>45578</v>
      </c>
      <c r="G48" s="331"/>
      <c r="H48" s="775">
        <f t="shared" si="1"/>
        <v>45571</v>
      </c>
      <c r="I48" s="1042">
        <f t="shared" si="7"/>
        <v>41</v>
      </c>
    </row>
    <row r="49" spans="1:18" ht="17.25" hidden="1" customHeight="1" x14ac:dyDescent="0.2">
      <c r="A49" s="836" t="s">
        <v>443</v>
      </c>
      <c r="B49" s="985" t="s">
        <v>391</v>
      </c>
      <c r="C49" s="985" t="s">
        <v>444</v>
      </c>
      <c r="D49" s="985">
        <v>45577</v>
      </c>
      <c r="E49" s="775">
        <f t="shared" si="11"/>
        <v>45579</v>
      </c>
      <c r="F49" s="775">
        <f t="shared" si="6"/>
        <v>45580</v>
      </c>
      <c r="G49" s="331"/>
      <c r="H49" s="775">
        <f t="shared" si="1"/>
        <v>45578</v>
      </c>
      <c r="I49" s="1042">
        <f t="shared" si="7"/>
        <v>42</v>
      </c>
    </row>
    <row r="50" spans="1:18" ht="17.25" hidden="1" customHeight="1" x14ac:dyDescent="0.2">
      <c r="A50" s="836" t="s">
        <v>391</v>
      </c>
      <c r="B50" s="985" t="s">
        <v>443</v>
      </c>
      <c r="C50" s="985" t="s">
        <v>445</v>
      </c>
      <c r="D50" s="985">
        <v>45588</v>
      </c>
      <c r="E50" s="775">
        <f>D50+2</f>
        <v>45590</v>
      </c>
      <c r="F50" s="775">
        <f t="shared" si="6"/>
        <v>45591</v>
      </c>
      <c r="G50" s="331"/>
      <c r="H50" s="775">
        <f t="shared" si="1"/>
        <v>45585</v>
      </c>
      <c r="I50" s="1042">
        <f t="shared" si="7"/>
        <v>43</v>
      </c>
    </row>
    <row r="51" spans="1:18" ht="17.25" hidden="1" customHeight="1" x14ac:dyDescent="0.2">
      <c r="A51" s="836" t="s">
        <v>446</v>
      </c>
      <c r="B51" s="985" t="s">
        <v>393</v>
      </c>
      <c r="C51" s="985" t="s">
        <v>447</v>
      </c>
      <c r="D51" s="985">
        <v>45594</v>
      </c>
      <c r="E51" s="898" t="s">
        <v>415</v>
      </c>
      <c r="F51" s="775">
        <v>45595</v>
      </c>
      <c r="G51" s="331"/>
      <c r="H51" s="775">
        <f t="shared" si="1"/>
        <v>45592</v>
      </c>
      <c r="I51" s="1042">
        <f t="shared" si="7"/>
        <v>44</v>
      </c>
    </row>
    <row r="52" spans="1:18" ht="17.25" hidden="1" customHeight="1" x14ac:dyDescent="0.2">
      <c r="A52" s="836" t="s">
        <v>448</v>
      </c>
      <c r="B52" s="985" t="s">
        <v>431</v>
      </c>
      <c r="C52" s="985" t="s">
        <v>449</v>
      </c>
      <c r="D52" s="985">
        <v>45604</v>
      </c>
      <c r="E52" s="775">
        <f t="shared" ref="E52" si="12">D52+2</f>
        <v>45606</v>
      </c>
      <c r="F52" s="775">
        <f t="shared" ref="F52:F56" si="13">D52+3</f>
        <v>45607</v>
      </c>
      <c r="G52" s="331"/>
      <c r="H52" s="775">
        <f t="shared" si="1"/>
        <v>45599</v>
      </c>
      <c r="I52" s="1042">
        <f t="shared" si="7"/>
        <v>45</v>
      </c>
    </row>
    <row r="53" spans="1:18" ht="17.25" hidden="1" customHeight="1" x14ac:dyDescent="0.2">
      <c r="A53" s="836" t="s">
        <v>420</v>
      </c>
      <c r="B53" s="985" t="s">
        <v>387</v>
      </c>
      <c r="C53" s="985" t="s">
        <v>450</v>
      </c>
      <c r="D53" s="985">
        <v>45605</v>
      </c>
      <c r="E53" s="775">
        <f>D53+2</f>
        <v>45607</v>
      </c>
      <c r="F53" s="775">
        <f t="shared" si="13"/>
        <v>45608</v>
      </c>
      <c r="G53" s="331"/>
      <c r="H53" s="775">
        <f t="shared" si="1"/>
        <v>45606</v>
      </c>
      <c r="I53" s="1042">
        <f t="shared" si="7"/>
        <v>46</v>
      </c>
    </row>
    <row r="54" spans="1:18" ht="20.100000000000001" hidden="1" customHeight="1" x14ac:dyDescent="0.2">
      <c r="A54" s="836" t="s">
        <v>451</v>
      </c>
      <c r="B54" s="985" t="s">
        <v>452</v>
      </c>
      <c r="C54" s="985" t="s">
        <v>453</v>
      </c>
      <c r="D54" s="985">
        <v>45619</v>
      </c>
      <c r="E54" s="775">
        <f t="shared" ref="E54" si="14">D54+2</f>
        <v>45621</v>
      </c>
      <c r="F54" s="775">
        <f t="shared" si="13"/>
        <v>45622</v>
      </c>
      <c r="G54" s="331"/>
      <c r="H54" s="775">
        <f t="shared" si="1"/>
        <v>45613</v>
      </c>
      <c r="I54" s="1042">
        <f t="shared" si="7"/>
        <v>47</v>
      </c>
    </row>
    <row r="55" spans="1:18" ht="20.100000000000001" hidden="1" customHeight="1" x14ac:dyDescent="0.2">
      <c r="A55" s="836" t="s">
        <v>443</v>
      </c>
      <c r="B55" s="985" t="s">
        <v>391</v>
      </c>
      <c r="C55" s="985" t="s">
        <v>454</v>
      </c>
      <c r="D55" s="898" t="s">
        <v>415</v>
      </c>
      <c r="E55" s="817"/>
      <c r="F55" s="817"/>
      <c r="G55" s="331"/>
      <c r="H55" s="775">
        <f t="shared" si="1"/>
        <v>45620</v>
      </c>
      <c r="I55" s="1042">
        <f t="shared" si="7"/>
        <v>48</v>
      </c>
    </row>
    <row r="56" spans="1:18" ht="20.100000000000001" hidden="1" customHeight="1" x14ac:dyDescent="0.2">
      <c r="A56" s="836" t="s">
        <v>391</v>
      </c>
      <c r="B56" s="985" t="s">
        <v>443</v>
      </c>
      <c r="C56" s="985" t="s">
        <v>455</v>
      </c>
      <c r="D56" s="985">
        <v>45632</v>
      </c>
      <c r="E56" s="775">
        <f>D56+2</f>
        <v>45634</v>
      </c>
      <c r="F56" s="775">
        <f t="shared" si="13"/>
        <v>45635</v>
      </c>
      <c r="G56" s="331"/>
      <c r="H56" s="775">
        <f t="shared" si="1"/>
        <v>45627</v>
      </c>
      <c r="I56" s="1042">
        <f t="shared" si="7"/>
        <v>49</v>
      </c>
    </row>
    <row r="57" spans="1:18" ht="20.100000000000001" hidden="1" customHeight="1" x14ac:dyDescent="0.2">
      <c r="A57" s="836" t="s">
        <v>393</v>
      </c>
      <c r="B57" s="985" t="s">
        <v>431</v>
      </c>
      <c r="C57" s="985" t="s">
        <v>456</v>
      </c>
      <c r="D57" s="898" t="s">
        <v>415</v>
      </c>
      <c r="E57" s="817"/>
      <c r="F57" s="817"/>
      <c r="G57" s="331"/>
      <c r="H57" s="775">
        <f t="shared" si="1"/>
        <v>45634</v>
      </c>
      <c r="I57" s="1042">
        <f t="shared" si="7"/>
        <v>50</v>
      </c>
    </row>
    <row r="58" spans="1:18" ht="20.100000000000001" hidden="1" customHeight="1" x14ac:dyDescent="0.2">
      <c r="A58" s="836" t="s">
        <v>431</v>
      </c>
      <c r="B58" s="985" t="s">
        <v>393</v>
      </c>
      <c r="C58" s="985" t="s">
        <v>457</v>
      </c>
      <c r="D58" s="985">
        <v>45644</v>
      </c>
      <c r="E58" s="775">
        <f t="shared" ref="E58" si="15">D58+2</f>
        <v>45646</v>
      </c>
      <c r="F58" s="775">
        <f t="shared" ref="F58:F61" si="16">D58+3</f>
        <v>45647</v>
      </c>
      <c r="G58" s="331"/>
      <c r="H58" s="775">
        <f t="shared" si="1"/>
        <v>45641</v>
      </c>
      <c r="I58" s="1042">
        <f t="shared" si="7"/>
        <v>51</v>
      </c>
    </row>
    <row r="59" spans="1:18" s="145" customFormat="1" ht="20.100000000000001" customHeight="1" x14ac:dyDescent="0.2">
      <c r="A59" s="836"/>
      <c r="B59" s="985" t="s">
        <v>393</v>
      </c>
      <c r="C59" s="985" t="s">
        <v>458</v>
      </c>
      <c r="D59" s="985">
        <v>45680</v>
      </c>
      <c r="E59" s="775">
        <f t="shared" ref="E59:E60" si="17">D59+2</f>
        <v>45682</v>
      </c>
      <c r="F59" s="775">
        <f t="shared" si="16"/>
        <v>45683</v>
      </c>
      <c r="G59" s="331"/>
      <c r="H59" s="775">
        <v>45310</v>
      </c>
      <c r="I59" s="1042">
        <f t="shared" si="7"/>
        <v>3</v>
      </c>
      <c r="L59" s="149"/>
      <c r="M59" s="149"/>
      <c r="N59" s="149"/>
      <c r="O59" s="149"/>
      <c r="P59" s="149"/>
      <c r="Q59" s="149"/>
      <c r="R59" s="149"/>
    </row>
    <row r="60" spans="1:18" s="145" customFormat="1" ht="20.100000000000001" customHeight="1" x14ac:dyDescent="0.2">
      <c r="A60" s="836"/>
      <c r="B60" s="985" t="s">
        <v>387</v>
      </c>
      <c r="C60" s="985" t="s">
        <v>459</v>
      </c>
      <c r="D60" s="985">
        <v>45316</v>
      </c>
      <c r="E60" s="775">
        <f t="shared" si="17"/>
        <v>45318</v>
      </c>
      <c r="F60" s="775">
        <f t="shared" si="16"/>
        <v>45319</v>
      </c>
      <c r="G60" s="331"/>
      <c r="H60" s="775">
        <f t="shared" si="1"/>
        <v>45317</v>
      </c>
      <c r="I60" s="1042">
        <f t="shared" si="7"/>
        <v>4</v>
      </c>
      <c r="L60" s="149"/>
      <c r="M60" s="149"/>
      <c r="N60" s="149"/>
      <c r="O60" s="149"/>
      <c r="P60" s="149"/>
      <c r="Q60" s="149"/>
      <c r="R60" s="149"/>
    </row>
    <row r="61" spans="1:18" s="145" customFormat="1" ht="20.100000000000001" customHeight="1" x14ac:dyDescent="0.2">
      <c r="A61" s="836"/>
      <c r="B61" s="985" t="s">
        <v>391</v>
      </c>
      <c r="C61" s="985" t="s">
        <v>460</v>
      </c>
      <c r="D61" s="985">
        <v>45323</v>
      </c>
      <c r="E61" s="775">
        <f>D61+2</f>
        <v>45325</v>
      </c>
      <c r="F61" s="775">
        <f t="shared" si="16"/>
        <v>45326</v>
      </c>
      <c r="G61" s="331"/>
      <c r="H61" s="775">
        <f t="shared" si="1"/>
        <v>45324</v>
      </c>
      <c r="I61" s="1042">
        <f t="shared" si="7"/>
        <v>5</v>
      </c>
      <c r="L61" s="149"/>
      <c r="M61" s="149"/>
      <c r="N61" s="149"/>
      <c r="O61" s="149"/>
      <c r="P61" s="149"/>
      <c r="Q61" s="149"/>
      <c r="R61" s="149"/>
    </row>
    <row r="62" spans="1:18" s="145" customFormat="1" ht="20.100000000000001" customHeight="1" x14ac:dyDescent="0.2">
      <c r="A62" s="836"/>
      <c r="B62" s="985" t="s">
        <v>452</v>
      </c>
      <c r="C62" s="985" t="s">
        <v>461</v>
      </c>
      <c r="D62" s="985">
        <v>45330</v>
      </c>
      <c r="E62" s="775">
        <f t="shared" ref="E62" si="18">D62+2</f>
        <v>45332</v>
      </c>
      <c r="F62" s="775">
        <f t="shared" ref="F62:F66" si="19">D62+3</f>
        <v>45333</v>
      </c>
      <c r="G62" s="331"/>
      <c r="H62" s="775">
        <f t="shared" si="1"/>
        <v>45331</v>
      </c>
      <c r="I62" s="1042">
        <f t="shared" ref="I62:I66" si="20">WEEKNUM(H62)</f>
        <v>6</v>
      </c>
      <c r="L62" s="149"/>
      <c r="M62" s="149"/>
      <c r="N62" s="149"/>
      <c r="O62" s="149"/>
      <c r="P62" s="149"/>
      <c r="Q62" s="149"/>
      <c r="R62" s="149"/>
    </row>
    <row r="63" spans="1:18" s="145" customFormat="1" ht="20.100000000000001" customHeight="1" x14ac:dyDescent="0.2">
      <c r="A63" s="836"/>
      <c r="B63" s="985" t="s">
        <v>443</v>
      </c>
      <c r="C63" s="985" t="s">
        <v>462</v>
      </c>
      <c r="D63" s="985">
        <v>45337</v>
      </c>
      <c r="E63" s="775">
        <f>D63+2</f>
        <v>45339</v>
      </c>
      <c r="F63" s="775">
        <f t="shared" si="19"/>
        <v>45340</v>
      </c>
      <c r="G63" s="331"/>
      <c r="H63" s="775">
        <f t="shared" si="1"/>
        <v>45338</v>
      </c>
      <c r="I63" s="1042">
        <f t="shared" si="20"/>
        <v>7</v>
      </c>
      <c r="L63" s="149"/>
      <c r="M63" s="149"/>
      <c r="N63" s="149"/>
      <c r="O63" s="149"/>
      <c r="P63" s="149"/>
      <c r="Q63" s="149"/>
      <c r="R63" s="149"/>
    </row>
    <row r="64" spans="1:18" s="145" customFormat="1" ht="20.100000000000001" customHeight="1" x14ac:dyDescent="0.2">
      <c r="A64" s="836"/>
      <c r="B64" s="985" t="s">
        <v>393</v>
      </c>
      <c r="C64" s="985" t="s">
        <v>463</v>
      </c>
      <c r="D64" s="985">
        <v>45344</v>
      </c>
      <c r="E64" s="775">
        <f t="shared" ref="E64:E65" si="21">D64+2</f>
        <v>45346</v>
      </c>
      <c r="F64" s="775">
        <f t="shared" si="19"/>
        <v>45347</v>
      </c>
      <c r="G64" s="331"/>
      <c r="H64" s="775">
        <f t="shared" si="1"/>
        <v>45345</v>
      </c>
      <c r="I64" s="1042">
        <f t="shared" si="20"/>
        <v>8</v>
      </c>
      <c r="L64" s="149"/>
      <c r="M64" s="149"/>
      <c r="N64" s="149"/>
      <c r="O64" s="149"/>
      <c r="P64" s="149"/>
      <c r="Q64" s="149"/>
      <c r="R64" s="149"/>
    </row>
    <row r="65" spans="1:18" s="145" customFormat="1" ht="20.100000000000001" customHeight="1" x14ac:dyDescent="0.2">
      <c r="A65" s="836"/>
      <c r="B65" s="985" t="s">
        <v>387</v>
      </c>
      <c r="C65" s="985" t="s">
        <v>464</v>
      </c>
      <c r="D65" s="985">
        <v>45717</v>
      </c>
      <c r="E65" s="775">
        <f t="shared" si="21"/>
        <v>45719</v>
      </c>
      <c r="F65" s="775">
        <f t="shared" si="19"/>
        <v>45720</v>
      </c>
      <c r="G65" s="331"/>
      <c r="H65" s="775">
        <f t="shared" si="1"/>
        <v>45352</v>
      </c>
      <c r="I65" s="1042">
        <f t="shared" si="20"/>
        <v>9</v>
      </c>
      <c r="L65" s="149"/>
      <c r="M65" s="149"/>
      <c r="N65" s="149"/>
      <c r="O65" s="149"/>
      <c r="P65" s="149"/>
      <c r="Q65" s="149"/>
      <c r="R65" s="149"/>
    </row>
    <row r="66" spans="1:18" s="145" customFormat="1" ht="20.100000000000001" customHeight="1" x14ac:dyDescent="0.2">
      <c r="A66" s="836"/>
      <c r="B66" s="985" t="s">
        <v>391</v>
      </c>
      <c r="C66" s="985" t="s">
        <v>465</v>
      </c>
      <c r="D66" s="985">
        <v>45724</v>
      </c>
      <c r="E66" s="775">
        <f>D66+2</f>
        <v>45726</v>
      </c>
      <c r="F66" s="775">
        <f t="shared" si="19"/>
        <v>45727</v>
      </c>
      <c r="G66" s="331"/>
      <c r="H66" s="775">
        <f t="shared" si="1"/>
        <v>45359</v>
      </c>
      <c r="I66" s="1042">
        <f t="shared" si="20"/>
        <v>10</v>
      </c>
      <c r="L66" s="149"/>
      <c r="M66" s="149"/>
      <c r="N66" s="149"/>
      <c r="O66" s="149"/>
      <c r="P66" s="149"/>
      <c r="Q66" s="149"/>
      <c r="R66" s="149"/>
    </row>
    <row r="67" spans="1:18" s="145" customFormat="1" ht="20.100000000000001" customHeight="1" x14ac:dyDescent="0.2">
      <c r="A67" s="836"/>
      <c r="B67" s="985" t="s">
        <v>452</v>
      </c>
      <c r="C67" s="985" t="s">
        <v>466</v>
      </c>
      <c r="D67" s="985">
        <v>45731</v>
      </c>
      <c r="E67" s="775">
        <f t="shared" ref="E67" si="22">D67+2</f>
        <v>45733</v>
      </c>
      <c r="F67" s="775">
        <f t="shared" ref="F67:F68" si="23">D67+3</f>
        <v>45734</v>
      </c>
      <c r="G67" s="331"/>
      <c r="H67" s="775">
        <f t="shared" si="1"/>
        <v>45366</v>
      </c>
      <c r="I67" s="1042">
        <f t="shared" ref="I67:I68" si="24">WEEKNUM(H67)</f>
        <v>11</v>
      </c>
      <c r="L67" s="149"/>
      <c r="M67" s="149"/>
      <c r="N67" s="149"/>
      <c r="O67" s="149"/>
      <c r="P67" s="149"/>
      <c r="Q67" s="149"/>
      <c r="R67" s="149"/>
    </row>
    <row r="68" spans="1:18" s="145" customFormat="1" ht="20.100000000000001" customHeight="1" x14ac:dyDescent="0.2">
      <c r="A68" s="836"/>
      <c r="B68" s="985" t="s">
        <v>443</v>
      </c>
      <c r="C68" s="985" t="s">
        <v>467</v>
      </c>
      <c r="D68" s="985">
        <v>45738</v>
      </c>
      <c r="E68" s="775">
        <f>D68+2</f>
        <v>45740</v>
      </c>
      <c r="F68" s="775">
        <f t="shared" si="23"/>
        <v>45741</v>
      </c>
      <c r="G68" s="331"/>
      <c r="H68" s="775">
        <f t="shared" si="1"/>
        <v>45373</v>
      </c>
      <c r="I68" s="1042">
        <f t="shared" si="24"/>
        <v>12</v>
      </c>
      <c r="L68" s="149"/>
      <c r="M68" s="149"/>
      <c r="N68" s="149"/>
      <c r="O68" s="149"/>
      <c r="P68" s="149"/>
      <c r="Q68" s="149"/>
      <c r="R68" s="149"/>
    </row>
    <row r="69" spans="1:18" s="145" customFormat="1" ht="15.75" customHeight="1" x14ac:dyDescent="0.25">
      <c r="A69" s="1070"/>
      <c r="B69" s="164"/>
      <c r="C69" s="155"/>
      <c r="D69" s="750"/>
      <c r="E69" s="751"/>
      <c r="F69" s="155"/>
      <c r="G69" s="155"/>
      <c r="H69" s="155"/>
      <c r="I69" s="155"/>
      <c r="L69" s="149"/>
      <c r="M69" s="149"/>
      <c r="N69" s="149"/>
      <c r="O69" s="149"/>
      <c r="P69" s="149"/>
      <c r="Q69" s="149"/>
      <c r="R69" s="149"/>
    </row>
    <row r="70" spans="1:18" s="145" customFormat="1" ht="15.75" customHeight="1" x14ac:dyDescent="0.2">
      <c r="A70" s="1070"/>
      <c r="B70" s="149"/>
      <c r="C70" s="155"/>
      <c r="D70" s="155"/>
      <c r="E70" s="155"/>
      <c r="F70" s="155"/>
      <c r="G70" s="155"/>
      <c r="H70" s="155"/>
      <c r="I70" s="155"/>
      <c r="L70" s="149"/>
      <c r="M70" s="149"/>
      <c r="N70" s="149"/>
      <c r="O70" s="149"/>
      <c r="P70" s="149"/>
      <c r="Q70" s="149"/>
      <c r="R70" s="149"/>
    </row>
    <row r="71" spans="1:18" ht="15.75" customHeight="1" x14ac:dyDescent="0.2">
      <c r="B71" s="1152" t="s">
        <v>468</v>
      </c>
      <c r="C71" s="1152"/>
      <c r="D71" s="1152"/>
      <c r="E71" s="1152"/>
      <c r="F71" s="1152"/>
      <c r="G71" s="217"/>
      <c r="H71" s="217"/>
      <c r="I71" s="217"/>
    </row>
    <row r="72" spans="1:18" ht="15.75" customHeight="1" x14ac:dyDescent="0.2">
      <c r="B72" s="164"/>
      <c r="C72" s="155"/>
      <c r="D72" s="1162"/>
      <c r="E72" s="1162"/>
      <c r="F72" s="1162"/>
      <c r="G72" s="1162"/>
      <c r="H72" s="1162"/>
      <c r="I72" s="1162"/>
      <c r="J72" s="1162"/>
      <c r="K72" s="1162"/>
      <c r="L72" s="1162"/>
      <c r="M72" s="1162"/>
      <c r="N72" s="1162"/>
      <c r="O72" s="762"/>
    </row>
    <row r="73" spans="1:18" ht="30" customHeight="1" x14ac:dyDescent="0.2">
      <c r="A73" s="836"/>
      <c r="B73" s="1153" t="s">
        <v>469</v>
      </c>
      <c r="C73" s="1154"/>
      <c r="D73" s="1155" t="s">
        <v>377</v>
      </c>
      <c r="E73" s="980" t="s">
        <v>236</v>
      </c>
      <c r="F73" s="973" t="s">
        <v>156</v>
      </c>
      <c r="G73" s="973" t="s">
        <v>264</v>
      </c>
      <c r="H73" s="970" t="s">
        <v>196</v>
      </c>
      <c r="I73" s="973" t="s">
        <v>362</v>
      </c>
      <c r="J73" s="973" t="s">
        <v>226</v>
      </c>
      <c r="K73" s="973" t="s">
        <v>205</v>
      </c>
      <c r="L73" s="973" t="s">
        <v>223</v>
      </c>
      <c r="M73" s="1140"/>
      <c r="N73" s="901" t="s">
        <v>470</v>
      </c>
    </row>
    <row r="74" spans="1:18" ht="20.100000000000001" customHeight="1" x14ac:dyDescent="0.2">
      <c r="A74" s="836"/>
      <c r="B74" s="973" t="s">
        <v>381</v>
      </c>
      <c r="C74" s="973" t="s">
        <v>382</v>
      </c>
      <c r="D74" s="1156"/>
      <c r="E74" s="969" t="s">
        <v>143</v>
      </c>
      <c r="F74" s="969" t="s">
        <v>214</v>
      </c>
      <c r="G74" s="969" t="s">
        <v>471</v>
      </c>
      <c r="H74" s="969" t="s">
        <v>277</v>
      </c>
      <c r="I74" s="969" t="s">
        <v>198</v>
      </c>
      <c r="J74" s="969" t="s">
        <v>472</v>
      </c>
      <c r="K74" s="969" t="s">
        <v>367</v>
      </c>
      <c r="L74" s="969" t="s">
        <v>473</v>
      </c>
      <c r="M74" s="1139"/>
      <c r="N74" s="972" t="s">
        <v>383</v>
      </c>
      <c r="O74" s="972" t="s">
        <v>474</v>
      </c>
    </row>
    <row r="75" spans="1:18" ht="17.25" hidden="1" customHeight="1" x14ac:dyDescent="0.2">
      <c r="A75" s="836"/>
      <c r="B75" s="992" t="s">
        <v>405</v>
      </c>
      <c r="C75" s="985" t="s">
        <v>475</v>
      </c>
      <c r="D75" s="985">
        <v>45393</v>
      </c>
      <c r="E75" s="1157" t="s">
        <v>415</v>
      </c>
      <c r="F75" s="1158"/>
      <c r="G75" s="1158"/>
      <c r="H75" s="1158"/>
      <c r="I75" s="1158"/>
      <c r="J75" s="1158"/>
      <c r="K75" s="1158"/>
      <c r="L75" s="1159"/>
      <c r="M75" s="1116"/>
      <c r="N75" s="775">
        <f t="shared" ref="N75:N90" si="25">D75+25</f>
        <v>45418</v>
      </c>
      <c r="O75" s="775" t="e">
        <f t="shared" ref="O75:O90" si="26">E75+25</f>
        <v>#VALUE!</v>
      </c>
      <c r="P75" s="331"/>
      <c r="Q75" s="775">
        <v>45387</v>
      </c>
    </row>
    <row r="76" spans="1:18" ht="17.25" hidden="1" customHeight="1" x14ac:dyDescent="0.2">
      <c r="A76" s="836"/>
      <c r="B76" s="992" t="s">
        <v>399</v>
      </c>
      <c r="C76" s="985" t="s">
        <v>476</v>
      </c>
      <c r="D76" s="985">
        <v>45400</v>
      </c>
      <c r="E76" s="775">
        <f t="shared" ref="E76:E89" si="27">D76+3</f>
        <v>45403</v>
      </c>
      <c r="F76" s="1157" t="s">
        <v>415</v>
      </c>
      <c r="G76" s="1158"/>
      <c r="H76" s="1158"/>
      <c r="I76" s="1158"/>
      <c r="J76" s="1158"/>
      <c r="K76" s="1159"/>
      <c r="L76" s="775">
        <f t="shared" ref="L76:L88" si="28">D76+23</f>
        <v>45423</v>
      </c>
      <c r="M76" s="775"/>
      <c r="N76" s="775">
        <f t="shared" si="25"/>
        <v>45425</v>
      </c>
      <c r="O76" s="775">
        <f t="shared" si="26"/>
        <v>45428</v>
      </c>
      <c r="P76" s="331"/>
      <c r="Q76" s="775">
        <f t="shared" ref="N76:Q118" si="29">Q75+7</f>
        <v>45394</v>
      </c>
    </row>
    <row r="77" spans="1:18" ht="17.25" hidden="1" customHeight="1" x14ac:dyDescent="0.2">
      <c r="A77" s="836"/>
      <c r="B77" s="992" t="s">
        <v>387</v>
      </c>
      <c r="C77" s="985" t="s">
        <v>477</v>
      </c>
      <c r="D77" s="985">
        <v>45406</v>
      </c>
      <c r="E77" s="775">
        <f t="shared" si="27"/>
        <v>45409</v>
      </c>
      <c r="F77" s="775">
        <f t="shared" ref="F77:F83" si="30">D77+9</f>
        <v>45415</v>
      </c>
      <c r="G77" s="775">
        <f t="shared" ref="G77:G83" si="31">D77+12</f>
        <v>45418</v>
      </c>
      <c r="H77" s="775">
        <f t="shared" ref="H77:H88" si="32">D77+14</f>
        <v>45420</v>
      </c>
      <c r="I77" s="775">
        <f t="shared" ref="I77:I88" si="33">D77+20</f>
        <v>45426</v>
      </c>
      <c r="J77" s="775">
        <f t="shared" ref="J77:J88" si="34">D77+21</f>
        <v>45427</v>
      </c>
      <c r="K77" s="775">
        <f t="shared" ref="K77:K88" si="35">D77+22</f>
        <v>45428</v>
      </c>
      <c r="L77" s="775">
        <f t="shared" si="28"/>
        <v>45429</v>
      </c>
      <c r="M77" s="775"/>
      <c r="N77" s="775">
        <f t="shared" si="25"/>
        <v>45431</v>
      </c>
      <c r="O77" s="775">
        <f t="shared" si="26"/>
        <v>45434</v>
      </c>
      <c r="P77" s="331"/>
      <c r="Q77" s="775">
        <f t="shared" si="29"/>
        <v>45401</v>
      </c>
    </row>
    <row r="78" spans="1:18" ht="17.25" hidden="1" customHeight="1" x14ac:dyDescent="0.2">
      <c r="A78" s="836" t="s">
        <v>389</v>
      </c>
      <c r="B78" s="992" t="s">
        <v>420</v>
      </c>
      <c r="C78" s="985" t="s">
        <v>478</v>
      </c>
      <c r="D78" s="985">
        <v>45416</v>
      </c>
      <c r="E78" s="775">
        <f t="shared" si="27"/>
        <v>45419</v>
      </c>
      <c r="F78" s="775">
        <f t="shared" si="30"/>
        <v>45425</v>
      </c>
      <c r="G78" s="775">
        <f t="shared" si="31"/>
        <v>45428</v>
      </c>
      <c r="H78" s="775">
        <f t="shared" si="32"/>
        <v>45430</v>
      </c>
      <c r="I78" s="775">
        <f t="shared" si="33"/>
        <v>45436</v>
      </c>
      <c r="J78" s="775">
        <f t="shared" si="34"/>
        <v>45437</v>
      </c>
      <c r="K78" s="775">
        <f t="shared" si="35"/>
        <v>45438</v>
      </c>
      <c r="L78" s="775">
        <f t="shared" si="28"/>
        <v>45439</v>
      </c>
      <c r="M78" s="775"/>
      <c r="N78" s="775">
        <f t="shared" si="25"/>
        <v>45441</v>
      </c>
      <c r="O78" s="775">
        <f t="shared" si="26"/>
        <v>45444</v>
      </c>
      <c r="P78" s="331"/>
      <c r="Q78" s="775">
        <f t="shared" si="29"/>
        <v>45408</v>
      </c>
    </row>
    <row r="79" spans="1:18" ht="17.25" hidden="1" customHeight="1" x14ac:dyDescent="0.2">
      <c r="A79" s="836"/>
      <c r="B79" s="992" t="s">
        <v>391</v>
      </c>
      <c r="C79" s="985" t="s">
        <v>479</v>
      </c>
      <c r="D79" s="985">
        <v>45424</v>
      </c>
      <c r="E79" s="775">
        <f t="shared" si="27"/>
        <v>45427</v>
      </c>
      <c r="F79" s="775">
        <f t="shared" si="30"/>
        <v>45433</v>
      </c>
      <c r="G79" s="775">
        <f t="shared" si="31"/>
        <v>45436</v>
      </c>
      <c r="H79" s="775">
        <f t="shared" si="32"/>
        <v>45438</v>
      </c>
      <c r="I79" s="775">
        <f t="shared" si="33"/>
        <v>45444</v>
      </c>
      <c r="J79" s="775">
        <f t="shared" si="34"/>
        <v>45445</v>
      </c>
      <c r="K79" s="775">
        <f t="shared" si="35"/>
        <v>45446</v>
      </c>
      <c r="L79" s="775">
        <f t="shared" si="28"/>
        <v>45447</v>
      </c>
      <c r="M79" s="775"/>
      <c r="N79" s="775">
        <f t="shared" si="25"/>
        <v>45449</v>
      </c>
      <c r="O79" s="775">
        <f t="shared" si="26"/>
        <v>45452</v>
      </c>
      <c r="P79" s="331"/>
      <c r="Q79" s="775">
        <f t="shared" si="29"/>
        <v>45415</v>
      </c>
    </row>
    <row r="80" spans="1:18" ht="17.25" hidden="1" customHeight="1" x14ac:dyDescent="0.2">
      <c r="A80" s="836" t="s">
        <v>480</v>
      </c>
      <c r="B80" s="992" t="s">
        <v>405</v>
      </c>
      <c r="C80" s="985" t="s">
        <v>481</v>
      </c>
      <c r="D80" s="985">
        <v>45425</v>
      </c>
      <c r="E80" s="898" t="s">
        <v>415</v>
      </c>
      <c r="F80" s="898" t="s">
        <v>415</v>
      </c>
      <c r="G80" s="898" t="s">
        <v>415</v>
      </c>
      <c r="H80" s="898" t="s">
        <v>415</v>
      </c>
      <c r="I80" s="898" t="s">
        <v>415</v>
      </c>
      <c r="J80" s="898" t="s">
        <v>415</v>
      </c>
      <c r="K80" s="775">
        <f t="shared" si="35"/>
        <v>45447</v>
      </c>
      <c r="L80" s="775">
        <f t="shared" si="28"/>
        <v>45448</v>
      </c>
      <c r="M80" s="775"/>
      <c r="N80" s="775">
        <f t="shared" si="25"/>
        <v>45450</v>
      </c>
      <c r="O80" s="775" t="e">
        <f t="shared" si="26"/>
        <v>#VALUE!</v>
      </c>
      <c r="P80" s="331"/>
      <c r="Q80" s="775">
        <f t="shared" si="29"/>
        <v>45422</v>
      </c>
    </row>
    <row r="81" spans="1:18" ht="17.25" hidden="1" customHeight="1" x14ac:dyDescent="0.2">
      <c r="A81" s="836" t="s">
        <v>405</v>
      </c>
      <c r="B81" s="985" t="s">
        <v>393</v>
      </c>
      <c r="C81" s="985" t="s">
        <v>482</v>
      </c>
      <c r="D81" s="985">
        <v>45437</v>
      </c>
      <c r="E81" s="775">
        <f t="shared" si="27"/>
        <v>45440</v>
      </c>
      <c r="F81" s="775">
        <f t="shared" si="30"/>
        <v>45446</v>
      </c>
      <c r="G81" s="775">
        <f t="shared" si="31"/>
        <v>45449</v>
      </c>
      <c r="H81" s="775">
        <f t="shared" si="32"/>
        <v>45451</v>
      </c>
      <c r="I81" s="775">
        <f t="shared" si="33"/>
        <v>45457</v>
      </c>
      <c r="J81" s="775">
        <f t="shared" si="34"/>
        <v>45458</v>
      </c>
      <c r="K81" s="775">
        <f t="shared" si="35"/>
        <v>45459</v>
      </c>
      <c r="L81" s="775">
        <f t="shared" si="28"/>
        <v>45460</v>
      </c>
      <c r="M81" s="775"/>
      <c r="N81" s="775">
        <f t="shared" si="25"/>
        <v>45462</v>
      </c>
      <c r="O81" s="775">
        <f t="shared" si="26"/>
        <v>45465</v>
      </c>
      <c r="P81" s="331"/>
      <c r="Q81" s="775">
        <f t="shared" si="29"/>
        <v>45429</v>
      </c>
    </row>
    <row r="82" spans="1:18" ht="17.25" hidden="1" customHeight="1" x14ac:dyDescent="0.2">
      <c r="A82" s="836"/>
      <c r="B82" s="985" t="s">
        <v>399</v>
      </c>
      <c r="C82" s="985" t="s">
        <v>483</v>
      </c>
      <c r="D82" s="985">
        <v>45447</v>
      </c>
      <c r="E82" s="775">
        <f t="shared" si="27"/>
        <v>45450</v>
      </c>
      <c r="F82" s="898" t="s">
        <v>415</v>
      </c>
      <c r="G82" s="898" t="s">
        <v>415</v>
      </c>
      <c r="H82" s="898" t="s">
        <v>415</v>
      </c>
      <c r="I82" s="898" t="s">
        <v>415</v>
      </c>
      <c r="J82" s="898" t="s">
        <v>415</v>
      </c>
      <c r="K82" s="775">
        <f t="shared" si="35"/>
        <v>45469</v>
      </c>
      <c r="L82" s="775">
        <f t="shared" si="28"/>
        <v>45470</v>
      </c>
      <c r="M82" s="775"/>
      <c r="N82" s="775">
        <f t="shared" si="25"/>
        <v>45472</v>
      </c>
      <c r="O82" s="775">
        <f t="shared" si="26"/>
        <v>45475</v>
      </c>
      <c r="P82" s="331"/>
      <c r="Q82" s="775">
        <f t="shared" si="29"/>
        <v>45436</v>
      </c>
    </row>
    <row r="83" spans="1:18" ht="17.25" hidden="1" customHeight="1" x14ac:dyDescent="0.2">
      <c r="A83" s="836" t="s">
        <v>484</v>
      </c>
      <c r="B83" s="898" t="s">
        <v>415</v>
      </c>
      <c r="C83" s="985" t="s">
        <v>485</v>
      </c>
      <c r="D83" s="817">
        <v>45447</v>
      </c>
      <c r="E83" s="817">
        <f t="shared" si="27"/>
        <v>45450</v>
      </c>
      <c r="F83" s="817">
        <f t="shared" si="30"/>
        <v>45456</v>
      </c>
      <c r="G83" s="817">
        <f t="shared" si="31"/>
        <v>45459</v>
      </c>
      <c r="H83" s="817">
        <f t="shared" si="32"/>
        <v>45461</v>
      </c>
      <c r="I83" s="817">
        <f t="shared" si="33"/>
        <v>45467</v>
      </c>
      <c r="J83" s="817">
        <f t="shared" si="34"/>
        <v>45468</v>
      </c>
      <c r="K83" s="817">
        <f t="shared" si="35"/>
        <v>45469</v>
      </c>
      <c r="L83" s="817">
        <f t="shared" si="28"/>
        <v>45470</v>
      </c>
      <c r="M83" s="817"/>
      <c r="N83" s="817">
        <f t="shared" si="25"/>
        <v>45472</v>
      </c>
      <c r="O83" s="817">
        <f t="shared" si="26"/>
        <v>45475</v>
      </c>
      <c r="P83" s="331"/>
      <c r="Q83" s="775">
        <f t="shared" si="29"/>
        <v>45443</v>
      </c>
    </row>
    <row r="84" spans="1:18" ht="17.25" hidden="1" customHeight="1" x14ac:dyDescent="0.2">
      <c r="A84" s="836" t="s">
        <v>418</v>
      </c>
      <c r="B84" s="985" t="s">
        <v>387</v>
      </c>
      <c r="C84" s="985" t="s">
        <v>486</v>
      </c>
      <c r="D84" s="985">
        <v>45459</v>
      </c>
      <c r="E84" s="775">
        <f t="shared" si="27"/>
        <v>45462</v>
      </c>
      <c r="F84" s="898" t="s">
        <v>415</v>
      </c>
      <c r="G84" s="898" t="s">
        <v>415</v>
      </c>
      <c r="H84" s="775">
        <f t="shared" si="32"/>
        <v>45473</v>
      </c>
      <c r="I84" s="775">
        <f t="shared" si="33"/>
        <v>45479</v>
      </c>
      <c r="J84" s="775">
        <f t="shared" si="34"/>
        <v>45480</v>
      </c>
      <c r="K84" s="775">
        <f t="shared" si="35"/>
        <v>45481</v>
      </c>
      <c r="L84" s="775">
        <f t="shared" si="28"/>
        <v>45482</v>
      </c>
      <c r="M84" s="775"/>
      <c r="N84" s="775">
        <f t="shared" si="25"/>
        <v>45484</v>
      </c>
      <c r="O84" s="775">
        <f t="shared" si="26"/>
        <v>45487</v>
      </c>
      <c r="P84" s="331"/>
      <c r="Q84" s="775">
        <f t="shared" si="29"/>
        <v>45450</v>
      </c>
    </row>
    <row r="85" spans="1:18" ht="17.25" hidden="1" customHeight="1" x14ac:dyDescent="0.2">
      <c r="A85" s="836" t="s">
        <v>487</v>
      </c>
      <c r="B85" s="985" t="s">
        <v>420</v>
      </c>
      <c r="C85" s="985" t="s">
        <v>488</v>
      </c>
      <c r="D85" s="898" t="s">
        <v>415</v>
      </c>
      <c r="E85" s="817" t="e">
        <f t="shared" si="27"/>
        <v>#VALUE!</v>
      </c>
      <c r="F85" s="817" t="e">
        <f t="shared" ref="F85:F88" si="36">D85+9</f>
        <v>#VALUE!</v>
      </c>
      <c r="G85" s="817" t="e">
        <f t="shared" ref="G85:G88" si="37">D85+12</f>
        <v>#VALUE!</v>
      </c>
      <c r="H85" s="817" t="e">
        <f t="shared" si="32"/>
        <v>#VALUE!</v>
      </c>
      <c r="I85" s="817" t="e">
        <f t="shared" si="33"/>
        <v>#VALUE!</v>
      </c>
      <c r="J85" s="817" t="e">
        <f t="shared" si="34"/>
        <v>#VALUE!</v>
      </c>
      <c r="K85" s="817" t="e">
        <f t="shared" si="35"/>
        <v>#VALUE!</v>
      </c>
      <c r="L85" s="817" t="e">
        <f t="shared" si="28"/>
        <v>#VALUE!</v>
      </c>
      <c r="M85" s="817"/>
      <c r="N85" s="817" t="e">
        <f t="shared" si="25"/>
        <v>#VALUE!</v>
      </c>
      <c r="O85" s="817" t="e">
        <f t="shared" si="26"/>
        <v>#VALUE!</v>
      </c>
      <c r="P85" s="331"/>
      <c r="Q85" s="775">
        <f t="shared" si="29"/>
        <v>45457</v>
      </c>
      <c r="R85" s="1106">
        <f>WEEKNUM(Q85)</f>
        <v>24</v>
      </c>
    </row>
    <row r="86" spans="1:18" ht="17.25" hidden="1" customHeight="1" x14ac:dyDescent="0.2">
      <c r="A86" s="836" t="s">
        <v>489</v>
      </c>
      <c r="B86" s="985" t="s">
        <v>391</v>
      </c>
      <c r="C86" s="985" t="s">
        <v>490</v>
      </c>
      <c r="D86" s="898" t="s">
        <v>415</v>
      </c>
      <c r="E86" s="817" t="e">
        <f t="shared" si="27"/>
        <v>#VALUE!</v>
      </c>
      <c r="F86" s="817" t="e">
        <f t="shared" si="36"/>
        <v>#VALUE!</v>
      </c>
      <c r="G86" s="817" t="e">
        <f t="shared" si="37"/>
        <v>#VALUE!</v>
      </c>
      <c r="H86" s="817" t="e">
        <f t="shared" si="32"/>
        <v>#VALUE!</v>
      </c>
      <c r="I86" s="817" t="e">
        <f t="shared" si="33"/>
        <v>#VALUE!</v>
      </c>
      <c r="J86" s="817" t="e">
        <f t="shared" si="34"/>
        <v>#VALUE!</v>
      </c>
      <c r="K86" s="817" t="e">
        <f t="shared" si="35"/>
        <v>#VALUE!</v>
      </c>
      <c r="L86" s="817" t="e">
        <f t="shared" si="28"/>
        <v>#VALUE!</v>
      </c>
      <c r="M86" s="817"/>
      <c r="N86" s="817" t="e">
        <f t="shared" si="25"/>
        <v>#VALUE!</v>
      </c>
      <c r="O86" s="817" t="e">
        <f t="shared" si="26"/>
        <v>#VALUE!</v>
      </c>
      <c r="P86" s="331"/>
      <c r="Q86" s="775">
        <f t="shared" si="29"/>
        <v>45464</v>
      </c>
      <c r="R86" s="1106">
        <f>WEEKNUM(Q86)</f>
        <v>25</v>
      </c>
    </row>
    <row r="87" spans="1:18" ht="17.25" hidden="1" customHeight="1" x14ac:dyDescent="0.2">
      <c r="A87" s="836" t="s">
        <v>491</v>
      </c>
      <c r="B87" s="1100" t="s">
        <v>399</v>
      </c>
      <c r="C87" s="985" t="s">
        <v>492</v>
      </c>
      <c r="D87" s="898" t="s">
        <v>415</v>
      </c>
      <c r="E87" s="817" t="e">
        <f t="shared" si="27"/>
        <v>#VALUE!</v>
      </c>
      <c r="F87" s="817" t="e">
        <f t="shared" si="36"/>
        <v>#VALUE!</v>
      </c>
      <c r="G87" s="817" t="e">
        <f t="shared" si="37"/>
        <v>#VALUE!</v>
      </c>
      <c r="H87" s="817" t="e">
        <f t="shared" si="32"/>
        <v>#VALUE!</v>
      </c>
      <c r="I87" s="817" t="e">
        <f t="shared" si="33"/>
        <v>#VALUE!</v>
      </c>
      <c r="J87" s="817" t="e">
        <f t="shared" si="34"/>
        <v>#VALUE!</v>
      </c>
      <c r="K87" s="817" t="e">
        <f t="shared" si="35"/>
        <v>#VALUE!</v>
      </c>
      <c r="L87" s="817" t="e">
        <f t="shared" si="28"/>
        <v>#VALUE!</v>
      </c>
      <c r="M87" s="817"/>
      <c r="N87" s="817" t="e">
        <f t="shared" si="25"/>
        <v>#VALUE!</v>
      </c>
      <c r="O87" s="817" t="e">
        <f t="shared" si="26"/>
        <v>#VALUE!</v>
      </c>
      <c r="P87" s="331"/>
      <c r="Q87" s="775">
        <f t="shared" si="29"/>
        <v>45471</v>
      </c>
      <c r="R87" s="1106">
        <f t="shared" ref="O87:R116" si="38">WEEKNUM(Q87)</f>
        <v>26</v>
      </c>
    </row>
    <row r="88" spans="1:18" ht="17.25" hidden="1" customHeight="1" x14ac:dyDescent="0.2">
      <c r="A88" s="836"/>
      <c r="B88" s="985" t="s">
        <v>393</v>
      </c>
      <c r="C88" s="985" t="s">
        <v>493</v>
      </c>
      <c r="D88" s="985">
        <v>45484</v>
      </c>
      <c r="E88" s="775">
        <f t="shared" si="27"/>
        <v>45487</v>
      </c>
      <c r="F88" s="775">
        <f t="shared" si="36"/>
        <v>45493</v>
      </c>
      <c r="G88" s="775">
        <f t="shared" si="37"/>
        <v>45496</v>
      </c>
      <c r="H88" s="775">
        <f t="shared" si="32"/>
        <v>45498</v>
      </c>
      <c r="I88" s="775">
        <f t="shared" si="33"/>
        <v>45504</v>
      </c>
      <c r="J88" s="775">
        <f t="shared" si="34"/>
        <v>45505</v>
      </c>
      <c r="K88" s="775">
        <f t="shared" si="35"/>
        <v>45506</v>
      </c>
      <c r="L88" s="775">
        <f t="shared" si="28"/>
        <v>45507</v>
      </c>
      <c r="M88" s="775"/>
      <c r="N88" s="775">
        <f t="shared" si="25"/>
        <v>45509</v>
      </c>
      <c r="O88" s="775">
        <f t="shared" si="26"/>
        <v>45512</v>
      </c>
      <c r="P88" s="331"/>
      <c r="Q88" s="775">
        <f t="shared" si="29"/>
        <v>45478</v>
      </c>
      <c r="R88" s="1106">
        <f t="shared" si="38"/>
        <v>27</v>
      </c>
    </row>
    <row r="89" spans="1:18" ht="17.25" hidden="1" customHeight="1" x14ac:dyDescent="0.2">
      <c r="A89" s="836"/>
      <c r="B89" s="1040" t="s">
        <v>405</v>
      </c>
      <c r="C89" s="985" t="s">
        <v>494</v>
      </c>
      <c r="D89" s="985">
        <v>45490</v>
      </c>
      <c r="E89" s="775">
        <f t="shared" si="27"/>
        <v>45493</v>
      </c>
      <c r="F89" s="898" t="s">
        <v>415</v>
      </c>
      <c r="G89" s="898" t="s">
        <v>415</v>
      </c>
      <c r="H89" s="898" t="s">
        <v>415</v>
      </c>
      <c r="I89" s="898" t="s">
        <v>415</v>
      </c>
      <c r="J89" s="898" t="s">
        <v>415</v>
      </c>
      <c r="K89" s="898" t="s">
        <v>415</v>
      </c>
      <c r="L89" s="898" t="s">
        <v>415</v>
      </c>
      <c r="M89" s="898"/>
      <c r="N89" s="775">
        <f t="shared" si="25"/>
        <v>45515</v>
      </c>
      <c r="O89" s="775">
        <f t="shared" si="26"/>
        <v>45518</v>
      </c>
      <c r="P89" s="331"/>
      <c r="Q89" s="775">
        <f t="shared" si="29"/>
        <v>45485</v>
      </c>
      <c r="R89" s="1106">
        <f t="shared" si="38"/>
        <v>28</v>
      </c>
    </row>
    <row r="90" spans="1:18" ht="17.25" hidden="1" customHeight="1" x14ac:dyDescent="0.2">
      <c r="A90" s="836" t="s">
        <v>387</v>
      </c>
      <c r="B90" s="985" t="s">
        <v>427</v>
      </c>
      <c r="C90" s="985" t="s">
        <v>495</v>
      </c>
      <c r="D90" s="985">
        <v>45496</v>
      </c>
      <c r="E90" s="775">
        <f>D90+3</f>
        <v>45499</v>
      </c>
      <c r="F90" s="775">
        <f>D90+9</f>
        <v>45505</v>
      </c>
      <c r="G90" s="775">
        <f>D90+12</f>
        <v>45508</v>
      </c>
      <c r="H90" s="775">
        <f>D90+14</f>
        <v>45510</v>
      </c>
      <c r="I90" s="775">
        <f>D90+20</f>
        <v>45516</v>
      </c>
      <c r="J90" s="775">
        <f>D90+21</f>
        <v>45517</v>
      </c>
      <c r="K90" s="775">
        <f>D90+22</f>
        <v>45518</v>
      </c>
      <c r="L90" s="775">
        <f>D90+23</f>
        <v>45519</v>
      </c>
      <c r="M90" s="775"/>
      <c r="N90" s="775">
        <f t="shared" si="25"/>
        <v>45521</v>
      </c>
      <c r="O90" s="775">
        <f t="shared" si="26"/>
        <v>45524</v>
      </c>
      <c r="P90" s="331"/>
      <c r="Q90" s="775">
        <f t="shared" si="29"/>
        <v>45492</v>
      </c>
      <c r="R90" s="1106">
        <f t="shared" si="38"/>
        <v>29</v>
      </c>
    </row>
    <row r="91" spans="1:18" ht="17.25" hidden="1" customHeight="1" x14ac:dyDescent="0.2">
      <c r="A91" s="836"/>
      <c r="B91" s="985" t="s">
        <v>420</v>
      </c>
      <c r="C91" s="985" t="s">
        <v>496</v>
      </c>
      <c r="D91" s="985">
        <v>45511</v>
      </c>
      <c r="E91" s="898" t="s">
        <v>415</v>
      </c>
      <c r="F91" s="898" t="s">
        <v>415</v>
      </c>
      <c r="G91" s="898" t="s">
        <v>415</v>
      </c>
      <c r="H91" s="898" t="s">
        <v>415</v>
      </c>
      <c r="I91" s="898" t="s">
        <v>415</v>
      </c>
      <c r="J91" s="898" t="s">
        <v>415</v>
      </c>
      <c r="K91" s="898" t="s">
        <v>415</v>
      </c>
      <c r="L91" s="898" t="s">
        <v>415</v>
      </c>
      <c r="M91" s="898"/>
      <c r="N91" s="775">
        <v>45517</v>
      </c>
      <c r="O91" s="775">
        <v>45519</v>
      </c>
      <c r="P91" s="331"/>
      <c r="Q91" s="775">
        <f t="shared" si="29"/>
        <v>45499</v>
      </c>
      <c r="R91" s="1106">
        <f t="shared" si="38"/>
        <v>30</v>
      </c>
    </row>
    <row r="92" spans="1:18" ht="17.25" hidden="1" customHeight="1" x14ac:dyDescent="0.2">
      <c r="A92" s="836" t="s">
        <v>387</v>
      </c>
      <c r="B92" s="985" t="s">
        <v>391</v>
      </c>
      <c r="C92" s="985" t="s">
        <v>497</v>
      </c>
      <c r="D92" s="985">
        <v>45511</v>
      </c>
      <c r="E92" s="775">
        <f t="shared" ref="E92:E95" si="39">D92+3</f>
        <v>45514</v>
      </c>
      <c r="F92" s="775">
        <f t="shared" ref="F92:F105" si="40">D92+9</f>
        <v>45520</v>
      </c>
      <c r="G92" s="775">
        <f t="shared" ref="G92:G105" si="41">D92+12</f>
        <v>45523</v>
      </c>
      <c r="H92" s="775">
        <f t="shared" ref="H92" si="42">D92+14</f>
        <v>45525</v>
      </c>
      <c r="I92" s="775">
        <f t="shared" ref="I92:I112" si="43">D92+20</f>
        <v>45531</v>
      </c>
      <c r="J92" s="775">
        <f t="shared" ref="J92:J112" si="44">D92+21</f>
        <v>45532</v>
      </c>
      <c r="K92" s="775">
        <f t="shared" ref="K92:L107" si="45">D92+22</f>
        <v>45533</v>
      </c>
      <c r="L92" s="775">
        <f t="shared" ref="L92:L101" si="46">D92+23</f>
        <v>45534</v>
      </c>
      <c r="M92" s="775"/>
      <c r="N92" s="775">
        <f t="shared" ref="N92:N101" si="47">D92+25</f>
        <v>45536</v>
      </c>
      <c r="O92" s="775">
        <f t="shared" ref="O92:O101" si="48">D92+26</f>
        <v>45537</v>
      </c>
      <c r="P92" s="331"/>
      <c r="Q92" s="775">
        <f t="shared" si="29"/>
        <v>45506</v>
      </c>
      <c r="R92" s="1106">
        <f t="shared" si="38"/>
        <v>31</v>
      </c>
    </row>
    <row r="93" spans="1:18" ht="17.25" hidden="1" customHeight="1" x14ac:dyDescent="0.2">
      <c r="A93" s="836"/>
      <c r="B93" s="985" t="s">
        <v>431</v>
      </c>
      <c r="C93" s="985" t="s">
        <v>498</v>
      </c>
      <c r="D93" s="985">
        <v>45516</v>
      </c>
      <c r="E93" s="775">
        <f t="shared" si="39"/>
        <v>45519</v>
      </c>
      <c r="F93" s="775">
        <f t="shared" si="40"/>
        <v>45525</v>
      </c>
      <c r="G93" s="775">
        <f t="shared" si="41"/>
        <v>45528</v>
      </c>
      <c r="H93" s="775">
        <f>D93+14</f>
        <v>45530</v>
      </c>
      <c r="I93" s="775">
        <f t="shared" si="43"/>
        <v>45536</v>
      </c>
      <c r="J93" s="775">
        <f t="shared" si="44"/>
        <v>45537</v>
      </c>
      <c r="K93" s="775">
        <f t="shared" si="45"/>
        <v>45538</v>
      </c>
      <c r="L93" s="775">
        <f t="shared" si="46"/>
        <v>45539</v>
      </c>
      <c r="M93" s="775"/>
      <c r="N93" s="775">
        <f t="shared" si="47"/>
        <v>45541</v>
      </c>
      <c r="O93" s="775">
        <f t="shared" si="48"/>
        <v>45542</v>
      </c>
      <c r="P93" s="331"/>
      <c r="Q93" s="775">
        <f t="shared" si="29"/>
        <v>45513</v>
      </c>
      <c r="R93" s="1106">
        <f t="shared" si="38"/>
        <v>32</v>
      </c>
    </row>
    <row r="94" spans="1:18" ht="17.25" hidden="1" customHeight="1" x14ac:dyDescent="0.2">
      <c r="A94" s="836" t="s">
        <v>393</v>
      </c>
      <c r="B94" s="985" t="s">
        <v>405</v>
      </c>
      <c r="C94" s="985" t="s">
        <v>499</v>
      </c>
      <c r="D94" s="985">
        <v>45520</v>
      </c>
      <c r="E94" s="775">
        <f t="shared" si="39"/>
        <v>45523</v>
      </c>
      <c r="F94" s="775">
        <f t="shared" si="40"/>
        <v>45529</v>
      </c>
      <c r="G94" s="775">
        <f t="shared" si="41"/>
        <v>45532</v>
      </c>
      <c r="H94" s="775">
        <f t="shared" ref="H94:H105" si="49">D94+14</f>
        <v>45534</v>
      </c>
      <c r="I94" s="775">
        <f t="shared" si="43"/>
        <v>45540</v>
      </c>
      <c r="J94" s="775">
        <f t="shared" si="44"/>
        <v>45541</v>
      </c>
      <c r="K94" s="775">
        <f t="shared" si="45"/>
        <v>45542</v>
      </c>
      <c r="L94" s="775">
        <f t="shared" si="46"/>
        <v>45543</v>
      </c>
      <c r="M94" s="775"/>
      <c r="N94" s="775">
        <f t="shared" si="47"/>
        <v>45545</v>
      </c>
      <c r="O94" s="775">
        <f t="shared" si="48"/>
        <v>45546</v>
      </c>
      <c r="P94" s="331"/>
      <c r="Q94" s="775">
        <f t="shared" si="29"/>
        <v>45520</v>
      </c>
      <c r="R94" s="1106">
        <f t="shared" si="38"/>
        <v>33</v>
      </c>
    </row>
    <row r="95" spans="1:18" ht="17.25" hidden="1" customHeight="1" x14ac:dyDescent="0.2">
      <c r="A95" s="836" t="s">
        <v>405</v>
      </c>
      <c r="B95" s="1040" t="s">
        <v>393</v>
      </c>
      <c r="C95" s="985" t="s">
        <v>500</v>
      </c>
      <c r="D95" s="898" t="s">
        <v>415</v>
      </c>
      <c r="E95" s="817" t="e">
        <f t="shared" si="39"/>
        <v>#VALUE!</v>
      </c>
      <c r="F95" s="817" t="e">
        <f t="shared" si="40"/>
        <v>#VALUE!</v>
      </c>
      <c r="G95" s="817" t="e">
        <f t="shared" si="41"/>
        <v>#VALUE!</v>
      </c>
      <c r="H95" s="817" t="e">
        <f t="shared" si="49"/>
        <v>#VALUE!</v>
      </c>
      <c r="I95" s="817" t="e">
        <f t="shared" si="43"/>
        <v>#VALUE!</v>
      </c>
      <c r="J95" s="817" t="e">
        <f t="shared" si="44"/>
        <v>#VALUE!</v>
      </c>
      <c r="K95" s="817" t="e">
        <f t="shared" si="45"/>
        <v>#VALUE!</v>
      </c>
      <c r="L95" s="817" t="e">
        <f t="shared" si="46"/>
        <v>#VALUE!</v>
      </c>
      <c r="M95" s="817"/>
      <c r="N95" s="817" t="e">
        <f t="shared" si="47"/>
        <v>#VALUE!</v>
      </c>
      <c r="O95" s="817" t="e">
        <f t="shared" si="48"/>
        <v>#VALUE!</v>
      </c>
      <c r="P95" s="331"/>
      <c r="Q95" s="775">
        <f t="shared" si="29"/>
        <v>45527</v>
      </c>
      <c r="R95" s="1106">
        <f t="shared" si="38"/>
        <v>34</v>
      </c>
    </row>
    <row r="96" spans="1:18" ht="17.25" hidden="1" customHeight="1" x14ac:dyDescent="0.2">
      <c r="A96" s="836" t="s">
        <v>420</v>
      </c>
      <c r="B96" s="985" t="s">
        <v>420</v>
      </c>
      <c r="C96" s="985" t="s">
        <v>501</v>
      </c>
      <c r="D96" s="985">
        <v>45539</v>
      </c>
      <c r="E96" s="775">
        <f>D96+3</f>
        <v>45542</v>
      </c>
      <c r="F96" s="775">
        <f t="shared" si="40"/>
        <v>45548</v>
      </c>
      <c r="G96" s="775">
        <f t="shared" si="41"/>
        <v>45551</v>
      </c>
      <c r="H96" s="775">
        <f t="shared" si="49"/>
        <v>45553</v>
      </c>
      <c r="I96" s="775">
        <f t="shared" si="43"/>
        <v>45559</v>
      </c>
      <c r="J96" s="775">
        <f t="shared" si="44"/>
        <v>45560</v>
      </c>
      <c r="K96" s="775">
        <f t="shared" si="45"/>
        <v>45561</v>
      </c>
      <c r="L96" s="775">
        <f t="shared" si="46"/>
        <v>45562</v>
      </c>
      <c r="M96" s="775"/>
      <c r="N96" s="775">
        <f t="shared" si="47"/>
        <v>45564</v>
      </c>
      <c r="O96" s="775">
        <f t="shared" si="48"/>
        <v>45565</v>
      </c>
      <c r="P96" s="331"/>
      <c r="Q96" s="775">
        <f t="shared" si="29"/>
        <v>45534</v>
      </c>
      <c r="R96" s="1106">
        <f t="shared" si="38"/>
        <v>35</v>
      </c>
    </row>
    <row r="97" spans="1:18" ht="17.25" hidden="1" customHeight="1" x14ac:dyDescent="0.2">
      <c r="A97" s="836" t="s">
        <v>427</v>
      </c>
      <c r="B97" s="985" t="s">
        <v>427</v>
      </c>
      <c r="C97" s="985" t="s">
        <v>502</v>
      </c>
      <c r="D97" s="985">
        <v>45542</v>
      </c>
      <c r="E97" s="775">
        <f t="shared" ref="E97:E107" si="50">D97+3</f>
        <v>45545</v>
      </c>
      <c r="F97" s="775">
        <f t="shared" si="40"/>
        <v>45551</v>
      </c>
      <c r="G97" s="775">
        <f t="shared" si="41"/>
        <v>45554</v>
      </c>
      <c r="H97" s="775">
        <f t="shared" si="49"/>
        <v>45556</v>
      </c>
      <c r="I97" s="775">
        <f t="shared" si="43"/>
        <v>45562</v>
      </c>
      <c r="J97" s="775">
        <f t="shared" si="44"/>
        <v>45563</v>
      </c>
      <c r="K97" s="775">
        <f t="shared" si="45"/>
        <v>45564</v>
      </c>
      <c r="L97" s="775">
        <f t="shared" si="46"/>
        <v>45565</v>
      </c>
      <c r="M97" s="775"/>
      <c r="N97" s="775">
        <f t="shared" si="47"/>
        <v>45567</v>
      </c>
      <c r="O97" s="775">
        <f t="shared" si="48"/>
        <v>45568</v>
      </c>
      <c r="P97" s="331"/>
      <c r="Q97" s="775">
        <f t="shared" si="29"/>
        <v>45541</v>
      </c>
      <c r="R97" s="1106">
        <f t="shared" si="38"/>
        <v>36</v>
      </c>
    </row>
    <row r="98" spans="1:18" ht="17.25" hidden="1" customHeight="1" x14ac:dyDescent="0.2">
      <c r="A98" s="836"/>
      <c r="B98" s="985" t="s">
        <v>391</v>
      </c>
      <c r="C98" s="985" t="s">
        <v>503</v>
      </c>
      <c r="D98" s="985">
        <v>45561</v>
      </c>
      <c r="E98" s="1157" t="s">
        <v>415</v>
      </c>
      <c r="F98" s="1158"/>
      <c r="G98" s="1158"/>
      <c r="H98" s="1158"/>
      <c r="I98" s="1158"/>
      <c r="J98" s="1158"/>
      <c r="K98" s="1158"/>
      <c r="L98" s="1159"/>
      <c r="M98" s="1116"/>
      <c r="N98" s="775">
        <f t="shared" si="47"/>
        <v>45586</v>
      </c>
      <c r="O98" s="775">
        <f t="shared" si="48"/>
        <v>45587</v>
      </c>
      <c r="P98" s="331"/>
      <c r="Q98" s="775">
        <f t="shared" si="29"/>
        <v>45548</v>
      </c>
      <c r="R98" s="1106">
        <f t="shared" si="38"/>
        <v>37</v>
      </c>
    </row>
    <row r="99" spans="1:18" ht="17.25" hidden="1" customHeight="1" x14ac:dyDescent="0.2">
      <c r="A99" s="836"/>
      <c r="B99" s="985" t="s">
        <v>431</v>
      </c>
      <c r="C99" s="985" t="s">
        <v>504</v>
      </c>
      <c r="D99" s="985">
        <v>45558</v>
      </c>
      <c r="E99" s="775">
        <f t="shared" si="50"/>
        <v>45561</v>
      </c>
      <c r="F99" s="775">
        <f t="shared" si="40"/>
        <v>45567</v>
      </c>
      <c r="G99" s="775">
        <f t="shared" si="41"/>
        <v>45570</v>
      </c>
      <c r="H99" s="775">
        <f t="shared" si="49"/>
        <v>45572</v>
      </c>
      <c r="I99" s="775">
        <f t="shared" si="43"/>
        <v>45578</v>
      </c>
      <c r="J99" s="775">
        <f t="shared" si="44"/>
        <v>45579</v>
      </c>
      <c r="K99" s="775">
        <f t="shared" si="45"/>
        <v>45580</v>
      </c>
      <c r="L99" s="775">
        <f t="shared" si="46"/>
        <v>45581</v>
      </c>
      <c r="M99" s="775"/>
      <c r="N99" s="775">
        <f t="shared" si="47"/>
        <v>45583</v>
      </c>
      <c r="O99" s="775">
        <f t="shared" si="48"/>
        <v>45584</v>
      </c>
      <c r="P99" s="331"/>
      <c r="Q99" s="775">
        <f t="shared" si="29"/>
        <v>45555</v>
      </c>
      <c r="R99" s="1106">
        <f t="shared" si="38"/>
        <v>38</v>
      </c>
    </row>
    <row r="100" spans="1:18" ht="17.25" hidden="1" customHeight="1" x14ac:dyDescent="0.2">
      <c r="A100" s="836"/>
      <c r="B100" s="985" t="s">
        <v>405</v>
      </c>
      <c r="C100" s="985" t="s">
        <v>505</v>
      </c>
      <c r="D100" s="898" t="s">
        <v>415</v>
      </c>
      <c r="E100" s="817" t="e">
        <f t="shared" si="50"/>
        <v>#VALUE!</v>
      </c>
      <c r="F100" s="817" t="e">
        <f t="shared" si="40"/>
        <v>#VALUE!</v>
      </c>
      <c r="G100" s="817" t="e">
        <f t="shared" si="41"/>
        <v>#VALUE!</v>
      </c>
      <c r="H100" s="817" t="e">
        <f t="shared" si="49"/>
        <v>#VALUE!</v>
      </c>
      <c r="I100" s="817" t="e">
        <f t="shared" si="43"/>
        <v>#VALUE!</v>
      </c>
      <c r="J100" s="817" t="e">
        <f t="shared" si="44"/>
        <v>#VALUE!</v>
      </c>
      <c r="K100" s="817" t="e">
        <f t="shared" si="45"/>
        <v>#VALUE!</v>
      </c>
      <c r="L100" s="817" t="e">
        <f t="shared" si="46"/>
        <v>#VALUE!</v>
      </c>
      <c r="M100" s="817"/>
      <c r="N100" s="817" t="e">
        <f t="shared" si="47"/>
        <v>#VALUE!</v>
      </c>
      <c r="O100" s="817" t="e">
        <f t="shared" si="48"/>
        <v>#VALUE!</v>
      </c>
      <c r="P100" s="331"/>
      <c r="Q100" s="775">
        <f t="shared" si="29"/>
        <v>45562</v>
      </c>
      <c r="R100" s="1106">
        <f t="shared" si="38"/>
        <v>39</v>
      </c>
    </row>
    <row r="101" spans="1:18" ht="17.25" hidden="1" customHeight="1" x14ac:dyDescent="0.2">
      <c r="A101" s="836"/>
      <c r="B101" s="985" t="s">
        <v>420</v>
      </c>
      <c r="C101" s="985" t="s">
        <v>506</v>
      </c>
      <c r="D101" s="985">
        <v>45573</v>
      </c>
      <c r="E101" s="775">
        <f t="shared" si="50"/>
        <v>45576</v>
      </c>
      <c r="F101" s="775">
        <f t="shared" si="40"/>
        <v>45582</v>
      </c>
      <c r="G101" s="775">
        <f t="shared" si="41"/>
        <v>45585</v>
      </c>
      <c r="H101" s="775">
        <f t="shared" si="49"/>
        <v>45587</v>
      </c>
      <c r="I101" s="775">
        <f t="shared" si="43"/>
        <v>45593</v>
      </c>
      <c r="J101" s="775">
        <f t="shared" si="44"/>
        <v>45594</v>
      </c>
      <c r="K101" s="775">
        <f t="shared" si="45"/>
        <v>45595</v>
      </c>
      <c r="L101" s="775">
        <f t="shared" si="46"/>
        <v>45596</v>
      </c>
      <c r="M101" s="775"/>
      <c r="N101" s="775">
        <f t="shared" si="47"/>
        <v>45598</v>
      </c>
      <c r="O101" s="775">
        <f t="shared" si="48"/>
        <v>45599</v>
      </c>
      <c r="P101" s="331"/>
      <c r="Q101" s="775">
        <f t="shared" si="29"/>
        <v>45569</v>
      </c>
      <c r="R101" s="1106">
        <f t="shared" si="38"/>
        <v>40</v>
      </c>
    </row>
    <row r="102" spans="1:18" ht="17.25" hidden="1" customHeight="1" x14ac:dyDescent="0.2">
      <c r="A102" s="836" t="s">
        <v>387</v>
      </c>
      <c r="B102" s="1063" t="s">
        <v>439</v>
      </c>
      <c r="C102" s="985" t="s">
        <v>507</v>
      </c>
      <c r="D102" s="817">
        <v>45579</v>
      </c>
      <c r="E102" s="817">
        <f t="shared" si="50"/>
        <v>45582</v>
      </c>
      <c r="F102" s="817">
        <f t="shared" si="40"/>
        <v>45588</v>
      </c>
      <c r="G102" s="817">
        <f t="shared" si="41"/>
        <v>45591</v>
      </c>
      <c r="H102" s="817">
        <f t="shared" si="49"/>
        <v>45593</v>
      </c>
      <c r="I102" s="817">
        <f t="shared" si="43"/>
        <v>45599</v>
      </c>
      <c r="J102" s="817">
        <f t="shared" si="44"/>
        <v>45600</v>
      </c>
      <c r="K102" s="817">
        <f t="shared" si="45"/>
        <v>45601</v>
      </c>
      <c r="L102" s="817">
        <f t="shared" si="45"/>
        <v>45604</v>
      </c>
      <c r="M102" s="817"/>
      <c r="N102" s="817">
        <f>F102+22</f>
        <v>45610</v>
      </c>
      <c r="O102" s="817">
        <f>G102+22</f>
        <v>45613</v>
      </c>
      <c r="P102" s="331"/>
      <c r="Q102" s="775">
        <f t="shared" si="29"/>
        <v>45576</v>
      </c>
      <c r="R102" s="1106">
        <f t="shared" si="38"/>
        <v>41</v>
      </c>
    </row>
    <row r="103" spans="1:18" ht="17.25" hidden="1" customHeight="1" x14ac:dyDescent="0.2">
      <c r="A103" s="836" t="s">
        <v>391</v>
      </c>
      <c r="B103" s="985" t="s">
        <v>391</v>
      </c>
      <c r="C103" s="985" t="s">
        <v>508</v>
      </c>
      <c r="D103" s="985">
        <v>45582</v>
      </c>
      <c r="E103" s="775">
        <f t="shared" si="50"/>
        <v>45585</v>
      </c>
      <c r="F103" s="775">
        <f t="shared" si="40"/>
        <v>45591</v>
      </c>
      <c r="G103" s="775">
        <f t="shared" si="41"/>
        <v>45594</v>
      </c>
      <c r="H103" s="775">
        <f t="shared" si="49"/>
        <v>45596</v>
      </c>
      <c r="I103" s="775">
        <f t="shared" si="43"/>
        <v>45602</v>
      </c>
      <c r="J103" s="775">
        <f t="shared" si="44"/>
        <v>45603</v>
      </c>
      <c r="K103" s="775">
        <f t="shared" si="45"/>
        <v>45604</v>
      </c>
      <c r="L103" s="1129" t="s">
        <v>415</v>
      </c>
      <c r="M103" s="1129"/>
      <c r="N103" s="775">
        <f t="shared" ref="N103:N108" si="51">D103+25</f>
        <v>45607</v>
      </c>
      <c r="O103" s="775">
        <f t="shared" ref="O103:O108" si="52">D103+26</f>
        <v>45608</v>
      </c>
      <c r="P103" s="331"/>
      <c r="Q103" s="775">
        <f t="shared" si="29"/>
        <v>45583</v>
      </c>
      <c r="R103" s="1106">
        <f t="shared" si="38"/>
        <v>42</v>
      </c>
    </row>
    <row r="104" spans="1:18" ht="17.25" hidden="1" customHeight="1" x14ac:dyDescent="0.2">
      <c r="A104" s="836"/>
      <c r="B104" s="985" t="s">
        <v>443</v>
      </c>
      <c r="C104" s="985" t="s">
        <v>509</v>
      </c>
      <c r="D104" s="985">
        <v>45593</v>
      </c>
      <c r="E104" s="775">
        <f t="shared" si="50"/>
        <v>45596</v>
      </c>
      <c r="F104" s="775">
        <f t="shared" si="40"/>
        <v>45602</v>
      </c>
      <c r="G104" s="775">
        <f t="shared" si="41"/>
        <v>45605</v>
      </c>
      <c r="H104" s="775">
        <f t="shared" si="49"/>
        <v>45607</v>
      </c>
      <c r="I104" s="775">
        <f t="shared" si="43"/>
        <v>45613</v>
      </c>
      <c r="J104" s="775">
        <f t="shared" si="44"/>
        <v>45614</v>
      </c>
      <c r="K104" s="775">
        <f t="shared" si="45"/>
        <v>45615</v>
      </c>
      <c r="L104" s="1130"/>
      <c r="M104" s="1130"/>
      <c r="N104" s="775">
        <f t="shared" si="51"/>
        <v>45618</v>
      </c>
      <c r="O104" s="775">
        <f t="shared" si="52"/>
        <v>45619</v>
      </c>
      <c r="P104" s="331"/>
      <c r="Q104" s="775">
        <f t="shared" si="29"/>
        <v>45590</v>
      </c>
      <c r="R104" s="1106">
        <f t="shared" si="38"/>
        <v>43</v>
      </c>
    </row>
    <row r="105" spans="1:18" ht="17.25" hidden="1" customHeight="1" x14ac:dyDescent="0.2">
      <c r="A105" s="836" t="s">
        <v>431</v>
      </c>
      <c r="B105" s="985" t="s">
        <v>393</v>
      </c>
      <c r="C105" s="985" t="s">
        <v>510</v>
      </c>
      <c r="D105" s="985">
        <v>45598</v>
      </c>
      <c r="E105" s="775">
        <f t="shared" si="50"/>
        <v>45601</v>
      </c>
      <c r="F105" s="775">
        <f t="shared" si="40"/>
        <v>45607</v>
      </c>
      <c r="G105" s="775">
        <f t="shared" si="41"/>
        <v>45610</v>
      </c>
      <c r="H105" s="775">
        <f t="shared" si="49"/>
        <v>45612</v>
      </c>
      <c r="I105" s="775">
        <f t="shared" si="43"/>
        <v>45618</v>
      </c>
      <c r="J105" s="775">
        <f t="shared" si="44"/>
        <v>45619</v>
      </c>
      <c r="K105" s="775">
        <f t="shared" si="45"/>
        <v>45620</v>
      </c>
      <c r="L105" s="1130"/>
      <c r="M105" s="1130"/>
      <c r="N105" s="775">
        <f t="shared" si="51"/>
        <v>45623</v>
      </c>
      <c r="O105" s="775">
        <f t="shared" si="52"/>
        <v>45624</v>
      </c>
      <c r="P105" s="331"/>
      <c r="Q105" s="775">
        <f t="shared" si="29"/>
        <v>45597</v>
      </c>
      <c r="R105" s="1106">
        <f t="shared" si="38"/>
        <v>44</v>
      </c>
    </row>
    <row r="106" spans="1:18" ht="17.25" hidden="1" customHeight="1" x14ac:dyDescent="0.2">
      <c r="A106" s="836" t="s">
        <v>393</v>
      </c>
      <c r="B106" s="985" t="s">
        <v>431</v>
      </c>
      <c r="C106" s="985" t="s">
        <v>511</v>
      </c>
      <c r="D106" s="985">
        <v>45610</v>
      </c>
      <c r="E106" s="898" t="s">
        <v>415</v>
      </c>
      <c r="F106" s="898" t="s">
        <v>415</v>
      </c>
      <c r="G106" s="898" t="s">
        <v>415</v>
      </c>
      <c r="H106" s="898" t="s">
        <v>415</v>
      </c>
      <c r="I106" s="775">
        <f t="shared" si="43"/>
        <v>45630</v>
      </c>
      <c r="J106" s="775">
        <f t="shared" si="44"/>
        <v>45631</v>
      </c>
      <c r="K106" s="775">
        <f t="shared" si="45"/>
        <v>45632</v>
      </c>
      <c r="L106" s="1160" t="s">
        <v>415</v>
      </c>
      <c r="M106" s="1138"/>
      <c r="N106" s="775">
        <f t="shared" si="51"/>
        <v>45635</v>
      </c>
      <c r="O106" s="775">
        <f t="shared" si="52"/>
        <v>45636</v>
      </c>
      <c r="P106" s="331"/>
      <c r="Q106" s="775">
        <f t="shared" si="29"/>
        <v>45604</v>
      </c>
      <c r="R106" s="1106">
        <f t="shared" si="38"/>
        <v>45</v>
      </c>
    </row>
    <row r="107" spans="1:18" ht="17.25" hidden="1" customHeight="1" x14ac:dyDescent="0.2">
      <c r="A107" s="836" t="s">
        <v>420</v>
      </c>
      <c r="B107" s="985" t="s">
        <v>387</v>
      </c>
      <c r="C107" s="985" t="s">
        <v>512</v>
      </c>
      <c r="D107" s="985">
        <v>45611</v>
      </c>
      <c r="E107" s="775">
        <f t="shared" si="50"/>
        <v>45614</v>
      </c>
      <c r="F107" s="775">
        <f t="shared" ref="F107:F109" si="53">D107+9</f>
        <v>45620</v>
      </c>
      <c r="G107" s="775">
        <f t="shared" ref="G107:G112" si="54">D107+12</f>
        <v>45623</v>
      </c>
      <c r="H107" s="775">
        <f t="shared" ref="H107:H112" si="55">D107+14</f>
        <v>45625</v>
      </c>
      <c r="I107" s="775">
        <f t="shared" si="43"/>
        <v>45631</v>
      </c>
      <c r="J107" s="775">
        <f t="shared" si="44"/>
        <v>45632</v>
      </c>
      <c r="K107" s="775">
        <f t="shared" si="45"/>
        <v>45633</v>
      </c>
      <c r="L107" s="1161"/>
      <c r="M107" s="1082"/>
      <c r="N107" s="775">
        <f t="shared" si="51"/>
        <v>45636</v>
      </c>
      <c r="O107" s="775">
        <f t="shared" si="52"/>
        <v>45637</v>
      </c>
      <c r="P107" s="331"/>
      <c r="Q107" s="775">
        <f t="shared" si="29"/>
        <v>45611</v>
      </c>
      <c r="R107" s="1106">
        <f t="shared" si="38"/>
        <v>46</v>
      </c>
    </row>
    <row r="108" spans="1:18" ht="20.100000000000001" hidden="1" customHeight="1" x14ac:dyDescent="0.2">
      <c r="A108" s="836" t="s">
        <v>451</v>
      </c>
      <c r="B108" s="985" t="s">
        <v>452</v>
      </c>
      <c r="C108" s="985" t="s">
        <v>513</v>
      </c>
      <c r="D108" s="985">
        <v>45625</v>
      </c>
      <c r="E108" s="898" t="s">
        <v>415</v>
      </c>
      <c r="F108" s="898" t="s">
        <v>415</v>
      </c>
      <c r="G108" s="775">
        <f t="shared" si="54"/>
        <v>45637</v>
      </c>
      <c r="H108" s="775">
        <f t="shared" si="55"/>
        <v>45639</v>
      </c>
      <c r="I108" s="775">
        <f t="shared" si="43"/>
        <v>45645</v>
      </c>
      <c r="J108" s="775">
        <f t="shared" si="44"/>
        <v>45646</v>
      </c>
      <c r="K108" s="775">
        <f t="shared" ref="K108:K112" si="56">D108+22</f>
        <v>45647</v>
      </c>
      <c r="L108" s="775">
        <v>45643</v>
      </c>
      <c r="M108" s="775"/>
      <c r="N108" s="775">
        <f t="shared" si="51"/>
        <v>45650</v>
      </c>
      <c r="O108" s="775">
        <f t="shared" si="52"/>
        <v>45651</v>
      </c>
      <c r="P108" s="331"/>
      <c r="Q108" s="775">
        <f t="shared" si="29"/>
        <v>45618</v>
      </c>
      <c r="R108" s="1106">
        <f t="shared" si="38"/>
        <v>47</v>
      </c>
    </row>
    <row r="109" spans="1:18" ht="20.100000000000001" hidden="1" customHeight="1" x14ac:dyDescent="0.2">
      <c r="A109" s="836" t="s">
        <v>443</v>
      </c>
      <c r="B109" s="985" t="s">
        <v>391</v>
      </c>
      <c r="C109" s="985" t="s">
        <v>514</v>
      </c>
      <c r="D109" s="985">
        <v>45628</v>
      </c>
      <c r="E109" s="775">
        <f t="shared" ref="E109" si="57">D109+3</f>
        <v>45631</v>
      </c>
      <c r="F109" s="775">
        <f t="shared" si="53"/>
        <v>45637</v>
      </c>
      <c r="G109" s="775">
        <f t="shared" si="54"/>
        <v>45640</v>
      </c>
      <c r="H109" s="775">
        <f t="shared" si="55"/>
        <v>45642</v>
      </c>
      <c r="I109" s="775">
        <f t="shared" si="43"/>
        <v>45648</v>
      </c>
      <c r="J109" s="775">
        <f t="shared" si="44"/>
        <v>45649</v>
      </c>
      <c r="K109" s="775">
        <f t="shared" si="56"/>
        <v>45650</v>
      </c>
      <c r="L109" s="331"/>
      <c r="M109" s="331"/>
      <c r="N109" s="775">
        <f>Q108+7</f>
        <v>45625</v>
      </c>
      <c r="O109" s="1106">
        <f t="shared" si="38"/>
        <v>48</v>
      </c>
    </row>
    <row r="110" spans="1:18" ht="20.100000000000001" hidden="1" customHeight="1" x14ac:dyDescent="0.2">
      <c r="A110" s="836"/>
      <c r="B110" s="985" t="s">
        <v>443</v>
      </c>
      <c r="C110" s="985" t="s">
        <v>515</v>
      </c>
      <c r="D110" s="985">
        <v>45637</v>
      </c>
      <c r="E110" s="898" t="s">
        <v>415</v>
      </c>
      <c r="F110" s="898" t="s">
        <v>415</v>
      </c>
      <c r="G110" s="775">
        <f t="shared" si="54"/>
        <v>45649</v>
      </c>
      <c r="H110" s="775">
        <f t="shared" si="55"/>
        <v>45651</v>
      </c>
      <c r="I110" s="775">
        <f t="shared" si="43"/>
        <v>45657</v>
      </c>
      <c r="J110" s="775">
        <f t="shared" si="44"/>
        <v>45658</v>
      </c>
      <c r="K110" s="775">
        <f t="shared" si="56"/>
        <v>45659</v>
      </c>
      <c r="L110" s="331"/>
      <c r="M110" s="331"/>
      <c r="N110" s="775">
        <f t="shared" si="29"/>
        <v>45632</v>
      </c>
      <c r="O110" s="1106">
        <f t="shared" si="38"/>
        <v>49</v>
      </c>
    </row>
    <row r="111" spans="1:18" ht="20.100000000000001" hidden="1" customHeight="1" x14ac:dyDescent="0.2">
      <c r="A111" s="836" t="s">
        <v>393</v>
      </c>
      <c r="B111" s="985" t="s">
        <v>431</v>
      </c>
      <c r="C111" s="985" t="s">
        <v>516</v>
      </c>
      <c r="D111" s="985">
        <v>45642</v>
      </c>
      <c r="E111" s="775">
        <f t="shared" ref="E111:E112" si="58">D111+3</f>
        <v>45645</v>
      </c>
      <c r="F111" s="775">
        <f t="shared" ref="F111:F112" si="59">D111+9</f>
        <v>45651</v>
      </c>
      <c r="G111" s="775">
        <f t="shared" si="54"/>
        <v>45654</v>
      </c>
      <c r="H111" s="775">
        <f t="shared" si="55"/>
        <v>45656</v>
      </c>
      <c r="I111" s="775">
        <f t="shared" si="43"/>
        <v>45662</v>
      </c>
      <c r="J111" s="775">
        <f t="shared" si="44"/>
        <v>45663</v>
      </c>
      <c r="K111" s="775">
        <f t="shared" si="56"/>
        <v>45664</v>
      </c>
      <c r="L111" s="331"/>
      <c r="M111" s="331"/>
      <c r="N111" s="775">
        <f t="shared" si="29"/>
        <v>45639</v>
      </c>
      <c r="O111" s="1106">
        <f t="shared" si="38"/>
        <v>50</v>
      </c>
    </row>
    <row r="112" spans="1:18" ht="20.100000000000001" hidden="1" customHeight="1" x14ac:dyDescent="0.2">
      <c r="A112" s="836" t="s">
        <v>431</v>
      </c>
      <c r="B112" s="985" t="s">
        <v>393</v>
      </c>
      <c r="C112" s="985" t="s">
        <v>517</v>
      </c>
      <c r="D112" s="985">
        <v>45649</v>
      </c>
      <c r="E112" s="775">
        <f t="shared" si="58"/>
        <v>45652</v>
      </c>
      <c r="F112" s="775">
        <f t="shared" si="59"/>
        <v>45658</v>
      </c>
      <c r="G112" s="775">
        <f t="shared" si="54"/>
        <v>45661</v>
      </c>
      <c r="H112" s="775">
        <f t="shared" si="55"/>
        <v>45663</v>
      </c>
      <c r="I112" s="775">
        <f t="shared" si="43"/>
        <v>45669</v>
      </c>
      <c r="J112" s="775">
        <f t="shared" si="44"/>
        <v>45670</v>
      </c>
      <c r="K112" s="775">
        <f t="shared" si="56"/>
        <v>45671</v>
      </c>
      <c r="L112" s="331"/>
      <c r="M112" s="331"/>
      <c r="N112" s="775">
        <f t="shared" si="29"/>
        <v>45646</v>
      </c>
      <c r="O112" s="1106">
        <f t="shared" si="38"/>
        <v>51</v>
      </c>
    </row>
    <row r="113" spans="1:15" ht="20.100000000000001" customHeight="1" x14ac:dyDescent="0.2">
      <c r="A113" s="836"/>
      <c r="B113" s="985" t="s">
        <v>393</v>
      </c>
      <c r="C113" s="985" t="s">
        <v>518</v>
      </c>
      <c r="D113" s="985">
        <v>45684</v>
      </c>
      <c r="E113" s="775">
        <f>D113+4</f>
        <v>45688</v>
      </c>
      <c r="F113" s="775">
        <f>E113+6</f>
        <v>45694</v>
      </c>
      <c r="G113" s="775">
        <f>F113+2</f>
        <v>45696</v>
      </c>
      <c r="H113" s="775">
        <f>G113+3</f>
        <v>45699</v>
      </c>
      <c r="I113" s="775">
        <f>H113+5</f>
        <v>45704</v>
      </c>
      <c r="J113" s="775">
        <f>I113+1</f>
        <v>45705</v>
      </c>
      <c r="K113" s="775">
        <f>J113+1</f>
        <v>45706</v>
      </c>
      <c r="L113" s="775">
        <f>K113+5</f>
        <v>45711</v>
      </c>
      <c r="M113" s="331"/>
      <c r="N113" s="775">
        <v>45316</v>
      </c>
      <c r="O113" s="1106">
        <f t="shared" si="38"/>
        <v>4</v>
      </c>
    </row>
    <row r="114" spans="1:15" ht="20.100000000000001" customHeight="1" x14ac:dyDescent="0.2">
      <c r="A114" s="836" t="s">
        <v>452</v>
      </c>
      <c r="B114" s="985" t="s">
        <v>387</v>
      </c>
      <c r="C114" s="985" t="s">
        <v>519</v>
      </c>
      <c r="D114" s="985">
        <v>45321</v>
      </c>
      <c r="E114" s="775">
        <f t="shared" ref="E114:E118" si="60">D114+4</f>
        <v>45325</v>
      </c>
      <c r="F114" s="775">
        <f t="shared" ref="F114:F118" si="61">E114+6</f>
        <v>45331</v>
      </c>
      <c r="G114" s="775">
        <f t="shared" ref="G114:G118" si="62">F114+2</f>
        <v>45333</v>
      </c>
      <c r="H114" s="775">
        <f t="shared" ref="H114:H118" si="63">G114+3</f>
        <v>45336</v>
      </c>
      <c r="I114" s="775">
        <f t="shared" ref="I114:I118" si="64">H114+5</f>
        <v>45341</v>
      </c>
      <c r="J114" s="775">
        <f t="shared" ref="J114:K118" si="65">I114+1</f>
        <v>45342</v>
      </c>
      <c r="K114" s="775">
        <f t="shared" si="65"/>
        <v>45343</v>
      </c>
      <c r="L114" s="775">
        <f t="shared" ref="L114:L118" si="66">K114+5</f>
        <v>45348</v>
      </c>
      <c r="M114" s="331"/>
      <c r="N114" s="775">
        <f t="shared" si="29"/>
        <v>45323</v>
      </c>
      <c r="O114" s="1106">
        <f t="shared" si="38"/>
        <v>5</v>
      </c>
    </row>
    <row r="115" spans="1:15" ht="20.100000000000001" customHeight="1" x14ac:dyDescent="0.2">
      <c r="A115" s="836"/>
      <c r="B115" s="985" t="s">
        <v>391</v>
      </c>
      <c r="C115" s="985" t="s">
        <v>520</v>
      </c>
      <c r="D115" s="985">
        <v>45328</v>
      </c>
      <c r="E115" s="775">
        <f t="shared" si="60"/>
        <v>45332</v>
      </c>
      <c r="F115" s="775">
        <f t="shared" si="61"/>
        <v>45338</v>
      </c>
      <c r="G115" s="775">
        <f t="shared" si="62"/>
        <v>45340</v>
      </c>
      <c r="H115" s="775">
        <f t="shared" si="63"/>
        <v>45343</v>
      </c>
      <c r="I115" s="775">
        <f t="shared" si="64"/>
        <v>45348</v>
      </c>
      <c r="J115" s="775">
        <f t="shared" si="65"/>
        <v>45349</v>
      </c>
      <c r="K115" s="775">
        <f t="shared" si="65"/>
        <v>45350</v>
      </c>
      <c r="L115" s="775">
        <f t="shared" si="66"/>
        <v>45355</v>
      </c>
      <c r="M115" s="331"/>
      <c r="N115" s="775">
        <f t="shared" si="29"/>
        <v>45330</v>
      </c>
      <c r="O115" s="1106">
        <f t="shared" si="38"/>
        <v>6</v>
      </c>
    </row>
    <row r="116" spans="1:15" ht="20.100000000000001" customHeight="1" x14ac:dyDescent="0.2">
      <c r="A116" s="836"/>
      <c r="B116" s="985" t="s">
        <v>452</v>
      </c>
      <c r="C116" s="985" t="s">
        <v>521</v>
      </c>
      <c r="D116" s="985">
        <v>45335</v>
      </c>
      <c r="E116" s="775">
        <f t="shared" si="60"/>
        <v>45339</v>
      </c>
      <c r="F116" s="775">
        <f t="shared" si="61"/>
        <v>45345</v>
      </c>
      <c r="G116" s="775">
        <f t="shared" si="62"/>
        <v>45347</v>
      </c>
      <c r="H116" s="775">
        <f t="shared" si="63"/>
        <v>45350</v>
      </c>
      <c r="I116" s="775">
        <f t="shared" si="64"/>
        <v>45355</v>
      </c>
      <c r="J116" s="775">
        <f t="shared" si="65"/>
        <v>45356</v>
      </c>
      <c r="K116" s="775">
        <f t="shared" si="65"/>
        <v>45357</v>
      </c>
      <c r="L116" s="775">
        <f t="shared" si="66"/>
        <v>45362</v>
      </c>
      <c r="M116" s="331"/>
      <c r="N116" s="775">
        <f t="shared" si="29"/>
        <v>45337</v>
      </c>
      <c r="O116" s="1106">
        <f t="shared" si="38"/>
        <v>7</v>
      </c>
    </row>
    <row r="117" spans="1:15" ht="20.100000000000001" customHeight="1" x14ac:dyDescent="0.2">
      <c r="A117" s="836"/>
      <c r="B117" s="985" t="s">
        <v>443</v>
      </c>
      <c r="C117" s="985" t="s">
        <v>522</v>
      </c>
      <c r="D117" s="985">
        <v>45342</v>
      </c>
      <c r="E117" s="775">
        <f t="shared" si="60"/>
        <v>45346</v>
      </c>
      <c r="F117" s="775">
        <f t="shared" si="61"/>
        <v>45352</v>
      </c>
      <c r="G117" s="775">
        <f t="shared" si="62"/>
        <v>45354</v>
      </c>
      <c r="H117" s="775">
        <f t="shared" si="63"/>
        <v>45357</v>
      </c>
      <c r="I117" s="775">
        <f t="shared" si="64"/>
        <v>45362</v>
      </c>
      <c r="J117" s="775">
        <f t="shared" si="65"/>
        <v>45363</v>
      </c>
      <c r="K117" s="775">
        <f t="shared" si="65"/>
        <v>45364</v>
      </c>
      <c r="L117" s="775">
        <f t="shared" si="66"/>
        <v>45369</v>
      </c>
      <c r="M117" s="331"/>
      <c r="N117" s="775">
        <f t="shared" si="29"/>
        <v>45344</v>
      </c>
      <c r="O117" s="1106">
        <f t="shared" ref="O117:O121" si="67">WEEKNUM(N117)</f>
        <v>8</v>
      </c>
    </row>
    <row r="118" spans="1:15" ht="20.100000000000001" customHeight="1" x14ac:dyDescent="0.2">
      <c r="A118" s="836"/>
      <c r="B118" s="985" t="s">
        <v>393</v>
      </c>
      <c r="C118" s="985" t="s">
        <v>523</v>
      </c>
      <c r="D118" s="985">
        <v>45349</v>
      </c>
      <c r="E118" s="775">
        <f t="shared" si="60"/>
        <v>45353</v>
      </c>
      <c r="F118" s="775">
        <f t="shared" si="61"/>
        <v>45359</v>
      </c>
      <c r="G118" s="775">
        <f t="shared" si="62"/>
        <v>45361</v>
      </c>
      <c r="H118" s="775">
        <f t="shared" si="63"/>
        <v>45364</v>
      </c>
      <c r="I118" s="775">
        <f t="shared" si="64"/>
        <v>45369</v>
      </c>
      <c r="J118" s="775">
        <f t="shared" si="65"/>
        <v>45370</v>
      </c>
      <c r="K118" s="775">
        <f t="shared" si="65"/>
        <v>45371</v>
      </c>
      <c r="L118" s="775">
        <f t="shared" si="66"/>
        <v>45376</v>
      </c>
      <c r="M118" s="331"/>
      <c r="N118" s="775">
        <f t="shared" si="29"/>
        <v>45351</v>
      </c>
      <c r="O118" s="1106">
        <f t="shared" si="67"/>
        <v>9</v>
      </c>
    </row>
    <row r="119" spans="1:15" ht="20.100000000000001" customHeight="1" x14ac:dyDescent="0.2">
      <c r="A119" s="836" t="s">
        <v>452</v>
      </c>
      <c r="B119" s="985" t="s">
        <v>387</v>
      </c>
      <c r="C119" s="985" t="s">
        <v>524</v>
      </c>
      <c r="D119" s="985">
        <v>45722</v>
      </c>
      <c r="E119" s="775">
        <f t="shared" ref="E119:E122" si="68">D119+4</f>
        <v>45726</v>
      </c>
      <c r="F119" s="775">
        <f t="shared" ref="F119:F122" si="69">E119+6</f>
        <v>45732</v>
      </c>
      <c r="G119" s="775">
        <f t="shared" ref="G119:G122" si="70">F119+2</f>
        <v>45734</v>
      </c>
      <c r="H119" s="775">
        <f t="shared" ref="H119:H122" si="71">G119+3</f>
        <v>45737</v>
      </c>
      <c r="I119" s="775">
        <f t="shared" ref="I119:I122" si="72">H119+5</f>
        <v>45742</v>
      </c>
      <c r="J119" s="775">
        <f t="shared" ref="J119:J122" si="73">I119+1</f>
        <v>45743</v>
      </c>
      <c r="K119" s="775">
        <f t="shared" ref="K119:K122" si="74">J119+1</f>
        <v>45744</v>
      </c>
      <c r="L119" s="775">
        <f t="shared" ref="L119:L122" si="75">K119+5</f>
        <v>45749</v>
      </c>
      <c r="M119" s="331"/>
      <c r="N119" s="775">
        <f t="shared" ref="N119" si="76">N118+7</f>
        <v>45358</v>
      </c>
      <c r="O119" s="1106">
        <f t="shared" si="67"/>
        <v>10</v>
      </c>
    </row>
    <row r="120" spans="1:15" ht="20.100000000000001" customHeight="1" x14ac:dyDescent="0.2">
      <c r="A120" s="836"/>
      <c r="B120" s="985" t="s">
        <v>391</v>
      </c>
      <c r="C120" s="985" t="s">
        <v>525</v>
      </c>
      <c r="D120" s="985">
        <v>45729</v>
      </c>
      <c r="E120" s="775">
        <f t="shared" si="68"/>
        <v>45733</v>
      </c>
      <c r="F120" s="775">
        <f t="shared" si="69"/>
        <v>45739</v>
      </c>
      <c r="G120" s="775">
        <f t="shared" si="70"/>
        <v>45741</v>
      </c>
      <c r="H120" s="775">
        <f t="shared" si="71"/>
        <v>45744</v>
      </c>
      <c r="I120" s="775">
        <f t="shared" si="72"/>
        <v>45749</v>
      </c>
      <c r="J120" s="775">
        <f t="shared" si="73"/>
        <v>45750</v>
      </c>
      <c r="K120" s="775">
        <f t="shared" si="74"/>
        <v>45751</v>
      </c>
      <c r="L120" s="775">
        <f t="shared" si="75"/>
        <v>45756</v>
      </c>
      <c r="M120" s="331"/>
      <c r="N120" s="775">
        <f t="shared" ref="N120" si="77">N119+7</f>
        <v>45365</v>
      </c>
      <c r="O120" s="1106">
        <f t="shared" si="67"/>
        <v>11</v>
      </c>
    </row>
    <row r="121" spans="1:15" ht="20.100000000000001" customHeight="1" x14ac:dyDescent="0.2">
      <c r="A121" s="836"/>
      <c r="B121" s="985" t="s">
        <v>452</v>
      </c>
      <c r="C121" s="985" t="s">
        <v>526</v>
      </c>
      <c r="D121" s="985">
        <v>45736</v>
      </c>
      <c r="E121" s="775">
        <f t="shared" si="68"/>
        <v>45740</v>
      </c>
      <c r="F121" s="775">
        <f t="shared" si="69"/>
        <v>45746</v>
      </c>
      <c r="G121" s="775">
        <f t="shared" si="70"/>
        <v>45748</v>
      </c>
      <c r="H121" s="775">
        <f t="shared" si="71"/>
        <v>45751</v>
      </c>
      <c r="I121" s="775">
        <f t="shared" si="72"/>
        <v>45756</v>
      </c>
      <c r="J121" s="775">
        <f t="shared" si="73"/>
        <v>45757</v>
      </c>
      <c r="K121" s="775">
        <f t="shared" si="74"/>
        <v>45758</v>
      </c>
      <c r="L121" s="775">
        <f t="shared" si="75"/>
        <v>45763</v>
      </c>
      <c r="M121" s="331"/>
      <c r="N121" s="775">
        <f t="shared" ref="N121" si="78">N120+7</f>
        <v>45372</v>
      </c>
      <c r="O121" s="1106">
        <f t="shared" si="67"/>
        <v>12</v>
      </c>
    </row>
    <row r="122" spans="1:15" ht="20.100000000000001" customHeight="1" x14ac:dyDescent="0.2">
      <c r="A122" s="836"/>
      <c r="B122" s="985" t="s">
        <v>443</v>
      </c>
      <c r="C122" s="985" t="s">
        <v>527</v>
      </c>
      <c r="D122" s="985">
        <v>45743</v>
      </c>
      <c r="E122" s="775">
        <f t="shared" si="68"/>
        <v>45747</v>
      </c>
      <c r="F122" s="775">
        <f t="shared" si="69"/>
        <v>45753</v>
      </c>
      <c r="G122" s="775">
        <f t="shared" si="70"/>
        <v>45755</v>
      </c>
      <c r="H122" s="775">
        <f t="shared" si="71"/>
        <v>45758</v>
      </c>
      <c r="I122" s="775">
        <f t="shared" si="72"/>
        <v>45763</v>
      </c>
      <c r="J122" s="775">
        <f t="shared" si="73"/>
        <v>45764</v>
      </c>
      <c r="K122" s="775">
        <f t="shared" si="74"/>
        <v>45765</v>
      </c>
      <c r="L122" s="775">
        <f t="shared" si="75"/>
        <v>45770</v>
      </c>
      <c r="M122" s="331"/>
      <c r="N122" s="775">
        <f t="shared" ref="N122" si="79">N121+7</f>
        <v>45379</v>
      </c>
      <c r="O122" s="1106">
        <f t="shared" ref="O122" si="80">WEEKNUM(N122)</f>
        <v>13</v>
      </c>
    </row>
    <row r="123" spans="1:15" x14ac:dyDescent="0.2">
      <c r="N123" s="147"/>
      <c r="O123" s="147"/>
    </row>
    <row r="124" spans="1:15" x14ac:dyDescent="0.2">
      <c r="N124" s="147"/>
      <c r="O124" s="147"/>
    </row>
    <row r="125" spans="1:15" x14ac:dyDescent="0.2">
      <c r="N125" s="147"/>
      <c r="O125" s="147"/>
    </row>
    <row r="126" spans="1:15" ht="14.25" thickBot="1" x14ac:dyDescent="0.25">
      <c r="B126" s="808"/>
      <c r="C126" s="808"/>
      <c r="D126" s="808"/>
      <c r="E126" s="808"/>
      <c r="F126" s="808"/>
      <c r="G126" s="808"/>
      <c r="H126" s="808"/>
      <c r="N126" s="147"/>
      <c r="O126" s="147"/>
    </row>
    <row r="127" spans="1:15" s="147" customFormat="1" ht="18.75" customHeight="1" x14ac:dyDescent="0.2">
      <c r="B127" s="788"/>
      <c r="C127" s="789"/>
      <c r="D127" s="790"/>
      <c r="E127" s="791"/>
      <c r="F127" s="792"/>
      <c r="G127" s="793"/>
      <c r="H127" s="794"/>
    </row>
    <row r="128" spans="1:15" s="147" customFormat="1" ht="18.75" customHeight="1" x14ac:dyDescent="0.2">
      <c r="B128" s="795" t="s">
        <v>528</v>
      </c>
      <c r="C128" s="145"/>
      <c r="D128" s="147" t="s">
        <v>529</v>
      </c>
      <c r="G128" s="147" t="s">
        <v>530</v>
      </c>
      <c r="H128" s="796"/>
    </row>
    <row r="129" spans="2:15" s="147" customFormat="1" ht="18.75" customHeight="1" x14ac:dyDescent="0.2">
      <c r="B129" s="797" t="s">
        <v>531</v>
      </c>
      <c r="C129" s="798" t="s">
        <v>532</v>
      </c>
      <c r="D129" s="133" t="s">
        <v>533</v>
      </c>
      <c r="F129" s="798" t="s">
        <v>534</v>
      </c>
      <c r="G129" s="145" t="s">
        <v>535</v>
      </c>
      <c r="H129" s="799" t="s">
        <v>536</v>
      </c>
    </row>
    <row r="130" spans="2:15" s="147" customFormat="1" ht="18.75" customHeight="1" x14ac:dyDescent="0.2">
      <c r="B130" s="797" t="s">
        <v>537</v>
      </c>
      <c r="C130" s="798" t="s">
        <v>538</v>
      </c>
      <c r="D130" s="133" t="s">
        <v>539</v>
      </c>
      <c r="E130" s="148" t="s">
        <v>540</v>
      </c>
      <c r="F130" s="802" t="s">
        <v>541</v>
      </c>
      <c r="G130" s="145" t="s">
        <v>542</v>
      </c>
      <c r="H130" s="799" t="s">
        <v>543</v>
      </c>
    </row>
    <row r="131" spans="2:15" s="147" customFormat="1" ht="18.75" customHeight="1" x14ac:dyDescent="0.2">
      <c r="B131" s="800" t="s">
        <v>544</v>
      </c>
      <c r="C131" s="801" t="s">
        <v>545</v>
      </c>
      <c r="D131" s="133" t="s">
        <v>546</v>
      </c>
      <c r="E131" s="148" t="s">
        <v>547</v>
      </c>
      <c r="F131" s="802" t="s">
        <v>548</v>
      </c>
      <c r="G131" s="602" t="s">
        <v>549</v>
      </c>
      <c r="H131" s="803" t="s">
        <v>550</v>
      </c>
    </row>
    <row r="132" spans="2:15" s="147" customFormat="1" ht="18.75" customHeight="1" x14ac:dyDescent="0.2">
      <c r="B132" s="800" t="s">
        <v>551</v>
      </c>
      <c r="C132" s="801" t="s">
        <v>552</v>
      </c>
      <c r="D132" s="133" t="s">
        <v>553</v>
      </c>
      <c r="E132" s="148" t="s">
        <v>554</v>
      </c>
      <c r="F132" s="802" t="s">
        <v>555</v>
      </c>
      <c r="G132" s="602" t="s">
        <v>556</v>
      </c>
      <c r="H132" s="803" t="s">
        <v>557</v>
      </c>
      <c r="N132" s="149"/>
      <c r="O132" s="149"/>
    </row>
    <row r="133" spans="2:15" s="147" customFormat="1" ht="18.75" customHeight="1" x14ac:dyDescent="0.2">
      <c r="B133" s="800" t="s">
        <v>558</v>
      </c>
      <c r="C133" s="801" t="s">
        <v>559</v>
      </c>
      <c r="D133" s="133" t="s">
        <v>560</v>
      </c>
      <c r="E133" s="148" t="s">
        <v>561</v>
      </c>
      <c r="F133" s="802" t="s">
        <v>562</v>
      </c>
      <c r="G133" s="602" t="s">
        <v>563</v>
      </c>
      <c r="H133" s="803" t="s">
        <v>564</v>
      </c>
      <c r="N133" s="149"/>
      <c r="O133" s="149"/>
    </row>
    <row r="134" spans="2:15" s="147" customFormat="1" ht="18.75" customHeight="1" x14ac:dyDescent="0.2">
      <c r="B134" s="800" t="s">
        <v>565</v>
      </c>
      <c r="C134" s="801" t="s">
        <v>566</v>
      </c>
      <c r="D134" s="133" t="s">
        <v>567</v>
      </c>
      <c r="E134" s="148" t="s">
        <v>568</v>
      </c>
      <c r="F134" s="802" t="s">
        <v>569</v>
      </c>
      <c r="G134" s="602" t="s">
        <v>570</v>
      </c>
      <c r="H134" s="803" t="s">
        <v>571</v>
      </c>
      <c r="N134" s="149"/>
      <c r="O134" s="149"/>
    </row>
    <row r="135" spans="2:15" s="147" customFormat="1" ht="18.75" customHeight="1" x14ac:dyDescent="0.2">
      <c r="B135" s="800" t="s">
        <v>572</v>
      </c>
      <c r="C135" s="801" t="s">
        <v>573</v>
      </c>
      <c r="D135" s="133" t="s">
        <v>574</v>
      </c>
      <c r="E135" s="148" t="s">
        <v>575</v>
      </c>
      <c r="F135" s="756" t="s">
        <v>576</v>
      </c>
      <c r="G135" s="602" t="s">
        <v>577</v>
      </c>
      <c r="H135" s="804" t="s">
        <v>578</v>
      </c>
      <c r="N135" s="149"/>
      <c r="O135" s="149"/>
    </row>
    <row r="136" spans="2:15" x14ac:dyDescent="0.2">
      <c r="B136" s="800" t="s">
        <v>579</v>
      </c>
      <c r="C136" s="801" t="s">
        <v>580</v>
      </c>
      <c r="D136" s="133"/>
      <c r="F136" s="602"/>
      <c r="G136" s="147"/>
      <c r="H136" s="805"/>
    </row>
    <row r="137" spans="2:15" ht="15" thickBot="1" x14ac:dyDescent="0.25">
      <c r="B137" s="806"/>
      <c r="C137" s="807"/>
      <c r="D137" s="807"/>
      <c r="E137" s="808"/>
      <c r="F137" s="808"/>
      <c r="G137" s="808"/>
      <c r="H137" s="809"/>
    </row>
  </sheetData>
  <mergeCells count="14">
    <mergeCell ref="E98:L98"/>
    <mergeCell ref="L106:L107"/>
    <mergeCell ref="B71:F71"/>
    <mergeCell ref="D72:N72"/>
    <mergeCell ref="B73:C73"/>
    <mergeCell ref="D73:D74"/>
    <mergeCell ref="E75:L75"/>
    <mergeCell ref="F76:K76"/>
    <mergeCell ref="B2:F2"/>
    <mergeCell ref="B4:F4"/>
    <mergeCell ref="B5:F5"/>
    <mergeCell ref="B6:F6"/>
    <mergeCell ref="B8:C8"/>
    <mergeCell ref="D8:D9"/>
  </mergeCells>
  <hyperlinks>
    <hyperlink ref="H2" location="HOME!Print_Area" display="HOME" xr:uid="{12AD540C-AA43-4B9E-892C-68DA567F854D}"/>
    <hyperlink ref="H129" r:id="rId1" xr:uid="{4FA95531-940A-4FF6-BFD5-F75A8626D35F}"/>
    <hyperlink ref="C129" r:id="rId2" xr:uid="{EE3CCA4B-4193-41C0-A89B-20ABDAD03B1F}"/>
    <hyperlink ref="H134" r:id="rId3" xr:uid="{862BA144-EF81-4F10-B96F-F284C605E4F3}"/>
    <hyperlink ref="H133" r:id="rId4" xr:uid="{8A632D21-FB07-40FD-8F59-CE17175EE453}"/>
    <hyperlink ref="C133" r:id="rId5" xr:uid="{6C291508-54CD-4610-BE8D-E9370BDDDFC4}"/>
    <hyperlink ref="C134" r:id="rId6" xr:uid="{442267E9-4483-423E-B8F3-B1088316CA63}"/>
    <hyperlink ref="C131" r:id="rId7" xr:uid="{87C6BF9A-D5B5-4F16-AC6C-B5BFC60677A4}"/>
    <hyperlink ref="C130" r:id="rId8" xr:uid="{6D29163A-0ED9-4611-8648-E429BDAB2EF9}"/>
    <hyperlink ref="C136" r:id="rId9" xr:uid="{3A4792FC-6D32-4A92-B19A-EFDD68C12E63}"/>
    <hyperlink ref="H132" r:id="rId10" xr:uid="{68AB3E59-F6BE-457B-8338-749143CB13EF}"/>
    <hyperlink ref="H135" r:id="rId11" xr:uid="{00053B8C-8F00-4DBD-B2CB-372777CCE916}"/>
    <hyperlink ref="C132" r:id="rId12" xr:uid="{18D35FE6-88D9-4B82-8E67-76C6477C9E14}"/>
    <hyperlink ref="F129" r:id="rId13" xr:uid="{7A934478-8546-4BF2-A92D-2253B1B78BE9}"/>
    <hyperlink ref="F134" r:id="rId14" xr:uid="{F5297D3E-47BF-49C9-9D0A-DD420A46794A}"/>
    <hyperlink ref="F130" r:id="rId15" xr:uid="{D58C525D-C018-4705-B47F-5EB5640FDFC8}"/>
    <hyperlink ref="F131" r:id="rId16" xr:uid="{D1F80551-C4B3-43F8-92A0-864FE40F97E4}"/>
    <hyperlink ref="F132" r:id="rId17" xr:uid="{A9EE3258-EE2A-4659-899B-1FB167D074AF}"/>
    <hyperlink ref="F133" r:id="rId18" xr:uid="{A37647B0-DF46-433C-9C7E-AE55D646BDAA}"/>
    <hyperlink ref="H130" r:id="rId19" xr:uid="{7A85D380-219B-4903-83BA-B4197B495ECB}"/>
    <hyperlink ref="H131" r:id="rId20" xr:uid="{12B0764B-1FBF-46CE-966D-DF903DAEDA2E}"/>
    <hyperlink ref="F135" r:id="rId21" xr:uid="{B4375661-3360-48D9-A830-42105FD26116}"/>
  </hyperlinks>
  <pageMargins left="0.70866141732283472" right="0.70866141732283472" top="0.74803149606299213" bottom="0.74803149606299213" header="0.31496062992125984" footer="0.31496062992125984"/>
  <pageSetup paperSize="9" scale="49" orientation="landscape" r:id="rId22"/>
  <headerFooter>
    <oddFooter>&amp;L_x000D_&amp;1#&amp;"Calibri"&amp;10&amp;K000000 Sensitivity: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F6BF-1A0C-45E6-A59B-EB214994E621}">
  <sheetPr codeName="Sheet11">
    <tabColor rgb="FFFFFF00"/>
    <pageSetUpPr fitToPage="1"/>
  </sheetPr>
  <dimension ref="A1:L243"/>
  <sheetViews>
    <sheetView showGridLines="0" zoomScale="115" zoomScaleNormal="115" zoomScaleSheetLayoutView="85" workbookViewId="0">
      <selection activeCell="G2" sqref="G2"/>
    </sheetView>
  </sheetViews>
  <sheetFormatPr defaultColWidth="9.140625" defaultRowHeight="18" customHeight="1" x14ac:dyDescent="0.2"/>
  <cols>
    <col min="1" max="1" width="23.140625" style="881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0.85546875" style="11" customWidth="1"/>
    <col min="11" max="11" width="17.2851562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81"/>
      <c r="B1" s="770"/>
      <c r="C1" s="770"/>
      <c r="D1" s="770"/>
      <c r="E1" s="770"/>
    </row>
    <row r="2" spans="1:12" s="122" customFormat="1" ht="18" customHeight="1" thickBot="1" x14ac:dyDescent="0.25">
      <c r="A2" s="881"/>
      <c r="B2" s="1163" t="s">
        <v>116</v>
      </c>
      <c r="C2" s="1163"/>
      <c r="D2" s="1163"/>
      <c r="E2" s="1163"/>
      <c r="G2" s="986" t="s">
        <v>373</v>
      </c>
    </row>
    <row r="3" spans="1:12" s="122" customFormat="1" ht="18" customHeight="1" thickBot="1" x14ac:dyDescent="0.25">
      <c r="A3" s="881"/>
      <c r="B3" s="1"/>
      <c r="C3" s="770"/>
      <c r="D3" s="770"/>
      <c r="E3" s="770"/>
      <c r="G3" s="169"/>
    </row>
    <row r="4" spans="1:12" s="122" customFormat="1" ht="30" customHeight="1" thickBot="1" x14ac:dyDescent="0.25">
      <c r="A4" s="881"/>
      <c r="B4" s="1148" t="s">
        <v>118</v>
      </c>
      <c r="C4" s="1149"/>
      <c r="D4" s="1149"/>
      <c r="E4" s="1150"/>
      <c r="F4" s="772"/>
      <c r="G4" s="313"/>
      <c r="H4" s="313"/>
      <c r="I4" s="713"/>
      <c r="J4" s="774"/>
      <c r="K4" s="713"/>
    </row>
    <row r="5" spans="1:12" s="145" customFormat="1" ht="18" customHeight="1" x14ac:dyDescent="0.2">
      <c r="A5" s="881"/>
      <c r="B5" s="148"/>
      <c r="C5" s="148"/>
      <c r="D5" s="771"/>
      <c r="E5" s="771"/>
      <c r="F5" s="764"/>
      <c r="G5" s="405"/>
    </row>
    <row r="6" spans="1:12" s="145" customFormat="1" ht="18" customHeight="1" x14ac:dyDescent="0.2">
      <c r="A6" s="881"/>
      <c r="B6" s="631"/>
      <c r="C6" s="631"/>
      <c r="D6" s="631"/>
      <c r="E6" s="631"/>
      <c r="G6" s="783"/>
      <c r="H6" s="331"/>
      <c r="I6" s="331"/>
    </row>
    <row r="7" spans="1:12" s="147" customFormat="1" ht="31.5" hidden="1" customHeight="1" x14ac:dyDescent="0.2">
      <c r="A7" s="884"/>
      <c r="C7" s="631"/>
      <c r="D7" s="1155" t="s">
        <v>377</v>
      </c>
      <c r="E7" s="971" t="s">
        <v>173</v>
      </c>
      <c r="F7" s="631"/>
      <c r="G7" s="899" t="s">
        <v>581</v>
      </c>
      <c r="H7" s="769"/>
      <c r="I7" s="145"/>
      <c r="J7" s="145"/>
      <c r="K7" s="145"/>
      <c r="L7" s="145"/>
    </row>
    <row r="8" spans="1:12" s="147" customFormat="1" ht="18" hidden="1" customHeight="1" x14ac:dyDescent="0.2">
      <c r="A8" s="884"/>
      <c r="B8" s="969" t="s">
        <v>381</v>
      </c>
      <c r="C8" s="969" t="s">
        <v>382</v>
      </c>
      <c r="D8" s="1156"/>
      <c r="E8" s="973" t="s">
        <v>294</v>
      </c>
      <c r="F8" s="785"/>
      <c r="G8" s="1084" t="s">
        <v>383</v>
      </c>
      <c r="H8" s="1084" t="s">
        <v>384</v>
      </c>
      <c r="I8" s="145"/>
      <c r="J8" s="145"/>
      <c r="K8" s="145"/>
      <c r="L8" s="145"/>
    </row>
    <row r="9" spans="1:12" s="147" customFormat="1" ht="18.75" hidden="1" customHeight="1" x14ac:dyDescent="0.2">
      <c r="A9" s="885" t="s">
        <v>582</v>
      </c>
      <c r="B9" s="632" t="s">
        <v>583</v>
      </c>
      <c r="C9" s="775" t="s">
        <v>584</v>
      </c>
      <c r="D9" s="634">
        <v>45201</v>
      </c>
      <c r="E9" s="775">
        <f t="shared" ref="E9" si="0">D9+5</f>
        <v>45206</v>
      </c>
      <c r="F9" s="785"/>
      <c r="G9" s="880">
        <v>45196</v>
      </c>
      <c r="H9" s="769"/>
      <c r="I9" s="145"/>
      <c r="J9" s="145"/>
      <c r="K9" s="145"/>
      <c r="L9" s="145"/>
    </row>
    <row r="10" spans="1:12" s="147" customFormat="1" ht="18.75" hidden="1" customHeight="1" x14ac:dyDescent="0.2">
      <c r="A10" s="881" t="s">
        <v>585</v>
      </c>
      <c r="B10" s="776" t="s">
        <v>439</v>
      </c>
      <c r="C10" s="775" t="s">
        <v>586</v>
      </c>
      <c r="D10" s="635">
        <v>45202</v>
      </c>
      <c r="E10" s="777">
        <f t="shared" ref="E10" si="1">D10+5</f>
        <v>45207</v>
      </c>
      <c r="F10" s="785"/>
      <c r="G10" s="909">
        <f t="shared" ref="G10:G11" si="2">G9+7</f>
        <v>45203</v>
      </c>
      <c r="H10" s="769"/>
      <c r="I10" s="145"/>
      <c r="J10" s="145"/>
      <c r="K10" s="145"/>
      <c r="L10" s="145"/>
    </row>
    <row r="11" spans="1:12" s="147" customFormat="1" ht="18.75" hidden="1" customHeight="1" x14ac:dyDescent="0.2">
      <c r="A11" s="881"/>
      <c r="B11" s="632" t="s">
        <v>587</v>
      </c>
      <c r="C11" s="775" t="s">
        <v>588</v>
      </c>
      <c r="D11" s="634">
        <v>45210</v>
      </c>
      <c r="E11" s="775">
        <f t="shared" ref="E11" si="3">D11+5</f>
        <v>45215</v>
      </c>
      <c r="F11" s="785"/>
      <c r="G11" s="880">
        <f t="shared" si="2"/>
        <v>45210</v>
      </c>
      <c r="H11" s="769"/>
      <c r="I11" s="145"/>
      <c r="J11" s="145"/>
      <c r="K11" s="145"/>
      <c r="L11" s="145"/>
    </row>
    <row r="12" spans="1:12" s="147" customFormat="1" ht="18.75" hidden="1" customHeight="1" x14ac:dyDescent="0.2">
      <c r="A12" s="881" t="s">
        <v>589</v>
      </c>
      <c r="B12" s="632" t="s">
        <v>583</v>
      </c>
      <c r="C12" s="775" t="s">
        <v>590</v>
      </c>
      <c r="D12" s="634">
        <v>45218</v>
      </c>
      <c r="E12" s="775">
        <f t="shared" ref="E12:E19" si="4">D12+5</f>
        <v>45223</v>
      </c>
      <c r="F12" s="785"/>
      <c r="G12" s="880">
        <f t="shared" ref="G12:G20" si="5">G11+7</f>
        <v>45217</v>
      </c>
      <c r="H12" s="769"/>
      <c r="I12" s="145"/>
      <c r="J12" s="145"/>
      <c r="K12" s="145"/>
      <c r="L12" s="145"/>
    </row>
    <row r="13" spans="1:12" s="147" customFormat="1" ht="18.75" hidden="1" customHeight="1" x14ac:dyDescent="0.2">
      <c r="A13" s="881" t="s">
        <v>585</v>
      </c>
      <c r="B13" s="632" t="s">
        <v>591</v>
      </c>
      <c r="C13" s="775" t="s">
        <v>592</v>
      </c>
      <c r="D13" s="634">
        <v>45225</v>
      </c>
      <c r="E13" s="775">
        <f t="shared" si="4"/>
        <v>45230</v>
      </c>
      <c r="F13" s="785"/>
      <c r="G13" s="880">
        <f t="shared" si="5"/>
        <v>45224</v>
      </c>
      <c r="H13" s="769"/>
      <c r="I13" s="145"/>
      <c r="J13" s="145"/>
      <c r="K13" s="145"/>
      <c r="L13" s="145"/>
    </row>
    <row r="14" spans="1:12" s="147" customFormat="1" ht="18.75" hidden="1" customHeight="1" x14ac:dyDescent="0.2">
      <c r="A14" s="881"/>
      <c r="B14" s="632" t="s">
        <v>587</v>
      </c>
      <c r="C14" s="775" t="s">
        <v>593</v>
      </c>
      <c r="D14" s="634">
        <v>45230</v>
      </c>
      <c r="E14" s="775">
        <f t="shared" si="4"/>
        <v>45235</v>
      </c>
      <c r="F14" s="785"/>
      <c r="G14" s="880">
        <f t="shared" si="5"/>
        <v>45231</v>
      </c>
      <c r="H14" s="769"/>
      <c r="I14" s="145"/>
      <c r="J14" s="145"/>
      <c r="K14" s="145"/>
      <c r="L14" s="145"/>
    </row>
    <row r="15" spans="1:12" s="147" customFormat="1" ht="18.75" hidden="1" customHeight="1" x14ac:dyDescent="0.2">
      <c r="A15" s="881" t="s">
        <v>594</v>
      </c>
      <c r="B15" s="632" t="s">
        <v>583</v>
      </c>
      <c r="C15" s="775" t="s">
        <v>595</v>
      </c>
      <c r="D15" s="634">
        <f t="shared" ref="D15:D18" si="6">D14+7</f>
        <v>45237</v>
      </c>
      <c r="E15" s="777">
        <f t="shared" si="4"/>
        <v>45242</v>
      </c>
      <c r="F15" s="785"/>
      <c r="G15" s="880">
        <f t="shared" si="5"/>
        <v>45238</v>
      </c>
      <c r="H15" s="769"/>
      <c r="I15" s="145"/>
      <c r="J15" s="145"/>
      <c r="K15" s="145"/>
      <c r="L15" s="145"/>
    </row>
    <row r="16" spans="1:12" s="147" customFormat="1" ht="18.75" hidden="1" customHeight="1" x14ac:dyDescent="0.2">
      <c r="A16" s="881" t="s">
        <v>596</v>
      </c>
      <c r="B16" s="632" t="s">
        <v>597</v>
      </c>
      <c r="C16" s="775" t="s">
        <v>598</v>
      </c>
      <c r="D16" s="634">
        <f t="shared" si="6"/>
        <v>45244</v>
      </c>
      <c r="E16" s="775">
        <f t="shared" si="4"/>
        <v>45249</v>
      </c>
      <c r="F16" s="785"/>
      <c r="G16" s="880">
        <f t="shared" si="5"/>
        <v>45245</v>
      </c>
      <c r="H16" s="769"/>
      <c r="I16" s="145"/>
      <c r="J16" s="145"/>
      <c r="K16" s="145"/>
      <c r="L16" s="145"/>
    </row>
    <row r="17" spans="1:12" s="147" customFormat="1" ht="18.75" hidden="1" customHeight="1" x14ac:dyDescent="0.2">
      <c r="A17" s="881"/>
      <c r="B17" s="632" t="s">
        <v>587</v>
      </c>
      <c r="C17" s="775" t="s">
        <v>599</v>
      </c>
      <c r="D17" s="634">
        <f t="shared" si="6"/>
        <v>45251</v>
      </c>
      <c r="E17" s="775">
        <f t="shared" si="4"/>
        <v>45256</v>
      </c>
      <c r="F17" s="785"/>
      <c r="G17" s="880">
        <f t="shared" si="5"/>
        <v>45252</v>
      </c>
      <c r="H17" s="769"/>
      <c r="I17" s="145"/>
      <c r="J17" s="145"/>
      <c r="K17" s="145"/>
      <c r="L17" s="145"/>
    </row>
    <row r="18" spans="1:12" s="147" customFormat="1" ht="18.75" hidden="1" customHeight="1" x14ac:dyDescent="0.2">
      <c r="A18" s="881"/>
      <c r="B18" s="632" t="s">
        <v>583</v>
      </c>
      <c r="C18" s="775" t="s">
        <v>600</v>
      </c>
      <c r="D18" s="634">
        <f t="shared" si="6"/>
        <v>45258</v>
      </c>
      <c r="E18" s="775">
        <f t="shared" si="4"/>
        <v>45263</v>
      </c>
      <c r="F18" s="785"/>
      <c r="G18" s="880">
        <f t="shared" si="5"/>
        <v>45259</v>
      </c>
      <c r="H18" s="769"/>
      <c r="I18" s="145"/>
      <c r="J18" s="145"/>
      <c r="K18" s="145"/>
      <c r="L18" s="145"/>
    </row>
    <row r="19" spans="1:12" s="147" customFormat="1" ht="18.75" hidden="1" customHeight="1" x14ac:dyDescent="0.2">
      <c r="A19" s="881" t="s">
        <v>601</v>
      </c>
      <c r="B19" s="776" t="s">
        <v>602</v>
      </c>
      <c r="C19" s="749" t="s">
        <v>603</v>
      </c>
      <c r="D19" s="634">
        <v>45271</v>
      </c>
      <c r="E19" s="775">
        <f t="shared" si="4"/>
        <v>45276</v>
      </c>
      <c r="F19" s="785"/>
      <c r="G19" s="880">
        <v>45265</v>
      </c>
      <c r="H19" s="769"/>
      <c r="I19" s="145"/>
      <c r="J19" s="145"/>
      <c r="K19" s="145"/>
      <c r="L19" s="145"/>
    </row>
    <row r="20" spans="1:12" s="147" customFormat="1" ht="18.75" hidden="1" customHeight="1" x14ac:dyDescent="0.2">
      <c r="A20" s="881" t="s">
        <v>604</v>
      </c>
      <c r="B20" s="632" t="s">
        <v>587</v>
      </c>
      <c r="C20" s="634" t="s">
        <v>605</v>
      </c>
      <c r="D20" s="634">
        <v>45272</v>
      </c>
      <c r="E20" s="775">
        <f>D20+5</f>
        <v>45277</v>
      </c>
      <c r="F20" s="785"/>
      <c r="G20" s="880">
        <f t="shared" si="5"/>
        <v>45272</v>
      </c>
      <c r="H20" s="769"/>
      <c r="I20" s="145"/>
      <c r="J20" s="145"/>
      <c r="K20" s="145"/>
      <c r="L20" s="145"/>
    </row>
    <row r="21" spans="1:12" s="147" customFormat="1" ht="18.75" hidden="1" customHeight="1" x14ac:dyDescent="0.2">
      <c r="A21" s="881"/>
      <c r="B21" s="632" t="s">
        <v>587</v>
      </c>
      <c r="C21" s="634" t="s">
        <v>606</v>
      </c>
      <c r="D21" s="634">
        <v>45284</v>
      </c>
      <c r="E21" s="775">
        <f>D21+5</f>
        <v>45289</v>
      </c>
      <c r="F21" s="785"/>
      <c r="G21" s="880">
        <f>G20+7</f>
        <v>45279</v>
      </c>
      <c r="H21" s="769">
        <v>45282</v>
      </c>
      <c r="I21" s="145"/>
      <c r="J21" s="145"/>
      <c r="K21" s="145"/>
      <c r="L21" s="145"/>
    </row>
    <row r="22" spans="1:12" s="147" customFormat="1" ht="18.75" hidden="1" customHeight="1" x14ac:dyDescent="0.2">
      <c r="A22" s="881" t="s">
        <v>607</v>
      </c>
      <c r="B22" s="776" t="s">
        <v>602</v>
      </c>
      <c r="C22" s="749" t="s">
        <v>608</v>
      </c>
      <c r="D22" s="634">
        <v>45288</v>
      </c>
      <c r="E22" s="775">
        <f>D22+5</f>
        <v>45293</v>
      </c>
      <c r="F22" s="785"/>
      <c r="G22" s="880">
        <f>G21+7</f>
        <v>45286</v>
      </c>
      <c r="H22" s="769"/>
      <c r="I22" s="145"/>
      <c r="J22" s="145"/>
      <c r="K22" s="145"/>
      <c r="L22" s="145"/>
    </row>
    <row r="23" spans="1:12" s="147" customFormat="1" ht="18.75" hidden="1" customHeight="1" x14ac:dyDescent="0.2">
      <c r="A23" s="881" t="s">
        <v>609</v>
      </c>
      <c r="B23" s="632" t="s">
        <v>587</v>
      </c>
      <c r="C23" s="775" t="s">
        <v>610</v>
      </c>
      <c r="D23" s="634">
        <v>44928</v>
      </c>
      <c r="E23" s="775">
        <f>D23+5</f>
        <v>44933</v>
      </c>
      <c r="F23" s="785"/>
      <c r="G23" s="880">
        <f t="shared" ref="G23:G26" si="7">G22+7</f>
        <v>45293</v>
      </c>
      <c r="H23" s="769"/>
      <c r="I23" s="145"/>
      <c r="J23" s="145"/>
      <c r="K23" s="145"/>
      <c r="L23" s="145"/>
    </row>
    <row r="24" spans="1:12" s="147" customFormat="1" ht="18.75" hidden="1" customHeight="1" x14ac:dyDescent="0.2">
      <c r="A24" s="881"/>
      <c r="B24" s="776" t="s">
        <v>602</v>
      </c>
      <c r="C24" s="749" t="s">
        <v>611</v>
      </c>
      <c r="D24" s="634">
        <v>45302</v>
      </c>
      <c r="E24" s="775">
        <f>D24+5</f>
        <v>45307</v>
      </c>
      <c r="F24" s="785"/>
      <c r="G24" s="880">
        <f t="shared" si="7"/>
        <v>45300</v>
      </c>
      <c r="H24" s="769"/>
      <c r="I24" s="145"/>
      <c r="J24" s="145"/>
      <c r="K24" s="145"/>
      <c r="L24" s="145"/>
    </row>
    <row r="25" spans="1:12" s="147" customFormat="1" ht="18.75" hidden="1" customHeight="1" x14ac:dyDescent="0.2">
      <c r="A25" s="881" t="s">
        <v>612</v>
      </c>
      <c r="B25" s="632" t="s">
        <v>587</v>
      </c>
      <c r="C25" s="634" t="s">
        <v>613</v>
      </c>
      <c r="D25" s="634">
        <f t="shared" ref="D25:D26" si="8">D24+7</f>
        <v>45309</v>
      </c>
      <c r="E25" s="775">
        <f t="shared" ref="E25:E30" si="9">E24+7</f>
        <v>45314</v>
      </c>
      <c r="F25" s="785"/>
      <c r="G25" s="880">
        <f t="shared" si="7"/>
        <v>45307</v>
      </c>
      <c r="H25" s="769"/>
      <c r="I25" s="145"/>
      <c r="J25" s="145"/>
      <c r="K25" s="145"/>
      <c r="L25" s="145"/>
    </row>
    <row r="26" spans="1:12" s="147" customFormat="1" ht="18.75" hidden="1" customHeight="1" x14ac:dyDescent="0.2">
      <c r="A26" s="881"/>
      <c r="B26" s="776" t="s">
        <v>602</v>
      </c>
      <c r="C26" s="749" t="s">
        <v>614</v>
      </c>
      <c r="D26" s="634">
        <f t="shared" si="8"/>
        <v>45316</v>
      </c>
      <c r="E26" s="775">
        <f t="shared" si="9"/>
        <v>45321</v>
      </c>
      <c r="F26" s="785"/>
      <c r="G26" s="880">
        <f t="shared" si="7"/>
        <v>45314</v>
      </c>
      <c r="H26" s="769"/>
      <c r="I26" s="145"/>
      <c r="J26" s="145"/>
      <c r="K26" s="145"/>
      <c r="L26" s="145"/>
    </row>
    <row r="27" spans="1:12" s="147" customFormat="1" ht="18.75" hidden="1" customHeight="1" x14ac:dyDescent="0.2">
      <c r="A27" s="881"/>
      <c r="B27" s="632" t="s">
        <v>587</v>
      </c>
      <c r="C27" s="634" t="s">
        <v>615</v>
      </c>
      <c r="D27" s="634">
        <v>45324</v>
      </c>
      <c r="E27" s="775">
        <f>D27+5</f>
        <v>45329</v>
      </c>
      <c r="F27" s="785"/>
      <c r="G27" s="880">
        <f t="shared" ref="G27:G40" si="10">G26+7</f>
        <v>45321</v>
      </c>
      <c r="H27" s="769"/>
      <c r="I27" s="145"/>
      <c r="J27" s="145"/>
      <c r="K27" s="145"/>
      <c r="L27" s="145"/>
    </row>
    <row r="28" spans="1:12" s="147" customFormat="1" ht="18.75" hidden="1" customHeight="1" x14ac:dyDescent="0.2">
      <c r="A28" s="881"/>
      <c r="B28" s="776" t="s">
        <v>602</v>
      </c>
      <c r="C28" s="749" t="s">
        <v>616</v>
      </c>
      <c r="D28" s="634">
        <v>45330</v>
      </c>
      <c r="E28" s="775">
        <f t="shared" si="9"/>
        <v>45336</v>
      </c>
      <c r="F28" s="785"/>
      <c r="G28" s="880">
        <f t="shared" si="10"/>
        <v>45328</v>
      </c>
      <c r="H28" s="769"/>
      <c r="I28" s="145"/>
      <c r="J28" s="145"/>
      <c r="K28" s="145"/>
      <c r="L28" s="145"/>
    </row>
    <row r="29" spans="1:12" s="147" customFormat="1" ht="18.75" hidden="1" customHeight="1" x14ac:dyDescent="0.2">
      <c r="A29" s="881"/>
      <c r="B29" s="632" t="s">
        <v>587</v>
      </c>
      <c r="C29" s="634" t="s">
        <v>617</v>
      </c>
      <c r="D29" s="634">
        <v>45336</v>
      </c>
      <c r="E29" s="775">
        <f>D29+5</f>
        <v>45341</v>
      </c>
      <c r="F29" s="785"/>
      <c r="G29" s="880">
        <f t="shared" si="10"/>
        <v>45335</v>
      </c>
      <c r="H29" s="769"/>
      <c r="I29" s="145"/>
      <c r="J29" s="145"/>
      <c r="K29" s="145"/>
      <c r="L29" s="145"/>
    </row>
    <row r="30" spans="1:12" s="147" customFormat="1" ht="18.75" hidden="1" customHeight="1" x14ac:dyDescent="0.2">
      <c r="A30" s="881"/>
      <c r="B30" s="776" t="s">
        <v>602</v>
      </c>
      <c r="C30" s="749" t="s">
        <v>618</v>
      </c>
      <c r="D30" s="634">
        <v>45344</v>
      </c>
      <c r="E30" s="775">
        <f t="shared" si="9"/>
        <v>45348</v>
      </c>
      <c r="F30" s="785"/>
      <c r="G30" s="880">
        <f t="shared" si="10"/>
        <v>45342</v>
      </c>
      <c r="H30" s="769"/>
      <c r="I30" s="145"/>
      <c r="J30" s="145"/>
      <c r="K30" s="145"/>
      <c r="L30" s="145"/>
    </row>
    <row r="31" spans="1:12" s="147" customFormat="1" ht="18.75" hidden="1" customHeight="1" x14ac:dyDescent="0.2">
      <c r="A31" s="881" t="s">
        <v>619</v>
      </c>
      <c r="B31" s="778" t="s">
        <v>439</v>
      </c>
      <c r="C31" s="634" t="s">
        <v>620</v>
      </c>
      <c r="D31" s="635">
        <v>45349</v>
      </c>
      <c r="E31" s="777">
        <f>D31+5</f>
        <v>45354</v>
      </c>
      <c r="F31" s="787"/>
      <c r="G31" s="909">
        <f t="shared" si="10"/>
        <v>45349</v>
      </c>
      <c r="H31" s="769"/>
      <c r="I31" s="145"/>
      <c r="J31" s="145"/>
      <c r="K31" s="145"/>
      <c r="L31" s="145"/>
    </row>
    <row r="32" spans="1:12" s="147" customFormat="1" ht="18.75" hidden="1" customHeight="1" x14ac:dyDescent="0.2">
      <c r="A32" s="881" t="s">
        <v>621</v>
      </c>
      <c r="B32" s="776" t="s">
        <v>587</v>
      </c>
      <c r="C32" s="759" t="s">
        <v>622</v>
      </c>
      <c r="D32" s="634">
        <v>45357</v>
      </c>
      <c r="E32" s="775">
        <f>D32+5</f>
        <v>45362</v>
      </c>
      <c r="F32" s="785"/>
      <c r="G32" s="942">
        <f t="shared" si="10"/>
        <v>45356</v>
      </c>
      <c r="H32" s="769"/>
      <c r="I32" s="145"/>
      <c r="J32" s="145"/>
      <c r="K32" s="145"/>
      <c r="L32" s="145"/>
    </row>
    <row r="33" spans="1:12" s="147" customFormat="1" ht="18.75" hidden="1" customHeight="1" x14ac:dyDescent="0.2">
      <c r="A33" s="881" t="s">
        <v>623</v>
      </c>
      <c r="B33" s="779" t="s">
        <v>602</v>
      </c>
      <c r="C33" s="760" t="s">
        <v>624</v>
      </c>
      <c r="D33" s="634">
        <v>45363</v>
      </c>
      <c r="E33" s="775">
        <f>D33+5</f>
        <v>45368</v>
      </c>
      <c r="F33" s="785"/>
      <c r="G33" s="942">
        <f t="shared" si="10"/>
        <v>45363</v>
      </c>
      <c r="H33" s="769"/>
      <c r="I33" s="145"/>
      <c r="J33" s="145"/>
      <c r="K33" s="145"/>
      <c r="L33" s="145"/>
    </row>
    <row r="34" spans="1:12" s="147" customFormat="1" ht="18.75" hidden="1" customHeight="1" x14ac:dyDescent="0.2">
      <c r="A34" s="881" t="s">
        <v>625</v>
      </c>
      <c r="B34" s="776" t="s">
        <v>587</v>
      </c>
      <c r="C34" s="759" t="s">
        <v>626</v>
      </c>
      <c r="D34" s="634">
        <v>45371</v>
      </c>
      <c r="E34" s="775">
        <f t="shared" ref="E34:E36" si="11">D34+5</f>
        <v>45376</v>
      </c>
      <c r="F34" s="785"/>
      <c r="G34" s="880">
        <f t="shared" si="10"/>
        <v>45370</v>
      </c>
      <c r="H34" s="769"/>
      <c r="I34" s="145"/>
      <c r="J34" s="145"/>
      <c r="K34" s="145"/>
      <c r="L34" s="145"/>
    </row>
    <row r="35" spans="1:12" s="147" customFormat="1" ht="18.75" hidden="1" customHeight="1" x14ac:dyDescent="0.2">
      <c r="A35" s="900" t="s">
        <v>627</v>
      </c>
      <c r="B35" s="940" t="s">
        <v>602</v>
      </c>
      <c r="C35" s="941" t="s">
        <v>628</v>
      </c>
      <c r="D35" s="775">
        <v>45380</v>
      </c>
      <c r="E35" s="775">
        <f t="shared" si="11"/>
        <v>45385</v>
      </c>
      <c r="F35" s="785"/>
      <c r="G35" s="775">
        <f t="shared" si="10"/>
        <v>45377</v>
      </c>
      <c r="H35" s="769"/>
      <c r="I35" s="145"/>
      <c r="J35" s="145"/>
      <c r="K35" s="145"/>
      <c r="L35" s="145"/>
    </row>
    <row r="36" spans="1:12" s="147" customFormat="1" ht="18.75" hidden="1" customHeight="1" x14ac:dyDescent="0.2">
      <c r="A36" s="900" t="s">
        <v>629</v>
      </c>
      <c r="B36" s="1006" t="s">
        <v>587</v>
      </c>
      <c r="C36" s="985" t="s">
        <v>630</v>
      </c>
      <c r="D36" s="985">
        <v>45385</v>
      </c>
      <c r="E36" s="775">
        <f t="shared" si="11"/>
        <v>45390</v>
      </c>
      <c r="F36" s="785"/>
      <c r="G36" s="775">
        <f t="shared" si="10"/>
        <v>45384</v>
      </c>
      <c r="H36" s="769"/>
      <c r="I36" s="145"/>
      <c r="J36" s="145"/>
      <c r="K36" s="145"/>
      <c r="L36" s="145"/>
    </row>
    <row r="37" spans="1:12" s="147" customFormat="1" ht="18.75" hidden="1" customHeight="1" x14ac:dyDescent="0.2">
      <c r="A37" s="900" t="s">
        <v>629</v>
      </c>
      <c r="B37" s="1006" t="s">
        <v>631</v>
      </c>
      <c r="C37" s="985" t="s">
        <v>608</v>
      </c>
      <c r="D37" s="985">
        <v>45398</v>
      </c>
      <c r="E37" s="775">
        <f t="shared" ref="E37:E39" si="12">D37+5</f>
        <v>45403</v>
      </c>
      <c r="F37" s="785"/>
      <c r="G37" s="775">
        <f t="shared" si="10"/>
        <v>45391</v>
      </c>
      <c r="H37" s="769"/>
      <c r="I37" s="145"/>
      <c r="J37" s="145"/>
      <c r="K37" s="145"/>
      <c r="L37" s="145"/>
    </row>
    <row r="38" spans="1:12" s="147" customFormat="1" ht="18.75" hidden="1" customHeight="1" x14ac:dyDescent="0.2">
      <c r="A38" s="900"/>
      <c r="B38" s="1006" t="s">
        <v>587</v>
      </c>
      <c r="C38" s="985" t="s">
        <v>632</v>
      </c>
      <c r="D38" s="985">
        <v>45402</v>
      </c>
      <c r="E38" s="775">
        <f t="shared" si="12"/>
        <v>45407</v>
      </c>
      <c r="F38" s="785"/>
      <c r="G38" s="775">
        <f t="shared" si="10"/>
        <v>45398</v>
      </c>
      <c r="H38" s="769"/>
      <c r="I38" s="145"/>
      <c r="J38" s="145"/>
      <c r="K38" s="145"/>
      <c r="L38" s="145"/>
    </row>
    <row r="39" spans="1:12" s="147" customFormat="1" ht="18.75" hidden="1" customHeight="1" x14ac:dyDescent="0.2">
      <c r="A39" s="900" t="s">
        <v>633</v>
      </c>
      <c r="B39" s="1006" t="s">
        <v>631</v>
      </c>
      <c r="C39" s="985" t="s">
        <v>611</v>
      </c>
      <c r="D39" s="985">
        <v>45418</v>
      </c>
      <c r="E39" s="775">
        <f t="shared" si="12"/>
        <v>45423</v>
      </c>
      <c r="F39" s="785"/>
      <c r="G39" s="775">
        <f t="shared" si="10"/>
        <v>45405</v>
      </c>
      <c r="H39" s="769"/>
      <c r="I39" s="145"/>
      <c r="J39" s="145"/>
      <c r="K39" s="145"/>
      <c r="L39" s="145"/>
    </row>
    <row r="40" spans="1:12" s="147" customFormat="1" ht="20.100000000000001" hidden="1" customHeight="1" x14ac:dyDescent="0.2">
      <c r="A40" s="900" t="s">
        <v>587</v>
      </c>
      <c r="B40" s="1006" t="s">
        <v>634</v>
      </c>
      <c r="C40" s="985" t="s">
        <v>635</v>
      </c>
      <c r="D40" s="985">
        <v>45425</v>
      </c>
      <c r="E40" s="775">
        <f t="shared" ref="E40:E41" si="13">D40+5</f>
        <v>45430</v>
      </c>
      <c r="F40" s="785"/>
      <c r="G40" s="775">
        <f t="shared" si="10"/>
        <v>45412</v>
      </c>
      <c r="H40" s="769"/>
      <c r="I40" s="145"/>
      <c r="J40" s="145"/>
      <c r="K40" s="145"/>
      <c r="L40" s="145"/>
    </row>
    <row r="41" spans="1:12" s="147" customFormat="1" ht="20.100000000000001" hidden="1" customHeight="1" x14ac:dyDescent="0.2">
      <c r="A41" s="900" t="s">
        <v>636</v>
      </c>
      <c r="B41" s="1006" t="s">
        <v>631</v>
      </c>
      <c r="C41" s="985" t="s">
        <v>614</v>
      </c>
      <c r="D41" s="985">
        <v>45439</v>
      </c>
      <c r="E41" s="775">
        <f t="shared" si="13"/>
        <v>45444</v>
      </c>
      <c r="F41" s="785"/>
      <c r="G41" s="775">
        <f t="shared" ref="G41:G52" si="14">G40+7</f>
        <v>45419</v>
      </c>
      <c r="H41" s="769"/>
      <c r="I41" s="145"/>
      <c r="J41" s="145"/>
      <c r="K41" s="145"/>
      <c r="L41" s="145"/>
    </row>
    <row r="42" spans="1:12" s="147" customFormat="1" ht="20.100000000000001" hidden="1" customHeight="1" x14ac:dyDescent="0.2">
      <c r="A42" s="900" t="s">
        <v>587</v>
      </c>
      <c r="B42" s="964" t="s">
        <v>439</v>
      </c>
      <c r="C42" s="985" t="s">
        <v>637</v>
      </c>
      <c r="D42" s="817">
        <v>45434</v>
      </c>
      <c r="E42" s="817">
        <f>D42+5</f>
        <v>45439</v>
      </c>
      <c r="F42" s="785"/>
      <c r="G42" s="775">
        <f t="shared" si="14"/>
        <v>45426</v>
      </c>
      <c r="H42" s="769"/>
      <c r="I42" s="145"/>
      <c r="J42" s="145"/>
      <c r="K42" s="145"/>
      <c r="L42" s="145"/>
    </row>
    <row r="43" spans="1:12" s="147" customFormat="1" ht="20.100000000000001" hidden="1" customHeight="1" x14ac:dyDescent="0.2">
      <c r="A43" s="900" t="s">
        <v>631</v>
      </c>
      <c r="B43" s="1006" t="s">
        <v>634</v>
      </c>
      <c r="C43" s="985" t="s">
        <v>638</v>
      </c>
      <c r="D43" s="985">
        <v>45443</v>
      </c>
      <c r="E43" s="775">
        <f t="shared" ref="E43" si="15">D43+5</f>
        <v>45448</v>
      </c>
      <c r="F43" s="785"/>
      <c r="G43" s="775">
        <f t="shared" si="14"/>
        <v>45433</v>
      </c>
      <c r="H43" s="769"/>
      <c r="I43" s="145"/>
      <c r="J43" s="145"/>
      <c r="K43" s="145"/>
      <c r="L43" s="145"/>
    </row>
    <row r="44" spans="1:12" s="147" customFormat="1" ht="20.100000000000001" hidden="1" customHeight="1" x14ac:dyDescent="0.2">
      <c r="A44" s="900" t="s">
        <v>639</v>
      </c>
      <c r="B44" s="1006" t="s">
        <v>631</v>
      </c>
      <c r="C44" s="985" t="s">
        <v>616</v>
      </c>
      <c r="D44" s="985">
        <v>45456</v>
      </c>
      <c r="E44" s="775">
        <f>D44+5</f>
        <v>45461</v>
      </c>
      <c r="F44" s="785"/>
      <c r="G44" s="775">
        <f t="shared" si="14"/>
        <v>45440</v>
      </c>
      <c r="H44" s="769"/>
      <c r="I44" s="145"/>
      <c r="J44" s="145"/>
      <c r="K44" s="145"/>
      <c r="L44" s="145"/>
    </row>
    <row r="45" spans="1:12" s="147" customFormat="1" ht="20.100000000000001" hidden="1" customHeight="1" x14ac:dyDescent="0.2">
      <c r="A45" s="900" t="s">
        <v>631</v>
      </c>
      <c r="B45" s="1006" t="s">
        <v>634</v>
      </c>
      <c r="C45" s="985" t="s">
        <v>640</v>
      </c>
      <c r="D45" s="985">
        <v>45462</v>
      </c>
      <c r="E45" s="775">
        <f t="shared" ref="E45" si="16">D45+5</f>
        <v>45467</v>
      </c>
      <c r="F45" s="785"/>
      <c r="G45" s="775">
        <f t="shared" si="14"/>
        <v>45447</v>
      </c>
      <c r="H45" s="632">
        <f>WEEKNUM(G45)</f>
        <v>23</v>
      </c>
      <c r="I45" s="145"/>
      <c r="J45" s="145"/>
      <c r="K45" s="145"/>
      <c r="L45" s="145"/>
    </row>
    <row r="46" spans="1:12" s="147" customFormat="1" ht="20.100000000000001" hidden="1" customHeight="1" x14ac:dyDescent="0.2">
      <c r="A46" s="900" t="s">
        <v>641</v>
      </c>
      <c r="B46" s="1006" t="s">
        <v>602</v>
      </c>
      <c r="C46" s="985" t="s">
        <v>642</v>
      </c>
      <c r="D46" s="985">
        <v>45479</v>
      </c>
      <c r="E46" s="775">
        <f>D46+5</f>
        <v>45484</v>
      </c>
      <c r="F46" s="785"/>
      <c r="G46" s="775">
        <f t="shared" si="14"/>
        <v>45454</v>
      </c>
      <c r="H46" s="632">
        <f t="shared" ref="H46:H54" si="17">WEEKNUM(G46)</f>
        <v>24</v>
      </c>
      <c r="I46" s="145"/>
      <c r="J46" s="145"/>
      <c r="K46" s="145"/>
      <c r="L46" s="145"/>
    </row>
    <row r="47" spans="1:12" s="147" customFormat="1" ht="20.100000000000001" hidden="1" customHeight="1" x14ac:dyDescent="0.2">
      <c r="A47" s="900" t="s">
        <v>631</v>
      </c>
      <c r="B47" s="964" t="s">
        <v>439</v>
      </c>
      <c r="C47" s="985" t="s">
        <v>643</v>
      </c>
      <c r="D47" s="985">
        <v>45468</v>
      </c>
      <c r="E47" s="775">
        <f t="shared" ref="E47" si="18">D47+5</f>
        <v>45473</v>
      </c>
      <c r="F47" s="785"/>
      <c r="G47" s="775">
        <f t="shared" si="14"/>
        <v>45461</v>
      </c>
      <c r="H47" s="632">
        <f t="shared" si="17"/>
        <v>25</v>
      </c>
      <c r="I47" s="145"/>
      <c r="J47" s="145"/>
      <c r="K47" s="145"/>
      <c r="L47" s="145"/>
    </row>
    <row r="48" spans="1:12" s="147" customFormat="1" ht="20.100000000000001" hidden="1" customHeight="1" x14ac:dyDescent="0.2">
      <c r="A48" s="900" t="s">
        <v>644</v>
      </c>
      <c r="B48" s="964" t="s">
        <v>439</v>
      </c>
      <c r="C48" s="985" t="s">
        <v>645</v>
      </c>
      <c r="D48" s="985">
        <v>45468</v>
      </c>
      <c r="E48" s="775">
        <f t="shared" ref="E48" si="19">D48+5</f>
        <v>45473</v>
      </c>
      <c r="F48" s="785"/>
      <c r="G48" s="775">
        <f t="shared" si="14"/>
        <v>45468</v>
      </c>
      <c r="H48" s="632">
        <f t="shared" si="17"/>
        <v>26</v>
      </c>
      <c r="I48" s="145"/>
      <c r="J48" s="145"/>
      <c r="K48" s="145"/>
      <c r="L48" s="145"/>
    </row>
    <row r="49" spans="1:12" s="147" customFormat="1" ht="20.100000000000001" hidden="1" customHeight="1" x14ac:dyDescent="0.2">
      <c r="A49" s="900" t="s">
        <v>646</v>
      </c>
      <c r="B49" s="964" t="s">
        <v>439</v>
      </c>
      <c r="C49" s="985" t="s">
        <v>647</v>
      </c>
      <c r="D49" s="985">
        <v>45483</v>
      </c>
      <c r="E49" s="775">
        <f>D49+5</f>
        <v>45488</v>
      </c>
      <c r="F49" s="785"/>
      <c r="G49" s="775">
        <f t="shared" si="14"/>
        <v>45475</v>
      </c>
      <c r="H49" s="632">
        <f t="shared" si="17"/>
        <v>27</v>
      </c>
      <c r="I49" s="145"/>
      <c r="J49" s="145"/>
      <c r="K49" s="145"/>
      <c r="L49" s="145"/>
    </row>
    <row r="50" spans="1:12" s="147" customFormat="1" ht="20.100000000000001" hidden="1" customHeight="1" x14ac:dyDescent="0.2">
      <c r="A50" s="900" t="s">
        <v>648</v>
      </c>
      <c r="B50" s="964" t="s">
        <v>649</v>
      </c>
      <c r="C50" s="985" t="s">
        <v>650</v>
      </c>
      <c r="D50" s="817">
        <v>45495</v>
      </c>
      <c r="E50" s="817"/>
      <c r="F50" s="785"/>
      <c r="G50" s="775">
        <f t="shared" si="14"/>
        <v>45482</v>
      </c>
      <c r="H50" s="632">
        <f t="shared" si="17"/>
        <v>28</v>
      </c>
      <c r="I50" s="145"/>
      <c r="J50" s="145"/>
      <c r="K50" s="145"/>
      <c r="L50" s="145"/>
    </row>
    <row r="51" spans="1:12" s="147" customFormat="1" ht="20.100000000000001" hidden="1" customHeight="1" x14ac:dyDescent="0.2">
      <c r="A51" s="900" t="s">
        <v>634</v>
      </c>
      <c r="B51" s="964" t="s">
        <v>439</v>
      </c>
      <c r="C51" s="985" t="s">
        <v>651</v>
      </c>
      <c r="D51" s="817">
        <v>45468</v>
      </c>
      <c r="E51" s="817">
        <f t="shared" ref="E51" si="20">D51+5</f>
        <v>45473</v>
      </c>
      <c r="F51" s="785"/>
      <c r="G51" s="775">
        <f t="shared" si="14"/>
        <v>45489</v>
      </c>
      <c r="H51" s="632">
        <f t="shared" si="17"/>
        <v>29</v>
      </c>
      <c r="I51" s="145"/>
      <c r="J51" s="145"/>
      <c r="K51" s="145"/>
      <c r="L51" s="145"/>
    </row>
    <row r="52" spans="1:12" s="147" customFormat="1" ht="20.100000000000001" hidden="1" customHeight="1" x14ac:dyDescent="0.2">
      <c r="A52" s="900"/>
      <c r="B52" s="1104" t="s">
        <v>587</v>
      </c>
      <c r="C52" s="985" t="s">
        <v>652</v>
      </c>
      <c r="D52" s="817">
        <v>45497</v>
      </c>
      <c r="E52" s="817">
        <f t="shared" ref="E52" si="21">D52+5</f>
        <v>45502</v>
      </c>
      <c r="F52" s="785"/>
      <c r="G52" s="775">
        <f t="shared" si="14"/>
        <v>45496</v>
      </c>
      <c r="H52" s="632">
        <f t="shared" si="17"/>
        <v>30</v>
      </c>
      <c r="I52" s="145"/>
      <c r="J52" s="145"/>
      <c r="K52" s="145"/>
      <c r="L52" s="145"/>
    </row>
    <row r="53" spans="1:12" s="147" customFormat="1" ht="20.100000000000001" hidden="1" customHeight="1" x14ac:dyDescent="0.2">
      <c r="A53" s="900" t="s">
        <v>634</v>
      </c>
      <c r="B53" s="1104" t="s">
        <v>653</v>
      </c>
      <c r="C53" s="985" t="s">
        <v>654</v>
      </c>
      <c r="D53" s="817">
        <v>45504</v>
      </c>
      <c r="E53" s="817">
        <f>D53+5</f>
        <v>45509</v>
      </c>
      <c r="F53" s="785"/>
      <c r="G53" s="775">
        <f>G51+7</f>
        <v>45496</v>
      </c>
      <c r="H53" s="632">
        <f>WEEKNUM(G53)</f>
        <v>30</v>
      </c>
      <c r="I53" s="145"/>
      <c r="J53" s="145"/>
      <c r="K53" s="145"/>
      <c r="L53" s="145"/>
    </row>
    <row r="54" spans="1:12" s="147" customFormat="1" ht="20.100000000000001" hidden="1" customHeight="1" x14ac:dyDescent="0.2">
      <c r="A54" s="900"/>
      <c r="B54" s="1104" t="s">
        <v>597</v>
      </c>
      <c r="C54" s="985" t="s">
        <v>655</v>
      </c>
      <c r="D54" s="817">
        <v>45511</v>
      </c>
      <c r="E54" s="817">
        <f>D54+5</f>
        <v>45516</v>
      </c>
      <c r="F54" s="785"/>
      <c r="G54" s="775">
        <f>G52+7</f>
        <v>45503</v>
      </c>
      <c r="H54" s="632">
        <f t="shared" si="17"/>
        <v>31</v>
      </c>
      <c r="I54" s="145"/>
      <c r="J54" s="145"/>
      <c r="K54" s="145"/>
      <c r="L54" s="145"/>
    </row>
    <row r="55" spans="1:12" s="147" customFormat="1" ht="20.100000000000001" hidden="1" customHeight="1" x14ac:dyDescent="0.2">
      <c r="A55" s="900" t="s">
        <v>646</v>
      </c>
      <c r="B55" s="964" t="s">
        <v>439</v>
      </c>
      <c r="C55" s="985" t="s">
        <v>656</v>
      </c>
      <c r="D55" s="817">
        <v>45492</v>
      </c>
      <c r="E55" s="817">
        <f>D55+5</f>
        <v>45497</v>
      </c>
      <c r="F55" s="785"/>
      <c r="G55" s="775">
        <f t="shared" ref="G55" si="22">G54+7</f>
        <v>45510</v>
      </c>
      <c r="H55" s="632">
        <f t="shared" ref="H55" si="23">WEEKNUM(G55)</f>
        <v>32</v>
      </c>
      <c r="I55" s="145"/>
      <c r="J55" s="145"/>
      <c r="K55" s="145"/>
      <c r="L55" s="145"/>
    </row>
    <row r="56" spans="1:12" s="147" customFormat="1" ht="20.100000000000001" hidden="1" customHeight="1" x14ac:dyDescent="0.2">
      <c r="A56" s="900"/>
      <c r="B56" s="964" t="s">
        <v>649</v>
      </c>
      <c r="C56" s="985" t="s">
        <v>657</v>
      </c>
      <c r="D56" s="817">
        <v>45502</v>
      </c>
      <c r="E56" s="817">
        <f t="shared" ref="E56" si="24">D56+5</f>
        <v>45507</v>
      </c>
      <c r="F56" s="785"/>
      <c r="G56" s="775"/>
      <c r="H56" s="632">
        <f t="shared" ref="H56:H57" si="25">WEEKNUM(G56)</f>
        <v>0</v>
      </c>
      <c r="I56" s="145"/>
      <c r="J56" s="145"/>
      <c r="K56" s="145"/>
      <c r="L56" s="145"/>
    </row>
    <row r="57" spans="1:12" s="147" customFormat="1" ht="20.100000000000001" hidden="1" customHeight="1" x14ac:dyDescent="0.2">
      <c r="A57" s="900"/>
      <c r="B57" s="1006" t="s">
        <v>587</v>
      </c>
      <c r="C57" s="985" t="s">
        <v>655</v>
      </c>
      <c r="D57" s="985">
        <v>45502</v>
      </c>
      <c r="E57" s="775">
        <f t="shared" ref="E57" si="26">D57+5</f>
        <v>45507</v>
      </c>
      <c r="F57" s="785"/>
      <c r="G57" s="775"/>
      <c r="H57" s="632">
        <f t="shared" si="25"/>
        <v>0</v>
      </c>
      <c r="I57" s="145"/>
      <c r="J57" s="145"/>
      <c r="K57" s="145"/>
      <c r="L57" s="145"/>
    </row>
    <row r="58" spans="1:12" s="147" customFormat="1" ht="20.100000000000001" hidden="1" customHeight="1" x14ac:dyDescent="0.2">
      <c r="A58" s="900"/>
      <c r="B58" s="1006"/>
      <c r="C58" s="985"/>
      <c r="D58" s="985"/>
      <c r="E58" s="775"/>
      <c r="F58" s="785"/>
      <c r="G58" s="781"/>
      <c r="H58" s="631"/>
      <c r="I58" s="145"/>
      <c r="J58" s="145"/>
      <c r="K58" s="145"/>
      <c r="L58" s="145"/>
    </row>
    <row r="59" spans="1:12" s="147" customFormat="1" ht="20.100000000000001" customHeight="1" x14ac:dyDescent="0.2">
      <c r="A59" s="900"/>
      <c r="B59" s="1107"/>
      <c r="C59" s="781"/>
      <c r="D59" s="781"/>
      <c r="E59" s="781"/>
      <c r="F59" s="785"/>
      <c r="G59" s="781"/>
      <c r="H59" s="631"/>
      <c r="I59" s="145"/>
      <c r="J59" s="145"/>
      <c r="K59" s="145"/>
      <c r="L59" s="145"/>
    </row>
    <row r="60" spans="1:12" s="147" customFormat="1" ht="18.75" customHeight="1" x14ac:dyDescent="0.2">
      <c r="A60" s="881"/>
      <c r="B60" s="780"/>
      <c r="C60" s="768"/>
      <c r="D60" s="769"/>
      <c r="E60" s="781"/>
      <c r="F60" s="785"/>
      <c r="G60" s="435"/>
      <c r="H60" s="435"/>
      <c r="I60" s="769"/>
      <c r="J60" s="145"/>
      <c r="K60" s="145"/>
      <c r="L60" s="145"/>
    </row>
    <row r="61" spans="1:12" s="193" customFormat="1" ht="33" customHeight="1" x14ac:dyDescent="0.2">
      <c r="A61" s="822"/>
      <c r="B61" s="1153" t="s">
        <v>118</v>
      </c>
      <c r="C61" s="1154"/>
      <c r="D61" s="1155" t="s">
        <v>377</v>
      </c>
      <c r="E61" s="970" t="s">
        <v>378</v>
      </c>
      <c r="F61" s="980" t="s">
        <v>301</v>
      </c>
      <c r="G61" s="970" t="s">
        <v>250</v>
      </c>
      <c r="H61" s="970" t="s">
        <v>182</v>
      </c>
      <c r="I61" s="970" t="s">
        <v>173</v>
      </c>
      <c r="J61" s="786"/>
      <c r="K61" s="899"/>
    </row>
    <row r="62" spans="1:12" s="193" customFormat="1" ht="21" customHeight="1" x14ac:dyDescent="0.2">
      <c r="A62" s="822"/>
      <c r="B62" s="973" t="s">
        <v>381</v>
      </c>
      <c r="C62" s="973" t="s">
        <v>382</v>
      </c>
      <c r="D62" s="1156"/>
      <c r="E62" s="969" t="s">
        <v>338</v>
      </c>
      <c r="F62" s="1008" t="s">
        <v>263</v>
      </c>
      <c r="G62" s="1008" t="s">
        <v>277</v>
      </c>
      <c r="H62" s="1008" t="s">
        <v>322</v>
      </c>
      <c r="I62" s="1008" t="s">
        <v>175</v>
      </c>
      <c r="J62" s="786"/>
      <c r="K62" s="1084" t="s">
        <v>383</v>
      </c>
      <c r="L62" s="1084" t="s">
        <v>384</v>
      </c>
    </row>
    <row r="63" spans="1:12" s="193" customFormat="1" ht="21" hidden="1" customHeight="1" x14ac:dyDescent="0.2">
      <c r="A63" s="822"/>
      <c r="B63" s="819" t="s">
        <v>658</v>
      </c>
      <c r="C63" s="819" t="s">
        <v>659</v>
      </c>
      <c r="D63" s="634">
        <v>45262</v>
      </c>
      <c r="E63" s="819">
        <f t="shared" ref="E63:E80" si="27">D63+2</f>
        <v>45264</v>
      </c>
      <c r="F63" s="819">
        <f t="shared" ref="F63:F80" si="28">D63+5</f>
        <v>45267</v>
      </c>
      <c r="G63" s="819">
        <f t="shared" ref="G63:G80" si="29">D63+10</f>
        <v>45272</v>
      </c>
      <c r="H63" s="819">
        <f t="shared" ref="H63:H80" si="30">D63+16</f>
        <v>45278</v>
      </c>
      <c r="I63" s="819">
        <f t="shared" ref="I63:I80" si="31">D63+21</f>
        <v>45283</v>
      </c>
      <c r="J63" s="786">
        <v>45263</v>
      </c>
      <c r="K63" s="824"/>
      <c r="L63" s="769"/>
    </row>
    <row r="64" spans="1:12" s="193" customFormat="1" ht="21" hidden="1" customHeight="1" x14ac:dyDescent="0.2">
      <c r="A64" s="822"/>
      <c r="B64" s="819" t="s">
        <v>660</v>
      </c>
      <c r="C64" s="819" t="s">
        <v>661</v>
      </c>
      <c r="D64" s="634">
        <v>45269</v>
      </c>
      <c r="E64" s="819">
        <f t="shared" si="27"/>
        <v>45271</v>
      </c>
      <c r="F64" s="819">
        <f t="shared" si="28"/>
        <v>45274</v>
      </c>
      <c r="G64" s="819">
        <f t="shared" si="29"/>
        <v>45279</v>
      </c>
      <c r="H64" s="819">
        <f t="shared" si="30"/>
        <v>45285</v>
      </c>
      <c r="I64" s="819">
        <f t="shared" si="31"/>
        <v>45290</v>
      </c>
      <c r="J64" s="786">
        <v>45270</v>
      </c>
      <c r="K64" s="824"/>
      <c r="L64" s="769"/>
    </row>
    <row r="65" spans="1:12" s="193" customFormat="1" ht="21" hidden="1" customHeight="1" x14ac:dyDescent="0.2">
      <c r="A65" s="822"/>
      <c r="B65" s="819" t="s">
        <v>662</v>
      </c>
      <c r="C65" s="819" t="s">
        <v>663</v>
      </c>
      <c r="D65" s="634">
        <v>45277</v>
      </c>
      <c r="E65" s="819">
        <f t="shared" si="27"/>
        <v>45279</v>
      </c>
      <c r="F65" s="819">
        <f t="shared" si="28"/>
        <v>45282</v>
      </c>
      <c r="G65" s="819">
        <f t="shared" si="29"/>
        <v>45287</v>
      </c>
      <c r="H65" s="819">
        <f t="shared" si="30"/>
        <v>45293</v>
      </c>
      <c r="I65" s="819">
        <f t="shared" si="31"/>
        <v>45298</v>
      </c>
      <c r="J65" s="786">
        <v>45277</v>
      </c>
      <c r="K65" s="824"/>
      <c r="L65" s="769"/>
    </row>
    <row r="66" spans="1:12" s="193" customFormat="1" ht="21" hidden="1" customHeight="1" x14ac:dyDescent="0.2">
      <c r="A66" s="822" t="s">
        <v>664</v>
      </c>
      <c r="B66" s="634" t="s">
        <v>665</v>
      </c>
      <c r="C66" s="819" t="s">
        <v>666</v>
      </c>
      <c r="D66" s="634">
        <v>45285</v>
      </c>
      <c r="E66" s="819">
        <f t="shared" si="27"/>
        <v>45287</v>
      </c>
      <c r="F66" s="819">
        <f t="shared" si="28"/>
        <v>45290</v>
      </c>
      <c r="G66" s="819">
        <f t="shared" si="29"/>
        <v>45295</v>
      </c>
      <c r="H66" s="819">
        <f t="shared" si="30"/>
        <v>45301</v>
      </c>
      <c r="I66" s="819">
        <f t="shared" si="31"/>
        <v>45306</v>
      </c>
      <c r="J66" s="786">
        <v>45284</v>
      </c>
      <c r="K66" s="824"/>
      <c r="L66" s="769"/>
    </row>
    <row r="67" spans="1:12" s="193" customFormat="1" ht="21" hidden="1" customHeight="1" x14ac:dyDescent="0.2">
      <c r="A67" s="822"/>
      <c r="B67" s="819" t="s">
        <v>667</v>
      </c>
      <c r="C67" s="819" t="s">
        <v>668</v>
      </c>
      <c r="D67" s="634">
        <v>45294</v>
      </c>
      <c r="E67" s="819">
        <f t="shared" si="27"/>
        <v>45296</v>
      </c>
      <c r="F67" s="820">
        <f t="shared" si="28"/>
        <v>45299</v>
      </c>
      <c r="G67" s="819">
        <f t="shared" si="29"/>
        <v>45304</v>
      </c>
      <c r="H67" s="819">
        <f t="shared" si="30"/>
        <v>45310</v>
      </c>
      <c r="I67" s="819">
        <f t="shared" si="31"/>
        <v>45315</v>
      </c>
      <c r="J67" s="786">
        <v>45291</v>
      </c>
      <c r="K67" s="824"/>
      <c r="L67" s="769"/>
    </row>
    <row r="68" spans="1:12" s="193" customFormat="1" ht="21" hidden="1" customHeight="1" x14ac:dyDescent="0.2">
      <c r="A68" s="822"/>
      <c r="B68" s="819" t="s">
        <v>669</v>
      </c>
      <c r="C68" s="819" t="s">
        <v>670</v>
      </c>
      <c r="D68" s="634">
        <v>44932</v>
      </c>
      <c r="E68" s="819">
        <f t="shared" si="27"/>
        <v>44934</v>
      </c>
      <c r="F68" s="819">
        <f t="shared" si="28"/>
        <v>44937</v>
      </c>
      <c r="G68" s="819">
        <f t="shared" si="29"/>
        <v>44942</v>
      </c>
      <c r="H68" s="819">
        <f t="shared" si="30"/>
        <v>44948</v>
      </c>
      <c r="I68" s="819">
        <f t="shared" si="31"/>
        <v>44953</v>
      </c>
      <c r="J68" s="786">
        <v>45298</v>
      </c>
      <c r="K68" s="824"/>
      <c r="L68" s="769"/>
    </row>
    <row r="69" spans="1:12" s="193" customFormat="1" ht="21" hidden="1" customHeight="1" x14ac:dyDescent="0.2">
      <c r="A69" s="822" t="s">
        <v>671</v>
      </c>
      <c r="B69" s="819" t="s">
        <v>672</v>
      </c>
      <c r="C69" s="819" t="s">
        <v>673</v>
      </c>
      <c r="D69" s="634">
        <f t="shared" ref="D69:D71" si="32">D68+7</f>
        <v>44939</v>
      </c>
      <c r="E69" s="819">
        <f t="shared" si="27"/>
        <v>44941</v>
      </c>
      <c r="F69" s="819">
        <f t="shared" si="28"/>
        <v>44944</v>
      </c>
      <c r="G69" s="819">
        <f t="shared" si="29"/>
        <v>44949</v>
      </c>
      <c r="H69" s="819">
        <f t="shared" si="30"/>
        <v>44955</v>
      </c>
      <c r="I69" s="819">
        <f t="shared" si="31"/>
        <v>44960</v>
      </c>
      <c r="J69" s="786">
        <v>45305</v>
      </c>
      <c r="K69" s="824"/>
      <c r="L69" s="769"/>
    </row>
    <row r="70" spans="1:12" s="193" customFormat="1" ht="21" hidden="1" customHeight="1" x14ac:dyDescent="0.2">
      <c r="A70" s="822"/>
      <c r="B70" s="819" t="s">
        <v>658</v>
      </c>
      <c r="C70" s="819" t="s">
        <v>674</v>
      </c>
      <c r="D70" s="634">
        <f t="shared" si="32"/>
        <v>44946</v>
      </c>
      <c r="E70" s="819">
        <f t="shared" si="27"/>
        <v>44948</v>
      </c>
      <c r="F70" s="820">
        <f t="shared" si="28"/>
        <v>44951</v>
      </c>
      <c r="G70" s="819">
        <f t="shared" si="29"/>
        <v>44956</v>
      </c>
      <c r="H70" s="819">
        <f t="shared" si="30"/>
        <v>44962</v>
      </c>
      <c r="I70" s="820">
        <f t="shared" si="31"/>
        <v>44967</v>
      </c>
      <c r="J70" s="786">
        <v>45312</v>
      </c>
      <c r="K70" s="824"/>
      <c r="L70" s="769"/>
    </row>
    <row r="71" spans="1:12" s="193" customFormat="1" ht="21" hidden="1" customHeight="1" x14ac:dyDescent="0.2">
      <c r="A71" s="822"/>
      <c r="B71" s="819" t="s">
        <v>660</v>
      </c>
      <c r="C71" s="819" t="s">
        <v>675</v>
      </c>
      <c r="D71" s="634">
        <f t="shared" si="32"/>
        <v>44953</v>
      </c>
      <c r="E71" s="819">
        <f t="shared" si="27"/>
        <v>44955</v>
      </c>
      <c r="F71" s="820">
        <f t="shared" si="28"/>
        <v>44958</v>
      </c>
      <c r="G71" s="819">
        <f t="shared" si="29"/>
        <v>44963</v>
      </c>
      <c r="H71" s="819">
        <f t="shared" si="30"/>
        <v>44969</v>
      </c>
      <c r="I71" s="820">
        <f t="shared" si="31"/>
        <v>44974</v>
      </c>
      <c r="J71" s="786">
        <v>45319</v>
      </c>
      <c r="K71" s="824"/>
      <c r="L71" s="769"/>
    </row>
    <row r="72" spans="1:12" s="193" customFormat="1" ht="18" hidden="1" customHeight="1" x14ac:dyDescent="0.2">
      <c r="A72" s="822"/>
      <c r="B72" s="819" t="s">
        <v>662</v>
      </c>
      <c r="C72" s="819" t="s">
        <v>676</v>
      </c>
      <c r="D72" s="634">
        <v>45330</v>
      </c>
      <c r="E72" s="819">
        <f t="shared" si="27"/>
        <v>45332</v>
      </c>
      <c r="F72" s="819">
        <f t="shared" si="28"/>
        <v>45335</v>
      </c>
      <c r="G72" s="819">
        <f t="shared" si="29"/>
        <v>45340</v>
      </c>
      <c r="H72" s="819">
        <f t="shared" si="30"/>
        <v>45346</v>
      </c>
      <c r="I72" s="819">
        <f t="shared" si="31"/>
        <v>45351</v>
      </c>
      <c r="J72" s="786">
        <v>45326</v>
      </c>
      <c r="K72" s="824"/>
      <c r="L72" s="769"/>
    </row>
    <row r="73" spans="1:12" s="193" customFormat="1" ht="18" hidden="1" customHeight="1" x14ac:dyDescent="0.2">
      <c r="A73" s="822"/>
      <c r="B73" s="819" t="s">
        <v>665</v>
      </c>
      <c r="C73" s="819" t="s">
        <v>677</v>
      </c>
      <c r="D73" s="634">
        <v>45333</v>
      </c>
      <c r="E73" s="819">
        <f t="shared" si="27"/>
        <v>45335</v>
      </c>
      <c r="F73" s="819">
        <f t="shared" si="28"/>
        <v>45338</v>
      </c>
      <c r="G73" s="819">
        <f t="shared" si="29"/>
        <v>45343</v>
      </c>
      <c r="H73" s="819">
        <f t="shared" si="30"/>
        <v>45349</v>
      </c>
      <c r="I73" s="819">
        <f t="shared" si="31"/>
        <v>45354</v>
      </c>
      <c r="K73" s="811">
        <v>45333</v>
      </c>
      <c r="L73" s="769"/>
    </row>
    <row r="74" spans="1:12" s="193" customFormat="1" ht="18" hidden="1" customHeight="1" x14ac:dyDescent="0.2">
      <c r="A74" s="822"/>
      <c r="B74" s="819" t="s">
        <v>667</v>
      </c>
      <c r="C74" s="819" t="s">
        <v>678</v>
      </c>
      <c r="D74" s="634">
        <v>45340</v>
      </c>
      <c r="E74" s="819">
        <f t="shared" si="27"/>
        <v>45342</v>
      </c>
      <c r="F74" s="819">
        <f t="shared" si="28"/>
        <v>45345</v>
      </c>
      <c r="G74" s="819">
        <f t="shared" si="29"/>
        <v>45350</v>
      </c>
      <c r="H74" s="819">
        <f t="shared" si="30"/>
        <v>45356</v>
      </c>
      <c r="I74" s="819">
        <f t="shared" si="31"/>
        <v>45361</v>
      </c>
      <c r="K74" s="811">
        <v>45340</v>
      </c>
      <c r="L74" s="769"/>
    </row>
    <row r="75" spans="1:12" s="193" customFormat="1" ht="18" hidden="1" customHeight="1" x14ac:dyDescent="0.2">
      <c r="A75" s="822" t="s">
        <v>679</v>
      </c>
      <c r="B75" s="821" t="s">
        <v>658</v>
      </c>
      <c r="C75" s="819" t="s">
        <v>680</v>
      </c>
      <c r="D75" s="634">
        <v>45347</v>
      </c>
      <c r="E75" s="819">
        <f t="shared" si="27"/>
        <v>45349</v>
      </c>
      <c r="F75" s="819">
        <f t="shared" si="28"/>
        <v>45352</v>
      </c>
      <c r="G75" s="819">
        <f t="shared" si="29"/>
        <v>45357</v>
      </c>
      <c r="H75" s="819">
        <f t="shared" si="30"/>
        <v>45363</v>
      </c>
      <c r="I75" s="819">
        <f t="shared" si="31"/>
        <v>45368</v>
      </c>
      <c r="K75" s="811">
        <v>45347</v>
      </c>
      <c r="L75" s="769">
        <v>45282</v>
      </c>
    </row>
    <row r="76" spans="1:12" s="193" customFormat="1" ht="18" hidden="1" customHeight="1" x14ac:dyDescent="0.2">
      <c r="A76" s="822" t="s">
        <v>681</v>
      </c>
      <c r="B76" s="821" t="s">
        <v>669</v>
      </c>
      <c r="C76" s="819" t="s">
        <v>682</v>
      </c>
      <c r="D76" s="634">
        <v>45358</v>
      </c>
      <c r="E76" s="819">
        <f t="shared" si="27"/>
        <v>45360</v>
      </c>
      <c r="F76" s="819">
        <f t="shared" si="28"/>
        <v>45363</v>
      </c>
      <c r="G76" s="819">
        <f t="shared" si="29"/>
        <v>45368</v>
      </c>
      <c r="H76" s="819">
        <f t="shared" si="30"/>
        <v>45374</v>
      </c>
      <c r="I76" s="819">
        <f t="shared" si="31"/>
        <v>45379</v>
      </c>
      <c r="K76" s="811">
        <v>45354</v>
      </c>
      <c r="L76" s="769"/>
    </row>
    <row r="77" spans="1:12" s="193" customFormat="1" ht="18" hidden="1" customHeight="1" x14ac:dyDescent="0.2">
      <c r="A77" s="822" t="s">
        <v>683</v>
      </c>
      <c r="B77" s="821" t="s">
        <v>672</v>
      </c>
      <c r="C77" s="819" t="s">
        <v>684</v>
      </c>
      <c r="D77" s="634">
        <v>45360</v>
      </c>
      <c r="E77" s="819">
        <f t="shared" si="27"/>
        <v>45362</v>
      </c>
      <c r="F77" s="819">
        <f t="shared" si="28"/>
        <v>45365</v>
      </c>
      <c r="G77" s="819">
        <f t="shared" si="29"/>
        <v>45370</v>
      </c>
      <c r="H77" s="819">
        <f t="shared" si="30"/>
        <v>45376</v>
      </c>
      <c r="I77" s="819">
        <f t="shared" si="31"/>
        <v>45381</v>
      </c>
      <c r="K77" s="811">
        <f t="shared" ref="K77:K126" si="33">K76+7</f>
        <v>45361</v>
      </c>
      <c r="L77" s="769"/>
    </row>
    <row r="78" spans="1:12" s="193" customFormat="1" ht="18" hidden="1" customHeight="1" x14ac:dyDescent="0.2">
      <c r="A78" s="822"/>
      <c r="B78" s="819" t="s">
        <v>660</v>
      </c>
      <c r="C78" s="819" t="s">
        <v>685</v>
      </c>
      <c r="D78" s="634">
        <v>45369</v>
      </c>
      <c r="E78" s="819">
        <f t="shared" si="27"/>
        <v>45371</v>
      </c>
      <c r="F78" s="819">
        <f t="shared" si="28"/>
        <v>45374</v>
      </c>
      <c r="G78" s="819">
        <f t="shared" si="29"/>
        <v>45379</v>
      </c>
      <c r="H78" s="819">
        <f t="shared" si="30"/>
        <v>45385</v>
      </c>
      <c r="I78" s="819">
        <f t="shared" si="31"/>
        <v>45390</v>
      </c>
      <c r="K78" s="811">
        <f t="shared" si="33"/>
        <v>45368</v>
      </c>
      <c r="L78" s="769"/>
    </row>
    <row r="79" spans="1:12" s="193" customFormat="1" ht="18" hidden="1" customHeight="1" x14ac:dyDescent="0.2">
      <c r="A79" s="822"/>
      <c r="B79" s="922" t="s">
        <v>662</v>
      </c>
      <c r="C79" s="922" t="s">
        <v>686</v>
      </c>
      <c r="D79" s="775">
        <v>45381</v>
      </c>
      <c r="E79" s="819">
        <f t="shared" si="27"/>
        <v>45383</v>
      </c>
      <c r="F79" s="819">
        <f t="shared" si="28"/>
        <v>45386</v>
      </c>
      <c r="G79" s="819">
        <f t="shared" si="29"/>
        <v>45391</v>
      </c>
      <c r="H79" s="819">
        <f t="shared" si="30"/>
        <v>45397</v>
      </c>
      <c r="I79" s="819">
        <f t="shared" si="31"/>
        <v>45402</v>
      </c>
      <c r="K79" s="775">
        <v>45376</v>
      </c>
      <c r="L79" s="769"/>
    </row>
    <row r="80" spans="1:12" s="193" customFormat="1" ht="18" hidden="1" customHeight="1" x14ac:dyDescent="0.2">
      <c r="A80" s="822"/>
      <c r="B80" s="922" t="s">
        <v>665</v>
      </c>
      <c r="C80" s="922" t="s">
        <v>687</v>
      </c>
      <c r="D80" s="775">
        <v>45385</v>
      </c>
      <c r="E80" s="819">
        <f t="shared" si="27"/>
        <v>45387</v>
      </c>
      <c r="F80" s="819">
        <f t="shared" si="28"/>
        <v>45390</v>
      </c>
      <c r="G80" s="819">
        <f t="shared" si="29"/>
        <v>45395</v>
      </c>
      <c r="H80" s="819">
        <f t="shared" si="30"/>
        <v>45401</v>
      </c>
      <c r="I80" s="819">
        <f t="shared" si="31"/>
        <v>45406</v>
      </c>
      <c r="K80" s="775">
        <f t="shared" si="33"/>
        <v>45383</v>
      </c>
      <c r="L80" s="769"/>
    </row>
    <row r="81" spans="1:12" s="193" customFormat="1" ht="18" hidden="1" customHeight="1" x14ac:dyDescent="0.2">
      <c r="A81" s="822"/>
      <c r="B81" s="922" t="s">
        <v>667</v>
      </c>
      <c r="C81" s="922" t="s">
        <v>688</v>
      </c>
      <c r="D81" s="775">
        <v>45388</v>
      </c>
      <c r="E81" s="819">
        <f>D81+2</f>
        <v>45390</v>
      </c>
      <c r="F81" s="819">
        <f>D81+5</f>
        <v>45393</v>
      </c>
      <c r="G81" s="819">
        <f>D81+10</f>
        <v>45398</v>
      </c>
      <c r="H81" s="819">
        <f>D81+16</f>
        <v>45404</v>
      </c>
      <c r="I81" s="819">
        <f>D81+21</f>
        <v>45409</v>
      </c>
      <c r="K81" s="775">
        <f t="shared" si="33"/>
        <v>45390</v>
      </c>
      <c r="L81" s="769"/>
    </row>
    <row r="82" spans="1:12" s="193" customFormat="1" ht="18" hidden="1" customHeight="1" x14ac:dyDescent="0.2">
      <c r="A82" s="822" t="s">
        <v>679</v>
      </c>
      <c r="B82" s="1009" t="s">
        <v>658</v>
      </c>
      <c r="C82" s="985" t="s">
        <v>689</v>
      </c>
      <c r="D82" s="985">
        <v>45394</v>
      </c>
      <c r="E82" s="819">
        <f t="shared" ref="E82:E86" si="34">D82+2</f>
        <v>45396</v>
      </c>
      <c r="F82" s="819">
        <f t="shared" ref="F82:F86" si="35">D82+5</f>
        <v>45399</v>
      </c>
      <c r="G82" s="819">
        <f t="shared" ref="G82:G91" si="36">D82+10</f>
        <v>45404</v>
      </c>
      <c r="H82" s="819">
        <f t="shared" ref="H82:H91" si="37">D82+16</f>
        <v>45410</v>
      </c>
      <c r="I82" s="819">
        <f t="shared" ref="I82:I91" si="38">D82+21</f>
        <v>45415</v>
      </c>
      <c r="K82" s="775">
        <f t="shared" si="33"/>
        <v>45397</v>
      </c>
      <c r="L82" s="769"/>
    </row>
    <row r="83" spans="1:12" s="193" customFormat="1" ht="18" hidden="1" customHeight="1" x14ac:dyDescent="0.2">
      <c r="A83" s="822" t="s">
        <v>669</v>
      </c>
      <c r="B83" s="1064" t="s">
        <v>415</v>
      </c>
      <c r="C83" s="985" t="s">
        <v>690</v>
      </c>
      <c r="D83" s="817">
        <v>45406</v>
      </c>
      <c r="E83" s="871">
        <f t="shared" si="34"/>
        <v>45408</v>
      </c>
      <c r="F83" s="871">
        <f t="shared" si="35"/>
        <v>45411</v>
      </c>
      <c r="G83" s="871">
        <f t="shared" si="36"/>
        <v>45416</v>
      </c>
      <c r="H83" s="871">
        <f t="shared" si="37"/>
        <v>45422</v>
      </c>
      <c r="I83" s="871">
        <f t="shared" si="38"/>
        <v>45427</v>
      </c>
      <c r="K83" s="775">
        <v>45403</v>
      </c>
      <c r="L83" s="769"/>
    </row>
    <row r="84" spans="1:12" s="193" customFormat="1" ht="18" hidden="1" customHeight="1" x14ac:dyDescent="0.2">
      <c r="A84" s="822" t="s">
        <v>672</v>
      </c>
      <c r="B84" s="1009" t="s">
        <v>669</v>
      </c>
      <c r="C84" s="985" t="s">
        <v>691</v>
      </c>
      <c r="D84" s="985">
        <v>45419</v>
      </c>
      <c r="E84" s="819">
        <f t="shared" si="34"/>
        <v>45421</v>
      </c>
      <c r="F84" s="819">
        <f t="shared" si="35"/>
        <v>45424</v>
      </c>
      <c r="G84" s="819">
        <f t="shared" si="36"/>
        <v>45429</v>
      </c>
      <c r="H84" s="819">
        <f t="shared" si="37"/>
        <v>45435</v>
      </c>
      <c r="I84" s="819">
        <f t="shared" si="38"/>
        <v>45440</v>
      </c>
      <c r="K84" s="775">
        <f t="shared" si="33"/>
        <v>45410</v>
      </c>
      <c r="L84" s="769"/>
    </row>
    <row r="85" spans="1:12" s="193" customFormat="1" ht="20.100000000000001" hidden="1" customHeight="1" x14ac:dyDescent="0.2">
      <c r="A85" s="822" t="s">
        <v>692</v>
      </c>
      <c r="B85" s="985" t="s">
        <v>660</v>
      </c>
      <c r="C85" s="985" t="s">
        <v>693</v>
      </c>
      <c r="D85" s="985">
        <v>45426</v>
      </c>
      <c r="E85" s="819">
        <v>45423</v>
      </c>
      <c r="F85" s="819">
        <f t="shared" si="35"/>
        <v>45431</v>
      </c>
      <c r="G85" s="819">
        <f t="shared" si="36"/>
        <v>45436</v>
      </c>
      <c r="H85" s="819">
        <f t="shared" si="37"/>
        <v>45442</v>
      </c>
      <c r="I85" s="819">
        <f t="shared" si="38"/>
        <v>45447</v>
      </c>
      <c r="K85" s="775">
        <f t="shared" si="33"/>
        <v>45417</v>
      </c>
      <c r="L85" s="769"/>
    </row>
    <row r="86" spans="1:12" s="193" customFormat="1" ht="20.100000000000001" hidden="1" customHeight="1" x14ac:dyDescent="0.2">
      <c r="A86" s="822" t="s">
        <v>662</v>
      </c>
      <c r="B86" s="985" t="s">
        <v>665</v>
      </c>
      <c r="C86" s="985" t="s">
        <v>694</v>
      </c>
      <c r="D86" s="985">
        <v>45423</v>
      </c>
      <c r="E86" s="819">
        <f t="shared" si="34"/>
        <v>45425</v>
      </c>
      <c r="F86" s="819">
        <f t="shared" si="35"/>
        <v>45428</v>
      </c>
      <c r="G86" s="819">
        <f t="shared" si="36"/>
        <v>45433</v>
      </c>
      <c r="H86" s="819">
        <f t="shared" si="37"/>
        <v>45439</v>
      </c>
      <c r="I86" s="819">
        <f t="shared" si="38"/>
        <v>45444</v>
      </c>
      <c r="K86" s="775">
        <f t="shared" si="33"/>
        <v>45424</v>
      </c>
      <c r="L86" s="769"/>
    </row>
    <row r="87" spans="1:12" s="193" customFormat="1" ht="20.100000000000001" hidden="1" customHeight="1" x14ac:dyDescent="0.2">
      <c r="A87" s="822" t="s">
        <v>665</v>
      </c>
      <c r="B87" s="985" t="s">
        <v>662</v>
      </c>
      <c r="C87" s="985" t="s">
        <v>695</v>
      </c>
      <c r="D87" s="985">
        <f t="shared" ref="D87" si="39">D86+7</f>
        <v>45430</v>
      </c>
      <c r="E87" s="898" t="s">
        <v>415</v>
      </c>
      <c r="F87" s="898" t="s">
        <v>415</v>
      </c>
      <c r="G87" s="819">
        <f t="shared" si="36"/>
        <v>45440</v>
      </c>
      <c r="H87" s="819">
        <f t="shared" si="37"/>
        <v>45446</v>
      </c>
      <c r="I87" s="819">
        <f t="shared" si="38"/>
        <v>45451</v>
      </c>
      <c r="K87" s="775">
        <f t="shared" si="33"/>
        <v>45431</v>
      </c>
      <c r="L87" s="769"/>
    </row>
    <row r="88" spans="1:12" s="193" customFormat="1" ht="20.100000000000001" hidden="1" customHeight="1" x14ac:dyDescent="0.2">
      <c r="A88" s="822"/>
      <c r="B88" s="985" t="s">
        <v>667</v>
      </c>
      <c r="C88" s="985" t="s">
        <v>696</v>
      </c>
      <c r="D88" s="985">
        <v>45441</v>
      </c>
      <c r="E88" s="819">
        <f t="shared" ref="E88:E89" si="40">D88+2</f>
        <v>45443</v>
      </c>
      <c r="F88" s="819">
        <f t="shared" ref="F88" si="41">D88+5</f>
        <v>45446</v>
      </c>
      <c r="G88" s="819">
        <f t="shared" si="36"/>
        <v>45451</v>
      </c>
      <c r="H88" s="819">
        <f t="shared" si="37"/>
        <v>45457</v>
      </c>
      <c r="I88" s="819">
        <f t="shared" si="38"/>
        <v>45462</v>
      </c>
      <c r="K88" s="775">
        <f t="shared" si="33"/>
        <v>45438</v>
      </c>
      <c r="L88" s="769"/>
    </row>
    <row r="89" spans="1:12" s="193" customFormat="1" ht="20.100000000000001" hidden="1" customHeight="1" x14ac:dyDescent="0.2">
      <c r="A89" s="822" t="s">
        <v>658</v>
      </c>
      <c r="B89" s="985" t="s">
        <v>697</v>
      </c>
      <c r="C89" s="985" t="s">
        <v>698</v>
      </c>
      <c r="D89" s="985">
        <v>45454</v>
      </c>
      <c r="E89" s="819">
        <f t="shared" si="40"/>
        <v>45456</v>
      </c>
      <c r="F89" s="898" t="s">
        <v>415</v>
      </c>
      <c r="G89" s="819">
        <f t="shared" si="36"/>
        <v>45464</v>
      </c>
      <c r="H89" s="819">
        <f t="shared" si="37"/>
        <v>45470</v>
      </c>
      <c r="I89" s="898" t="s">
        <v>415</v>
      </c>
      <c r="K89" s="775">
        <f t="shared" si="33"/>
        <v>45445</v>
      </c>
      <c r="L89" s="769"/>
    </row>
    <row r="90" spans="1:12" s="193" customFormat="1" ht="20.100000000000001" hidden="1" customHeight="1" x14ac:dyDescent="0.2">
      <c r="A90" s="822" t="s">
        <v>699</v>
      </c>
      <c r="B90" s="985" t="s">
        <v>660</v>
      </c>
      <c r="C90" s="985" t="s">
        <v>700</v>
      </c>
      <c r="D90" s="985">
        <v>45457</v>
      </c>
      <c r="E90" s="898" t="s">
        <v>415</v>
      </c>
      <c r="F90" s="898" t="s">
        <v>415</v>
      </c>
      <c r="G90" s="819">
        <f t="shared" si="36"/>
        <v>45467</v>
      </c>
      <c r="H90" s="819">
        <f t="shared" si="37"/>
        <v>45473</v>
      </c>
      <c r="I90" s="819">
        <f t="shared" si="38"/>
        <v>45478</v>
      </c>
      <c r="K90" s="775">
        <f t="shared" si="33"/>
        <v>45452</v>
      </c>
      <c r="L90" s="769"/>
    </row>
    <row r="91" spans="1:12" s="193" customFormat="1" ht="20.100000000000001" hidden="1" customHeight="1" x14ac:dyDescent="0.2">
      <c r="A91" s="822" t="s">
        <v>701</v>
      </c>
      <c r="B91" s="985" t="s">
        <v>672</v>
      </c>
      <c r="C91" s="985" t="s">
        <v>702</v>
      </c>
      <c r="D91" s="985">
        <v>45461</v>
      </c>
      <c r="E91" s="819">
        <f t="shared" ref="E91" si="42">D91+2</f>
        <v>45463</v>
      </c>
      <c r="F91" s="819">
        <f t="shared" ref="F91" si="43">D91+5</f>
        <v>45466</v>
      </c>
      <c r="G91" s="819">
        <f t="shared" si="36"/>
        <v>45471</v>
      </c>
      <c r="H91" s="819">
        <f t="shared" si="37"/>
        <v>45477</v>
      </c>
      <c r="I91" s="819">
        <f t="shared" si="38"/>
        <v>45482</v>
      </c>
      <c r="K91" s="775">
        <f t="shared" si="33"/>
        <v>45459</v>
      </c>
      <c r="L91" s="769"/>
    </row>
    <row r="92" spans="1:12" s="193" customFormat="1" ht="20.100000000000001" hidden="1" customHeight="1" x14ac:dyDescent="0.2">
      <c r="A92" s="822" t="s">
        <v>703</v>
      </c>
      <c r="B92" s="1063" t="s">
        <v>704</v>
      </c>
      <c r="C92" s="985" t="s">
        <v>705</v>
      </c>
      <c r="D92" s="985">
        <v>45507</v>
      </c>
      <c r="E92" s="819">
        <f>D92+1</f>
        <v>45508</v>
      </c>
      <c r="F92" s="819">
        <f>D92+13</f>
        <v>45520</v>
      </c>
      <c r="G92" s="819">
        <f>D92+15</f>
        <v>45522</v>
      </c>
      <c r="H92" s="819">
        <f>D92+17</f>
        <v>45524</v>
      </c>
      <c r="I92" s="819">
        <f>D92+28</f>
        <v>45535</v>
      </c>
      <c r="K92" s="775">
        <v>45504</v>
      </c>
      <c r="L92" s="632">
        <f>WEEKNUM(K92)</f>
        <v>31</v>
      </c>
    </row>
    <row r="93" spans="1:12" s="193" customFormat="1" ht="20.100000000000001" hidden="1" customHeight="1" x14ac:dyDescent="0.2">
      <c r="A93" s="822"/>
      <c r="B93" s="985" t="s">
        <v>706</v>
      </c>
      <c r="C93" s="985" t="s">
        <v>707</v>
      </c>
      <c r="D93" s="985">
        <v>45521</v>
      </c>
      <c r="E93" s="819">
        <f t="shared" ref="E93:E95" si="44">D93+1</f>
        <v>45522</v>
      </c>
      <c r="F93" s="819">
        <f t="shared" ref="F93:F95" si="45">D93+13</f>
        <v>45534</v>
      </c>
      <c r="G93" s="819">
        <f t="shared" ref="G93:G95" si="46">D93+15</f>
        <v>45536</v>
      </c>
      <c r="H93" s="819">
        <f t="shared" ref="H93:H95" si="47">D93+17</f>
        <v>45538</v>
      </c>
      <c r="I93" s="819">
        <f t="shared" ref="I93:I95" si="48">D93+28</f>
        <v>45549</v>
      </c>
      <c r="K93" s="775">
        <f t="shared" si="33"/>
        <v>45511</v>
      </c>
      <c r="L93" s="632">
        <f t="shared" ref="L93:L96" si="49">WEEKNUM(K93)</f>
        <v>32</v>
      </c>
    </row>
    <row r="94" spans="1:12" s="193" customFormat="1" ht="20.100000000000001" hidden="1" customHeight="1" x14ac:dyDescent="0.2">
      <c r="A94" s="822" t="s">
        <v>708</v>
      </c>
      <c r="B94" s="1063" t="s">
        <v>439</v>
      </c>
      <c r="C94" s="985" t="s">
        <v>709</v>
      </c>
      <c r="D94" s="817">
        <v>45517</v>
      </c>
      <c r="E94" s="871">
        <f t="shared" si="44"/>
        <v>45518</v>
      </c>
      <c r="F94" s="871">
        <f t="shared" si="45"/>
        <v>45530</v>
      </c>
      <c r="G94" s="871">
        <f t="shared" si="46"/>
        <v>45532</v>
      </c>
      <c r="H94" s="871">
        <f t="shared" si="47"/>
        <v>45534</v>
      </c>
      <c r="I94" s="871">
        <f t="shared" si="48"/>
        <v>45545</v>
      </c>
      <c r="K94" s="775">
        <f t="shared" si="33"/>
        <v>45518</v>
      </c>
      <c r="L94" s="632">
        <f t="shared" si="49"/>
        <v>33</v>
      </c>
    </row>
    <row r="95" spans="1:12" s="193" customFormat="1" ht="20.100000000000001" hidden="1" customHeight="1" x14ac:dyDescent="0.2">
      <c r="A95" s="822"/>
      <c r="B95" s="1063" t="s">
        <v>439</v>
      </c>
      <c r="C95" s="985" t="s">
        <v>710</v>
      </c>
      <c r="D95" s="817">
        <v>45537</v>
      </c>
      <c r="E95" s="871">
        <f t="shared" si="44"/>
        <v>45538</v>
      </c>
      <c r="F95" s="871">
        <f t="shared" si="45"/>
        <v>45550</v>
      </c>
      <c r="G95" s="871">
        <f t="shared" si="46"/>
        <v>45552</v>
      </c>
      <c r="H95" s="871">
        <f t="shared" si="47"/>
        <v>45554</v>
      </c>
      <c r="I95" s="871">
        <f t="shared" si="48"/>
        <v>45565</v>
      </c>
      <c r="K95" s="775">
        <f t="shared" si="33"/>
        <v>45525</v>
      </c>
      <c r="L95" s="632">
        <f t="shared" si="49"/>
        <v>34</v>
      </c>
    </row>
    <row r="96" spans="1:12" s="193" customFormat="1" ht="20.100000000000001" hidden="1" customHeight="1" x14ac:dyDescent="0.2">
      <c r="A96" s="822" t="s">
        <v>587</v>
      </c>
      <c r="B96" s="985" t="s">
        <v>634</v>
      </c>
      <c r="C96" s="985" t="s">
        <v>711</v>
      </c>
      <c r="D96" s="898" t="s">
        <v>415</v>
      </c>
      <c r="E96" s="871" t="e">
        <f>D96+1</f>
        <v>#VALUE!</v>
      </c>
      <c r="F96" s="871" t="e">
        <f>D96+13</f>
        <v>#VALUE!</v>
      </c>
      <c r="G96" s="871" t="e">
        <f>D96+15</f>
        <v>#VALUE!</v>
      </c>
      <c r="H96" s="871" t="e">
        <f>D96+17</f>
        <v>#VALUE!</v>
      </c>
      <c r="I96" s="871" t="e">
        <f>D96+28</f>
        <v>#VALUE!</v>
      </c>
      <c r="K96" s="775">
        <f t="shared" si="33"/>
        <v>45532</v>
      </c>
      <c r="L96" s="632">
        <f t="shared" si="49"/>
        <v>35</v>
      </c>
    </row>
    <row r="97" spans="1:12" s="193" customFormat="1" ht="20.100000000000001" hidden="1" customHeight="1" x14ac:dyDescent="0.2">
      <c r="A97" s="822" t="s">
        <v>706</v>
      </c>
      <c r="B97" s="1063" t="s">
        <v>439</v>
      </c>
      <c r="C97" s="985" t="s">
        <v>712</v>
      </c>
      <c r="D97" s="817">
        <v>45545</v>
      </c>
      <c r="E97" s="871">
        <f>D97+1</f>
        <v>45546</v>
      </c>
      <c r="F97" s="871">
        <f>D97+13</f>
        <v>45558</v>
      </c>
      <c r="G97" s="871">
        <f>D97+15</f>
        <v>45560</v>
      </c>
      <c r="H97" s="871">
        <f>D97+17</f>
        <v>45562</v>
      </c>
      <c r="I97" s="871">
        <f>D97+28</f>
        <v>45573</v>
      </c>
      <c r="K97" s="775">
        <f t="shared" si="33"/>
        <v>45539</v>
      </c>
      <c r="L97" s="632">
        <f>WEEKNUM(K97)</f>
        <v>36</v>
      </c>
    </row>
    <row r="98" spans="1:12" s="193" customFormat="1" ht="20.100000000000001" hidden="1" customHeight="1" x14ac:dyDescent="0.2">
      <c r="A98" s="822" t="s">
        <v>713</v>
      </c>
      <c r="B98" s="1063" t="s">
        <v>439</v>
      </c>
      <c r="C98" s="985" t="s">
        <v>714</v>
      </c>
      <c r="D98" s="817">
        <v>45551</v>
      </c>
      <c r="E98" s="871">
        <f t="shared" ref="E98:E100" si="50">D98+1</f>
        <v>45552</v>
      </c>
      <c r="F98" s="871">
        <f t="shared" ref="F98:F100" si="51">D98+13</f>
        <v>45564</v>
      </c>
      <c r="G98" s="871">
        <f t="shared" ref="G98:G100" si="52">D98+15</f>
        <v>45566</v>
      </c>
      <c r="H98" s="871">
        <f t="shared" ref="H98:H100" si="53">D98+17</f>
        <v>45568</v>
      </c>
      <c r="I98" s="871">
        <f t="shared" ref="I98:I100" si="54">D98+28</f>
        <v>45579</v>
      </c>
      <c r="K98" s="775">
        <f t="shared" si="33"/>
        <v>45546</v>
      </c>
      <c r="L98" s="632">
        <f t="shared" ref="L98:L100" si="55">WEEKNUM(K98)</f>
        <v>37</v>
      </c>
    </row>
    <row r="99" spans="1:12" s="193" customFormat="1" ht="20.100000000000001" hidden="1" customHeight="1" x14ac:dyDescent="0.2">
      <c r="A99" s="822" t="s">
        <v>715</v>
      </c>
      <c r="B99" s="985" t="s">
        <v>716</v>
      </c>
      <c r="C99" s="985" t="s">
        <v>717</v>
      </c>
      <c r="D99" s="985">
        <v>45562</v>
      </c>
      <c r="E99" s="819">
        <f t="shared" si="50"/>
        <v>45563</v>
      </c>
      <c r="F99" s="819">
        <f t="shared" si="51"/>
        <v>45575</v>
      </c>
      <c r="G99" s="819">
        <f t="shared" si="52"/>
        <v>45577</v>
      </c>
      <c r="H99" s="819">
        <f t="shared" si="53"/>
        <v>45579</v>
      </c>
      <c r="I99" s="819">
        <f t="shared" si="54"/>
        <v>45590</v>
      </c>
      <c r="K99" s="775">
        <f t="shared" si="33"/>
        <v>45553</v>
      </c>
      <c r="L99" s="632">
        <f t="shared" si="55"/>
        <v>38</v>
      </c>
    </row>
    <row r="100" spans="1:12" s="193" customFormat="1" ht="20.100000000000001" hidden="1" customHeight="1" x14ac:dyDescent="0.2">
      <c r="A100" s="822" t="s">
        <v>385</v>
      </c>
      <c r="B100" s="985" t="s">
        <v>706</v>
      </c>
      <c r="C100" s="985" t="s">
        <v>718</v>
      </c>
      <c r="D100" s="898" t="s">
        <v>415</v>
      </c>
      <c r="E100" s="871" t="e">
        <f t="shared" si="50"/>
        <v>#VALUE!</v>
      </c>
      <c r="F100" s="871" t="e">
        <f t="shared" si="51"/>
        <v>#VALUE!</v>
      </c>
      <c r="G100" s="871" t="e">
        <f t="shared" si="52"/>
        <v>#VALUE!</v>
      </c>
      <c r="H100" s="871" t="e">
        <f t="shared" si="53"/>
        <v>#VALUE!</v>
      </c>
      <c r="I100" s="871" t="e">
        <f t="shared" si="54"/>
        <v>#VALUE!</v>
      </c>
      <c r="K100" s="775">
        <f t="shared" si="33"/>
        <v>45560</v>
      </c>
      <c r="L100" s="632">
        <f t="shared" si="55"/>
        <v>39</v>
      </c>
    </row>
    <row r="101" spans="1:12" s="193" customFormat="1" ht="20.100000000000001" hidden="1" customHeight="1" x14ac:dyDescent="0.2">
      <c r="A101" s="822" t="s">
        <v>719</v>
      </c>
      <c r="B101" s="1063" t="s">
        <v>439</v>
      </c>
      <c r="C101" s="985" t="s">
        <v>720</v>
      </c>
      <c r="D101" s="817">
        <v>45566</v>
      </c>
      <c r="E101" s="871">
        <f t="shared" ref="E101:E103" si="56">D101+1</f>
        <v>45567</v>
      </c>
      <c r="F101" s="871">
        <f t="shared" ref="F101:F103" si="57">D101+13</f>
        <v>45579</v>
      </c>
      <c r="G101" s="871">
        <f t="shared" ref="G101:G103" si="58">D101+15</f>
        <v>45581</v>
      </c>
      <c r="H101" s="871">
        <f t="shared" ref="H101:H103" si="59">D101+17</f>
        <v>45583</v>
      </c>
      <c r="I101" s="871">
        <f t="shared" ref="I101:I103" si="60">D101+28</f>
        <v>45594</v>
      </c>
      <c r="K101" s="775">
        <f t="shared" si="33"/>
        <v>45567</v>
      </c>
      <c r="L101" s="632">
        <f t="shared" ref="L101:L103" si="61">WEEKNUM(K101)</f>
        <v>40</v>
      </c>
    </row>
    <row r="102" spans="1:12" s="193" customFormat="1" ht="20.100000000000001" hidden="1" customHeight="1" x14ac:dyDescent="0.2">
      <c r="A102" s="822"/>
      <c r="B102" s="985" t="s">
        <v>634</v>
      </c>
      <c r="C102" s="985" t="s">
        <v>721</v>
      </c>
      <c r="D102" s="985">
        <v>45593</v>
      </c>
      <c r="E102" s="898" t="s">
        <v>415</v>
      </c>
      <c r="F102" s="819">
        <f t="shared" si="57"/>
        <v>45606</v>
      </c>
      <c r="G102" s="819">
        <f t="shared" si="58"/>
        <v>45608</v>
      </c>
      <c r="H102" s="819">
        <f t="shared" si="59"/>
        <v>45610</v>
      </c>
      <c r="I102" s="819">
        <f t="shared" si="60"/>
        <v>45621</v>
      </c>
      <c r="K102" s="775">
        <f t="shared" si="33"/>
        <v>45574</v>
      </c>
      <c r="L102" s="632">
        <f t="shared" si="61"/>
        <v>41</v>
      </c>
    </row>
    <row r="103" spans="1:12" s="193" customFormat="1" ht="20.100000000000001" hidden="1" customHeight="1" x14ac:dyDescent="0.2">
      <c r="A103" s="822"/>
      <c r="B103" s="985" t="s">
        <v>722</v>
      </c>
      <c r="C103" s="985" t="s">
        <v>723</v>
      </c>
      <c r="D103" s="898" t="s">
        <v>415</v>
      </c>
      <c r="E103" s="871" t="e">
        <f t="shared" si="56"/>
        <v>#VALUE!</v>
      </c>
      <c r="F103" s="871" t="e">
        <f t="shared" si="57"/>
        <v>#VALUE!</v>
      </c>
      <c r="G103" s="871" t="e">
        <f t="shared" si="58"/>
        <v>#VALUE!</v>
      </c>
      <c r="H103" s="871" t="e">
        <f t="shared" si="59"/>
        <v>#VALUE!</v>
      </c>
      <c r="I103" s="871" t="e">
        <f t="shared" si="60"/>
        <v>#VALUE!</v>
      </c>
      <c r="K103" s="775">
        <f t="shared" si="33"/>
        <v>45581</v>
      </c>
      <c r="L103" s="632">
        <f t="shared" si="61"/>
        <v>42</v>
      </c>
    </row>
    <row r="104" spans="1:12" s="193" customFormat="1" ht="20.100000000000001" hidden="1" customHeight="1" x14ac:dyDescent="0.2">
      <c r="A104" s="822"/>
      <c r="B104" s="1063" t="s">
        <v>439</v>
      </c>
      <c r="C104" s="985" t="s">
        <v>724</v>
      </c>
      <c r="D104" s="817">
        <v>45595</v>
      </c>
      <c r="E104" s="871">
        <f t="shared" ref="E104:E107" si="62">D104+1</f>
        <v>45596</v>
      </c>
      <c r="F104" s="871">
        <f t="shared" ref="F104:F109" si="63">D104+13</f>
        <v>45608</v>
      </c>
      <c r="G104" s="871">
        <f t="shared" ref="G104:G109" si="64">D104+15</f>
        <v>45610</v>
      </c>
      <c r="H104" s="871">
        <f t="shared" ref="H104:H109" si="65">D104+17</f>
        <v>45612</v>
      </c>
      <c r="I104" s="871">
        <f t="shared" ref="I104:I109" si="66">D104+28</f>
        <v>45623</v>
      </c>
      <c r="K104" s="775">
        <f t="shared" si="33"/>
        <v>45588</v>
      </c>
      <c r="L104" s="632">
        <f t="shared" ref="L104:L108" si="67">WEEKNUM(K104)</f>
        <v>43</v>
      </c>
    </row>
    <row r="105" spans="1:12" s="193" customFormat="1" ht="20.100000000000001" hidden="1" customHeight="1" x14ac:dyDescent="0.2">
      <c r="A105" s="822" t="s">
        <v>706</v>
      </c>
      <c r="B105" s="985" t="s">
        <v>716</v>
      </c>
      <c r="C105" s="985" t="s">
        <v>725</v>
      </c>
      <c r="D105" s="985">
        <v>45598</v>
      </c>
      <c r="E105" s="898" t="s">
        <v>415</v>
      </c>
      <c r="F105" s="819">
        <f t="shared" si="63"/>
        <v>45611</v>
      </c>
      <c r="G105" s="819">
        <f t="shared" si="64"/>
        <v>45613</v>
      </c>
      <c r="H105" s="819">
        <f t="shared" si="65"/>
        <v>45615</v>
      </c>
      <c r="I105" s="819">
        <f t="shared" si="66"/>
        <v>45626</v>
      </c>
      <c r="K105" s="775">
        <f t="shared" si="33"/>
        <v>45595</v>
      </c>
      <c r="L105" s="632">
        <f t="shared" si="67"/>
        <v>44</v>
      </c>
    </row>
    <row r="106" spans="1:12" s="193" customFormat="1" ht="20.100000000000001" hidden="1" customHeight="1" x14ac:dyDescent="0.2">
      <c r="A106" s="822" t="s">
        <v>726</v>
      </c>
      <c r="B106" s="985" t="s">
        <v>727</v>
      </c>
      <c r="C106" s="985" t="s">
        <v>728</v>
      </c>
      <c r="D106" s="985">
        <v>45612</v>
      </c>
      <c r="E106" s="819">
        <f t="shared" si="62"/>
        <v>45613</v>
      </c>
      <c r="F106" s="819">
        <f t="shared" si="63"/>
        <v>45625</v>
      </c>
      <c r="G106" s="819">
        <f t="shared" si="64"/>
        <v>45627</v>
      </c>
      <c r="H106" s="819">
        <f t="shared" si="65"/>
        <v>45629</v>
      </c>
      <c r="I106" s="819">
        <f t="shared" si="66"/>
        <v>45640</v>
      </c>
      <c r="K106" s="775">
        <f t="shared" si="33"/>
        <v>45602</v>
      </c>
      <c r="L106" s="632">
        <f t="shared" si="67"/>
        <v>45</v>
      </c>
    </row>
    <row r="107" spans="1:12" s="193" customFormat="1" ht="20.100000000000001" hidden="1" customHeight="1" x14ac:dyDescent="0.2">
      <c r="A107" s="822"/>
      <c r="B107" s="1063" t="s">
        <v>439</v>
      </c>
      <c r="C107" s="985" t="s">
        <v>729</v>
      </c>
      <c r="D107" s="817">
        <v>45608</v>
      </c>
      <c r="E107" s="871">
        <f t="shared" si="62"/>
        <v>45609</v>
      </c>
      <c r="F107" s="871">
        <f t="shared" si="63"/>
        <v>45621</v>
      </c>
      <c r="G107" s="871">
        <f t="shared" si="64"/>
        <v>45623</v>
      </c>
      <c r="H107" s="871">
        <f t="shared" si="65"/>
        <v>45625</v>
      </c>
      <c r="I107" s="871">
        <f t="shared" si="66"/>
        <v>45636</v>
      </c>
      <c r="K107" s="775">
        <f t="shared" si="33"/>
        <v>45609</v>
      </c>
      <c r="L107" s="632">
        <f t="shared" si="67"/>
        <v>46</v>
      </c>
    </row>
    <row r="108" spans="1:12" s="193" customFormat="1" ht="20.100000000000001" hidden="1" customHeight="1" x14ac:dyDescent="0.2">
      <c r="A108" s="822"/>
      <c r="B108" s="985" t="s">
        <v>722</v>
      </c>
      <c r="C108" s="985" t="s">
        <v>730</v>
      </c>
      <c r="D108" s="985">
        <v>45624</v>
      </c>
      <c r="E108" s="898" t="s">
        <v>415</v>
      </c>
      <c r="F108" s="819">
        <f t="shared" si="63"/>
        <v>45637</v>
      </c>
      <c r="G108" s="819">
        <f t="shared" si="64"/>
        <v>45639</v>
      </c>
      <c r="H108" s="819">
        <f t="shared" si="65"/>
        <v>45641</v>
      </c>
      <c r="I108" s="819">
        <f t="shared" si="66"/>
        <v>45652</v>
      </c>
      <c r="K108" s="775">
        <f t="shared" si="33"/>
        <v>45616</v>
      </c>
      <c r="L108" s="632">
        <f t="shared" si="67"/>
        <v>47</v>
      </c>
    </row>
    <row r="109" spans="1:12" s="193" customFormat="1" ht="20.100000000000001" hidden="1" customHeight="1" x14ac:dyDescent="0.2">
      <c r="A109" s="822"/>
      <c r="B109" s="985" t="s">
        <v>634</v>
      </c>
      <c r="C109" s="985" t="s">
        <v>731</v>
      </c>
      <c r="D109" s="985">
        <v>45635</v>
      </c>
      <c r="E109" s="898" t="s">
        <v>415</v>
      </c>
      <c r="F109" s="819">
        <f t="shared" si="63"/>
        <v>45648</v>
      </c>
      <c r="G109" s="819">
        <f t="shared" si="64"/>
        <v>45650</v>
      </c>
      <c r="H109" s="819">
        <f t="shared" si="65"/>
        <v>45652</v>
      </c>
      <c r="I109" s="819">
        <f t="shared" si="66"/>
        <v>45663</v>
      </c>
      <c r="K109" s="775">
        <f t="shared" si="33"/>
        <v>45623</v>
      </c>
      <c r="L109" s="632">
        <f t="shared" ref="L109:L110" si="68">WEEKNUM(K109)</f>
        <v>48</v>
      </c>
    </row>
    <row r="110" spans="1:12" s="193" customFormat="1" ht="20.100000000000001" hidden="1" customHeight="1" x14ac:dyDescent="0.2">
      <c r="A110" s="822" t="s">
        <v>732</v>
      </c>
      <c r="B110" s="985" t="s">
        <v>716</v>
      </c>
      <c r="C110" s="985" t="s">
        <v>733</v>
      </c>
      <c r="D110" s="985">
        <v>45635</v>
      </c>
      <c r="E110" s="819">
        <f t="shared" ref="E110" si="69">D110+1</f>
        <v>45636</v>
      </c>
      <c r="F110" s="819">
        <f t="shared" ref="F110" si="70">D110+13</f>
        <v>45648</v>
      </c>
      <c r="G110" s="819">
        <f t="shared" ref="G110" si="71">D110+15</f>
        <v>45650</v>
      </c>
      <c r="H110" s="819">
        <f t="shared" ref="H110" si="72">D110+17</f>
        <v>45652</v>
      </c>
      <c r="I110" s="819">
        <f t="shared" ref="I110" si="73">D110+28</f>
        <v>45663</v>
      </c>
      <c r="K110" s="775">
        <f t="shared" si="33"/>
        <v>45630</v>
      </c>
      <c r="L110" s="632">
        <f t="shared" si="68"/>
        <v>49</v>
      </c>
    </row>
    <row r="111" spans="1:12" s="193" customFormat="1" ht="20.100000000000001" hidden="1" customHeight="1" x14ac:dyDescent="0.2">
      <c r="A111" s="822" t="s">
        <v>734</v>
      </c>
      <c r="B111" s="1040" t="s">
        <v>597</v>
      </c>
      <c r="C111" s="985" t="s">
        <v>735</v>
      </c>
      <c r="D111" s="898" t="s">
        <v>415</v>
      </c>
      <c r="E111" s="871"/>
      <c r="F111" s="871"/>
      <c r="G111" s="871"/>
      <c r="H111" s="871"/>
      <c r="I111" s="871"/>
      <c r="K111" s="775">
        <f t="shared" si="33"/>
        <v>45637</v>
      </c>
      <c r="L111" s="632">
        <f t="shared" ref="L111:L112" si="74">WEEKNUM(K111)</f>
        <v>50</v>
      </c>
    </row>
    <row r="112" spans="1:12" s="193" customFormat="1" ht="20.100000000000001" hidden="1" customHeight="1" x14ac:dyDescent="0.2">
      <c r="A112" s="822" t="s">
        <v>727</v>
      </c>
      <c r="B112" s="985" t="s">
        <v>732</v>
      </c>
      <c r="C112" s="985" t="s">
        <v>736</v>
      </c>
      <c r="D112" s="898" t="s">
        <v>415</v>
      </c>
      <c r="E112" s="871"/>
      <c r="F112" s="871"/>
      <c r="G112" s="871"/>
      <c r="H112" s="871"/>
      <c r="I112" s="871"/>
      <c r="K112" s="775">
        <f t="shared" si="33"/>
        <v>45644</v>
      </c>
      <c r="L112" s="632">
        <f t="shared" si="74"/>
        <v>51</v>
      </c>
    </row>
    <row r="113" spans="1:12" s="193" customFormat="1" ht="20.100000000000001" hidden="1" customHeight="1" x14ac:dyDescent="0.2">
      <c r="A113" s="822"/>
      <c r="B113" s="985" t="s">
        <v>722</v>
      </c>
      <c r="C113" s="985" t="s">
        <v>737</v>
      </c>
      <c r="D113" s="898" t="s">
        <v>415</v>
      </c>
      <c r="E113" s="871"/>
      <c r="F113" s="871"/>
      <c r="G113" s="871"/>
      <c r="H113" s="871"/>
      <c r="I113" s="871"/>
      <c r="K113" s="775">
        <f t="shared" si="33"/>
        <v>45651</v>
      </c>
      <c r="L113" s="632">
        <f t="shared" ref="L113" si="75">WEEKNUM(K113)</f>
        <v>52</v>
      </c>
    </row>
    <row r="114" spans="1:12" s="193" customFormat="1" ht="20.100000000000001" hidden="1" customHeight="1" x14ac:dyDescent="0.2">
      <c r="A114" s="822" t="s">
        <v>634</v>
      </c>
      <c r="B114" s="985" t="s">
        <v>738</v>
      </c>
      <c r="C114" s="985" t="s">
        <v>739</v>
      </c>
      <c r="D114" s="985">
        <v>45662</v>
      </c>
      <c r="E114" s="898" t="s">
        <v>415</v>
      </c>
      <c r="F114" s="819">
        <f t="shared" ref="F114:F118" si="76">D114+13</f>
        <v>45675</v>
      </c>
      <c r="G114" s="819">
        <f t="shared" ref="G114:G118" si="77">D114+15</f>
        <v>45677</v>
      </c>
      <c r="H114" s="819">
        <f t="shared" ref="H114:H118" si="78">D114+17</f>
        <v>45679</v>
      </c>
      <c r="I114" s="819">
        <f t="shared" ref="I114:I118" si="79">D114+28</f>
        <v>45690</v>
      </c>
      <c r="K114" s="775">
        <f t="shared" si="33"/>
        <v>45658</v>
      </c>
      <c r="L114" s="632">
        <f t="shared" ref="L114:L118" si="80">WEEKNUM(K114)</f>
        <v>1</v>
      </c>
    </row>
    <row r="115" spans="1:12" s="193" customFormat="1" ht="20.100000000000001" hidden="1" customHeight="1" x14ac:dyDescent="0.2">
      <c r="A115" s="822"/>
      <c r="B115" s="985" t="s">
        <v>716</v>
      </c>
      <c r="C115" s="985" t="s">
        <v>740</v>
      </c>
      <c r="D115" s="985">
        <v>45670</v>
      </c>
      <c r="E115" s="898" t="s">
        <v>415</v>
      </c>
      <c r="F115" s="819">
        <f t="shared" si="76"/>
        <v>45683</v>
      </c>
      <c r="G115" s="819">
        <f t="shared" si="77"/>
        <v>45685</v>
      </c>
      <c r="H115" s="819">
        <f t="shared" si="78"/>
        <v>45687</v>
      </c>
      <c r="I115" s="819">
        <f t="shared" si="79"/>
        <v>45698</v>
      </c>
      <c r="K115" s="775">
        <f t="shared" si="33"/>
        <v>45665</v>
      </c>
      <c r="L115" s="632">
        <f t="shared" si="80"/>
        <v>2</v>
      </c>
    </row>
    <row r="116" spans="1:12" s="193" customFormat="1" ht="20.100000000000001" customHeight="1" x14ac:dyDescent="0.2">
      <c r="A116" s="822" t="s">
        <v>597</v>
      </c>
      <c r="B116" s="985" t="s">
        <v>634</v>
      </c>
      <c r="C116" s="985" t="s">
        <v>741</v>
      </c>
      <c r="D116" s="985">
        <v>45679</v>
      </c>
      <c r="E116" s="819">
        <f t="shared" ref="E116:E118" si="81">D116+1</f>
        <v>45680</v>
      </c>
      <c r="F116" s="819">
        <f t="shared" si="76"/>
        <v>45692</v>
      </c>
      <c r="G116" s="819">
        <f t="shared" si="77"/>
        <v>45694</v>
      </c>
      <c r="H116" s="819">
        <f t="shared" si="78"/>
        <v>45696</v>
      </c>
      <c r="I116" s="819">
        <f t="shared" si="79"/>
        <v>45707</v>
      </c>
      <c r="K116" s="775">
        <f t="shared" si="33"/>
        <v>45672</v>
      </c>
      <c r="L116" s="632">
        <f t="shared" si="80"/>
        <v>3</v>
      </c>
    </row>
    <row r="117" spans="1:12" s="193" customFormat="1" ht="20.100000000000001" customHeight="1" x14ac:dyDescent="0.2">
      <c r="A117" s="822" t="s">
        <v>732</v>
      </c>
      <c r="B117" s="1063" t="s">
        <v>439</v>
      </c>
      <c r="C117" s="985" t="s">
        <v>742</v>
      </c>
      <c r="D117" s="817">
        <v>45678</v>
      </c>
      <c r="E117" s="871">
        <f t="shared" si="81"/>
        <v>45679</v>
      </c>
      <c r="F117" s="871">
        <f t="shared" si="76"/>
        <v>45691</v>
      </c>
      <c r="G117" s="871">
        <f t="shared" si="77"/>
        <v>45693</v>
      </c>
      <c r="H117" s="871">
        <f t="shared" si="78"/>
        <v>45695</v>
      </c>
      <c r="I117" s="871">
        <f t="shared" si="79"/>
        <v>45706</v>
      </c>
      <c r="K117" s="775">
        <f t="shared" si="33"/>
        <v>45679</v>
      </c>
      <c r="L117" s="632">
        <f t="shared" si="80"/>
        <v>4</v>
      </c>
    </row>
    <row r="118" spans="1:12" s="193" customFormat="1" ht="20.100000000000001" customHeight="1" x14ac:dyDescent="0.2">
      <c r="A118" s="822"/>
      <c r="B118" s="985" t="s">
        <v>722</v>
      </c>
      <c r="C118" s="985" t="s">
        <v>743</v>
      </c>
      <c r="D118" s="985">
        <v>45685</v>
      </c>
      <c r="E118" s="819">
        <f t="shared" si="81"/>
        <v>45686</v>
      </c>
      <c r="F118" s="819">
        <f t="shared" si="76"/>
        <v>45698</v>
      </c>
      <c r="G118" s="819">
        <f t="shared" si="77"/>
        <v>45700</v>
      </c>
      <c r="H118" s="819">
        <f t="shared" si="78"/>
        <v>45702</v>
      </c>
      <c r="I118" s="819">
        <f t="shared" si="79"/>
        <v>45713</v>
      </c>
      <c r="K118" s="775">
        <f t="shared" si="33"/>
        <v>45686</v>
      </c>
      <c r="L118" s="632">
        <f t="shared" si="80"/>
        <v>5</v>
      </c>
    </row>
    <row r="119" spans="1:12" s="193" customFormat="1" ht="20.100000000000001" customHeight="1" x14ac:dyDescent="0.2">
      <c r="A119" s="822" t="s">
        <v>738</v>
      </c>
      <c r="B119" s="985" t="s">
        <v>744</v>
      </c>
      <c r="C119" s="985" t="s">
        <v>745</v>
      </c>
      <c r="D119" s="985">
        <v>45326</v>
      </c>
      <c r="E119" s="819">
        <f t="shared" ref="E119:E121" si="82">D119+1</f>
        <v>45327</v>
      </c>
      <c r="F119" s="819">
        <f t="shared" ref="F119:F121" si="83">D119+13</f>
        <v>45339</v>
      </c>
      <c r="G119" s="819">
        <f t="shared" ref="G119:G121" si="84">D119+15</f>
        <v>45341</v>
      </c>
      <c r="H119" s="819">
        <f t="shared" ref="H119:H121" si="85">D119+17</f>
        <v>45343</v>
      </c>
      <c r="I119" s="819">
        <f t="shared" ref="I119:I121" si="86">D119+28</f>
        <v>45354</v>
      </c>
      <c r="K119" s="775">
        <f t="shared" si="33"/>
        <v>45693</v>
      </c>
      <c r="L119" s="632">
        <f t="shared" ref="L119:L121" si="87">WEEKNUM(K119)</f>
        <v>6</v>
      </c>
    </row>
    <row r="120" spans="1:12" s="193" customFormat="1" ht="20.100000000000001" customHeight="1" x14ac:dyDescent="0.2">
      <c r="A120" s="822"/>
      <c r="B120" s="985" t="s">
        <v>716</v>
      </c>
      <c r="C120" s="985" t="s">
        <v>746</v>
      </c>
      <c r="D120" s="985">
        <v>45333</v>
      </c>
      <c r="E120" s="819">
        <f t="shared" si="82"/>
        <v>45334</v>
      </c>
      <c r="F120" s="819">
        <f t="shared" si="83"/>
        <v>45346</v>
      </c>
      <c r="G120" s="819">
        <f t="shared" si="84"/>
        <v>45348</v>
      </c>
      <c r="H120" s="819">
        <f t="shared" si="85"/>
        <v>45350</v>
      </c>
      <c r="I120" s="819">
        <f t="shared" si="86"/>
        <v>45361</v>
      </c>
      <c r="K120" s="775">
        <f t="shared" si="33"/>
        <v>45700</v>
      </c>
      <c r="L120" s="632">
        <f t="shared" si="87"/>
        <v>7</v>
      </c>
    </row>
    <row r="121" spans="1:12" s="193" customFormat="1" ht="20.100000000000001" customHeight="1" x14ac:dyDescent="0.2">
      <c r="A121" s="822"/>
      <c r="B121" s="985" t="s">
        <v>727</v>
      </c>
      <c r="C121" s="985" t="s">
        <v>747</v>
      </c>
      <c r="D121" s="985">
        <v>45340</v>
      </c>
      <c r="E121" s="819">
        <f t="shared" si="82"/>
        <v>45341</v>
      </c>
      <c r="F121" s="819">
        <f t="shared" si="83"/>
        <v>45353</v>
      </c>
      <c r="G121" s="819">
        <f t="shared" si="84"/>
        <v>45355</v>
      </c>
      <c r="H121" s="819">
        <f t="shared" si="85"/>
        <v>45357</v>
      </c>
      <c r="I121" s="819">
        <f t="shared" si="86"/>
        <v>45368</v>
      </c>
      <c r="K121" s="775">
        <f t="shared" si="33"/>
        <v>45707</v>
      </c>
      <c r="L121" s="632">
        <f t="shared" si="87"/>
        <v>8</v>
      </c>
    </row>
    <row r="122" spans="1:12" s="193" customFormat="1" ht="20.100000000000001" customHeight="1" x14ac:dyDescent="0.2">
      <c r="A122" s="822" t="s">
        <v>634</v>
      </c>
      <c r="B122" s="1063" t="s">
        <v>704</v>
      </c>
      <c r="C122" s="985" t="s">
        <v>748</v>
      </c>
      <c r="D122" s="985">
        <v>45347</v>
      </c>
      <c r="E122" s="819">
        <f t="shared" ref="E122:E126" si="88">D122+1</f>
        <v>45348</v>
      </c>
      <c r="F122" s="819">
        <f t="shared" ref="F122:F126" si="89">D122+13</f>
        <v>45360</v>
      </c>
      <c r="G122" s="819">
        <f t="shared" ref="G122:G126" si="90">D122+15</f>
        <v>45362</v>
      </c>
      <c r="H122" s="819">
        <f t="shared" ref="H122:H126" si="91">D122+17</f>
        <v>45364</v>
      </c>
      <c r="I122" s="819">
        <f t="shared" ref="I122:I126" si="92">D122+28</f>
        <v>45375</v>
      </c>
      <c r="K122" s="775">
        <f t="shared" si="33"/>
        <v>45714</v>
      </c>
      <c r="L122" s="632">
        <f t="shared" ref="L122:L126" si="93">WEEKNUM(K122)</f>
        <v>9</v>
      </c>
    </row>
    <row r="123" spans="1:12" s="193" customFormat="1" ht="20.100000000000001" customHeight="1" x14ac:dyDescent="0.2">
      <c r="A123" s="822"/>
      <c r="B123" s="985" t="s">
        <v>722</v>
      </c>
      <c r="C123" s="985" t="s">
        <v>749</v>
      </c>
      <c r="D123" s="985">
        <v>45720</v>
      </c>
      <c r="E123" s="819">
        <f t="shared" si="88"/>
        <v>45721</v>
      </c>
      <c r="F123" s="819">
        <f t="shared" si="89"/>
        <v>45733</v>
      </c>
      <c r="G123" s="819">
        <f t="shared" si="90"/>
        <v>45735</v>
      </c>
      <c r="H123" s="819">
        <f t="shared" si="91"/>
        <v>45737</v>
      </c>
      <c r="I123" s="819">
        <f t="shared" si="92"/>
        <v>45748</v>
      </c>
      <c r="K123" s="775">
        <f t="shared" si="33"/>
        <v>45721</v>
      </c>
      <c r="L123" s="632">
        <f t="shared" si="93"/>
        <v>10</v>
      </c>
    </row>
    <row r="124" spans="1:12" s="193" customFormat="1" ht="20.100000000000001" customHeight="1" x14ac:dyDescent="0.2">
      <c r="A124" s="822" t="s">
        <v>738</v>
      </c>
      <c r="B124" s="985" t="s">
        <v>744</v>
      </c>
      <c r="C124" s="985" t="s">
        <v>750</v>
      </c>
      <c r="D124" s="985">
        <v>45727</v>
      </c>
      <c r="E124" s="819">
        <f t="shared" si="88"/>
        <v>45728</v>
      </c>
      <c r="F124" s="819">
        <f t="shared" si="89"/>
        <v>45740</v>
      </c>
      <c r="G124" s="819">
        <f t="shared" si="90"/>
        <v>45742</v>
      </c>
      <c r="H124" s="819">
        <f t="shared" si="91"/>
        <v>45744</v>
      </c>
      <c r="I124" s="819">
        <f t="shared" si="92"/>
        <v>45755</v>
      </c>
      <c r="K124" s="775">
        <f t="shared" si="33"/>
        <v>45728</v>
      </c>
      <c r="L124" s="632">
        <f t="shared" si="93"/>
        <v>11</v>
      </c>
    </row>
    <row r="125" spans="1:12" s="193" customFormat="1" ht="20.100000000000001" customHeight="1" x14ac:dyDescent="0.2">
      <c r="A125" s="822"/>
      <c r="B125" s="985" t="s">
        <v>716</v>
      </c>
      <c r="C125" s="985" t="s">
        <v>751</v>
      </c>
      <c r="D125" s="985">
        <v>45734</v>
      </c>
      <c r="E125" s="819">
        <f t="shared" si="88"/>
        <v>45735</v>
      </c>
      <c r="F125" s="819">
        <f t="shared" si="89"/>
        <v>45747</v>
      </c>
      <c r="G125" s="819">
        <f t="shared" si="90"/>
        <v>45749</v>
      </c>
      <c r="H125" s="819">
        <f t="shared" si="91"/>
        <v>45751</v>
      </c>
      <c r="I125" s="819">
        <f t="shared" si="92"/>
        <v>45762</v>
      </c>
      <c r="K125" s="775">
        <f t="shared" si="33"/>
        <v>45735</v>
      </c>
      <c r="L125" s="632">
        <f t="shared" si="93"/>
        <v>12</v>
      </c>
    </row>
    <row r="126" spans="1:12" s="193" customFormat="1" ht="20.100000000000001" customHeight="1" x14ac:dyDescent="0.2">
      <c r="A126" s="822"/>
      <c r="B126" s="985" t="s">
        <v>727</v>
      </c>
      <c r="C126" s="985" t="s">
        <v>752</v>
      </c>
      <c r="D126" s="985">
        <v>45741</v>
      </c>
      <c r="E126" s="819">
        <f t="shared" si="88"/>
        <v>45742</v>
      </c>
      <c r="F126" s="819">
        <f t="shared" si="89"/>
        <v>45754</v>
      </c>
      <c r="G126" s="819">
        <f t="shared" si="90"/>
        <v>45756</v>
      </c>
      <c r="H126" s="819">
        <f t="shared" si="91"/>
        <v>45758</v>
      </c>
      <c r="I126" s="819">
        <f t="shared" si="92"/>
        <v>45769</v>
      </c>
      <c r="K126" s="775">
        <f t="shared" si="33"/>
        <v>45742</v>
      </c>
      <c r="L126" s="632">
        <f t="shared" si="93"/>
        <v>13</v>
      </c>
    </row>
    <row r="127" spans="1:12" s="147" customFormat="1" ht="18.75" customHeight="1" x14ac:dyDescent="0.2">
      <c r="A127" s="881"/>
      <c r="B127" s="780"/>
      <c r="C127" s="768"/>
      <c r="D127" s="769"/>
      <c r="E127" s="781"/>
      <c r="F127" s="785"/>
      <c r="G127" s="435"/>
      <c r="H127" s="435"/>
      <c r="I127" s="769"/>
      <c r="J127" s="145"/>
      <c r="K127" s="145"/>
      <c r="L127" s="145"/>
    </row>
    <row r="128" spans="1:12" s="147" customFormat="1" ht="18.75" customHeight="1" thickBot="1" x14ac:dyDescent="0.25">
      <c r="A128" s="881"/>
      <c r="B128" s="780"/>
      <c r="C128" s="768"/>
      <c r="D128" s="769"/>
      <c r="E128" s="781"/>
      <c r="F128" s="785"/>
      <c r="G128" s="435"/>
      <c r="H128" s="435"/>
      <c r="I128" s="769"/>
      <c r="J128" s="145"/>
      <c r="K128" s="145"/>
      <c r="L128" s="145"/>
    </row>
    <row r="129" spans="1:12" s="147" customFormat="1" ht="18.75" customHeight="1" x14ac:dyDescent="0.2">
      <c r="A129" s="881"/>
      <c r="B129" s="788"/>
      <c r="C129" s="789"/>
      <c r="D129" s="790"/>
      <c r="E129" s="791"/>
      <c r="F129" s="792"/>
      <c r="G129" s="793"/>
      <c r="H129" s="794"/>
      <c r="I129" s="769"/>
      <c r="J129" s="145"/>
      <c r="K129" s="145"/>
      <c r="L129" s="145"/>
    </row>
    <row r="130" spans="1:12" s="147" customFormat="1" ht="18.75" customHeight="1" x14ac:dyDescent="0.2">
      <c r="A130" s="881"/>
      <c r="B130" s="795" t="s">
        <v>528</v>
      </c>
      <c r="C130" s="145"/>
      <c r="D130" s="147" t="s">
        <v>529</v>
      </c>
      <c r="G130" s="147" t="s">
        <v>530</v>
      </c>
      <c r="H130" s="796"/>
      <c r="J130" s="145"/>
      <c r="K130" s="145"/>
      <c r="L130" s="145"/>
    </row>
    <row r="131" spans="1:12" s="147" customFormat="1" ht="18.75" customHeight="1" x14ac:dyDescent="0.2">
      <c r="A131" s="881"/>
      <c r="B131" s="797" t="s">
        <v>531</v>
      </c>
      <c r="C131" s="798" t="s">
        <v>532</v>
      </c>
      <c r="D131" s="133" t="s">
        <v>533</v>
      </c>
      <c r="F131" s="798" t="s">
        <v>534</v>
      </c>
      <c r="G131" s="145" t="s">
        <v>535</v>
      </c>
      <c r="H131" s="799" t="s">
        <v>536</v>
      </c>
      <c r="J131" s="145"/>
      <c r="K131" s="145"/>
      <c r="L131" s="145"/>
    </row>
    <row r="132" spans="1:12" s="147" customFormat="1" ht="18.75" customHeight="1" x14ac:dyDescent="0.2">
      <c r="A132" s="881"/>
      <c r="B132" s="797" t="s">
        <v>537</v>
      </c>
      <c r="C132" s="798" t="s">
        <v>538</v>
      </c>
      <c r="D132" s="133" t="s">
        <v>539</v>
      </c>
      <c r="E132" s="148" t="s">
        <v>540</v>
      </c>
      <c r="F132" s="802" t="s">
        <v>541</v>
      </c>
      <c r="G132" s="145" t="s">
        <v>542</v>
      </c>
      <c r="H132" s="799" t="s">
        <v>543</v>
      </c>
      <c r="J132" s="145"/>
      <c r="K132" s="145"/>
      <c r="L132" s="145"/>
    </row>
    <row r="133" spans="1:12" s="147" customFormat="1" ht="18.75" customHeight="1" x14ac:dyDescent="0.2">
      <c r="A133" s="881"/>
      <c r="B133" s="800" t="s">
        <v>544</v>
      </c>
      <c r="C133" s="801" t="s">
        <v>545</v>
      </c>
      <c r="D133" s="133" t="s">
        <v>546</v>
      </c>
      <c r="E133" s="148" t="s">
        <v>547</v>
      </c>
      <c r="F133" s="802" t="s">
        <v>548</v>
      </c>
      <c r="G133" s="602" t="s">
        <v>549</v>
      </c>
      <c r="H133" s="803" t="s">
        <v>550</v>
      </c>
      <c r="J133" s="145"/>
      <c r="K133" s="145"/>
      <c r="L133" s="145"/>
    </row>
    <row r="134" spans="1:12" s="147" customFormat="1" ht="18.75" customHeight="1" x14ac:dyDescent="0.2">
      <c r="A134" s="881"/>
      <c r="B134" s="800" t="s">
        <v>551</v>
      </c>
      <c r="C134" s="801" t="s">
        <v>552</v>
      </c>
      <c r="D134" s="133" t="s">
        <v>553</v>
      </c>
      <c r="E134" s="148" t="s">
        <v>554</v>
      </c>
      <c r="F134" s="802" t="s">
        <v>555</v>
      </c>
      <c r="G134" s="602" t="s">
        <v>556</v>
      </c>
      <c r="H134" s="803" t="s">
        <v>557</v>
      </c>
      <c r="J134" s="145"/>
      <c r="K134" s="145"/>
      <c r="L134" s="145"/>
    </row>
    <row r="135" spans="1:12" s="147" customFormat="1" ht="18.75" customHeight="1" x14ac:dyDescent="0.2">
      <c r="A135" s="881"/>
      <c r="B135" s="800" t="s">
        <v>558</v>
      </c>
      <c r="C135" s="801" t="s">
        <v>559</v>
      </c>
      <c r="D135" s="133" t="s">
        <v>560</v>
      </c>
      <c r="E135" s="148" t="s">
        <v>561</v>
      </c>
      <c r="F135" s="802" t="s">
        <v>562</v>
      </c>
      <c r="G135" s="602" t="s">
        <v>563</v>
      </c>
      <c r="H135" s="803" t="s">
        <v>564</v>
      </c>
      <c r="J135" s="145"/>
      <c r="K135" s="145"/>
      <c r="L135" s="145"/>
    </row>
    <row r="136" spans="1:12" s="147" customFormat="1" ht="18.75" customHeight="1" x14ac:dyDescent="0.2">
      <c r="A136" s="881"/>
      <c r="B136" s="800" t="s">
        <v>565</v>
      </c>
      <c r="C136" s="801" t="s">
        <v>566</v>
      </c>
      <c r="D136" s="133" t="s">
        <v>567</v>
      </c>
      <c r="E136" s="148" t="s">
        <v>568</v>
      </c>
      <c r="F136" s="802" t="s">
        <v>569</v>
      </c>
      <c r="G136" s="602" t="s">
        <v>570</v>
      </c>
      <c r="H136" s="803" t="s">
        <v>571</v>
      </c>
      <c r="J136" s="145"/>
      <c r="K136" s="145"/>
      <c r="L136" s="145"/>
    </row>
    <row r="137" spans="1:12" s="147" customFormat="1" ht="18.75" customHeight="1" x14ac:dyDescent="0.2">
      <c r="A137" s="881"/>
      <c r="B137" s="800" t="s">
        <v>572</v>
      </c>
      <c r="C137" s="801" t="s">
        <v>573</v>
      </c>
      <c r="D137" s="133" t="s">
        <v>574</v>
      </c>
      <c r="E137" s="148" t="s">
        <v>575</v>
      </c>
      <c r="F137" s="756" t="s">
        <v>576</v>
      </c>
      <c r="G137" s="602" t="s">
        <v>577</v>
      </c>
      <c r="H137" s="804" t="s">
        <v>578</v>
      </c>
      <c r="J137" s="145"/>
      <c r="K137" s="145"/>
      <c r="L137" s="145"/>
    </row>
    <row r="138" spans="1:12" s="147" customFormat="1" ht="18.75" customHeight="1" x14ac:dyDescent="0.2">
      <c r="A138" s="881"/>
      <c r="B138" s="800" t="s">
        <v>579</v>
      </c>
      <c r="C138" s="801" t="s">
        <v>580</v>
      </c>
      <c r="D138" s="133"/>
      <c r="E138" s="145"/>
      <c r="F138" s="602"/>
      <c r="H138" s="805"/>
      <c r="J138" s="145"/>
      <c r="K138" s="145"/>
      <c r="L138" s="145"/>
    </row>
    <row r="139" spans="1:12" s="147" customFormat="1" ht="18.75" customHeight="1" thickBot="1" x14ac:dyDescent="0.25">
      <c r="A139" s="881"/>
      <c r="B139" s="806"/>
      <c r="C139" s="807"/>
      <c r="D139" s="807"/>
      <c r="E139" s="808"/>
      <c r="F139" s="808"/>
      <c r="G139" s="808"/>
      <c r="H139" s="809"/>
      <c r="I139" s="145"/>
      <c r="J139" s="145"/>
      <c r="K139" s="145"/>
      <c r="L139" s="145"/>
    </row>
    <row r="140" spans="1:12" s="147" customFormat="1" ht="18.75" customHeight="1" x14ac:dyDescent="0.2">
      <c r="A140" s="881"/>
      <c r="B140" s="11"/>
      <c r="C140" s="11"/>
      <c r="D140" s="11"/>
      <c r="E140" s="145"/>
      <c r="F140" s="145"/>
      <c r="G140" s="145"/>
      <c r="H140" s="11"/>
      <c r="I140" s="145"/>
      <c r="J140" s="145"/>
      <c r="K140" s="145"/>
      <c r="L140" s="145"/>
    </row>
    <row r="141" spans="1:12" s="147" customFormat="1" ht="18.75" customHeight="1" x14ac:dyDescent="0.2">
      <c r="A141" s="881"/>
      <c r="B141" s="11"/>
      <c r="C141" s="11"/>
      <c r="D141" s="11"/>
      <c r="E141" s="11"/>
      <c r="F141" s="11"/>
      <c r="G141" s="11"/>
      <c r="H141" s="11"/>
      <c r="I141" s="11"/>
      <c r="J141" s="11"/>
      <c r="K141" s="331"/>
      <c r="L141" s="145"/>
    </row>
    <row r="142" spans="1:12" s="147" customFormat="1" ht="18.75" customHeight="1" x14ac:dyDescent="0.2">
      <c r="A142" s="881"/>
      <c r="B142" s="11"/>
      <c r="C142" s="11"/>
      <c r="D142" s="11"/>
      <c r="E142" s="11"/>
      <c r="F142" s="11"/>
      <c r="G142" s="11"/>
      <c r="H142" s="11"/>
      <c r="I142" s="11"/>
      <c r="J142" s="11"/>
      <c r="K142" s="331"/>
      <c r="L142" s="145"/>
    </row>
    <row r="143" spans="1:12" s="147" customFormat="1" ht="18.75" customHeight="1" x14ac:dyDescent="0.2">
      <c r="A143" s="881"/>
      <c r="B143" s="780"/>
      <c r="C143" s="768"/>
      <c r="D143" s="769"/>
      <c r="E143" s="781"/>
      <c r="F143" s="447"/>
      <c r="G143" s="468"/>
      <c r="H143" s="468"/>
      <c r="I143" s="162"/>
      <c r="J143" s="145"/>
      <c r="K143" s="145"/>
      <c r="L143" s="145"/>
    </row>
    <row r="144" spans="1:12" s="147" customFormat="1" ht="18.75" customHeight="1" x14ac:dyDescent="0.2">
      <c r="A144" s="881"/>
      <c r="B144" s="780"/>
      <c r="C144" s="768"/>
      <c r="D144" s="769"/>
      <c r="E144" s="781"/>
      <c r="F144" s="447"/>
      <c r="G144" s="468"/>
      <c r="H144" s="468"/>
      <c r="I144" s="162"/>
      <c r="J144" s="145"/>
      <c r="K144" s="145"/>
      <c r="L144" s="145"/>
    </row>
    <row r="145" spans="1:12" s="147" customFormat="1" ht="18.75" customHeight="1" x14ac:dyDescent="0.2">
      <c r="A145" s="881"/>
      <c r="B145" s="780"/>
      <c r="C145" s="768"/>
      <c r="D145" s="769"/>
      <c r="E145" s="781"/>
      <c r="F145" s="447"/>
      <c r="G145" s="468"/>
      <c r="H145" s="468"/>
      <c r="I145" s="162"/>
      <c r="J145" s="145"/>
      <c r="K145" s="145"/>
      <c r="L145" s="145"/>
    </row>
    <row r="146" spans="1:12" s="147" customFormat="1" ht="18.75" customHeight="1" x14ac:dyDescent="0.2">
      <c r="A146" s="881"/>
      <c r="B146" s="780"/>
      <c r="C146" s="768"/>
      <c r="D146" s="769"/>
      <c r="E146" s="781"/>
      <c r="F146" s="447"/>
      <c r="G146" s="468"/>
      <c r="H146" s="468"/>
      <c r="I146" s="162"/>
      <c r="J146" s="145"/>
      <c r="K146" s="145"/>
      <c r="L146" s="145"/>
    </row>
    <row r="147" spans="1:12" s="147" customFormat="1" ht="18.75" customHeight="1" x14ac:dyDescent="0.2">
      <c r="A147" s="881"/>
      <c r="B147" s="780"/>
      <c r="C147" s="768"/>
      <c r="D147" s="769"/>
      <c r="E147" s="781"/>
      <c r="F147" s="447"/>
      <c r="G147" s="468"/>
      <c r="H147" s="468"/>
      <c r="I147" s="162"/>
      <c r="J147" s="145"/>
      <c r="K147" s="145"/>
      <c r="L147" s="145"/>
    </row>
    <row r="148" spans="1:12" s="147" customFormat="1" ht="18.75" customHeight="1" x14ac:dyDescent="0.2">
      <c r="A148" s="881"/>
      <c r="B148" s="780"/>
      <c r="C148" s="768"/>
      <c r="D148" s="769"/>
      <c r="E148" s="781"/>
      <c r="F148" s="447"/>
      <c r="G148" s="468"/>
      <c r="H148" s="468"/>
      <c r="I148" s="162"/>
      <c r="J148" s="145"/>
      <c r="K148" s="145"/>
      <c r="L148" s="145"/>
    </row>
    <row r="149" spans="1:12" s="147" customFormat="1" ht="18.75" customHeight="1" x14ac:dyDescent="0.2">
      <c r="A149" s="881"/>
      <c r="B149" s="780"/>
      <c r="C149" s="768"/>
      <c r="D149" s="769"/>
      <c r="E149" s="781"/>
      <c r="F149" s="447"/>
      <c r="G149" s="468"/>
      <c r="H149" s="468"/>
      <c r="I149" s="162"/>
      <c r="J149" s="145"/>
      <c r="K149" s="145"/>
      <c r="L149" s="145"/>
    </row>
    <row r="150" spans="1:12" s="147" customFormat="1" ht="18.75" customHeight="1" x14ac:dyDescent="0.2">
      <c r="A150" s="881"/>
      <c r="B150" s="780"/>
      <c r="C150" s="768"/>
      <c r="D150" s="769"/>
      <c r="E150" s="781"/>
      <c r="F150" s="447"/>
      <c r="G150" s="468"/>
      <c r="H150" s="468"/>
      <c r="I150" s="162"/>
      <c r="J150" s="145"/>
      <c r="K150" s="145"/>
      <c r="L150" s="145"/>
    </row>
    <row r="151" spans="1:12" s="147" customFormat="1" ht="18.75" customHeight="1" x14ac:dyDescent="0.2">
      <c r="A151" s="881"/>
      <c r="B151" s="780"/>
      <c r="C151" s="768"/>
      <c r="D151" s="769"/>
      <c r="E151" s="781"/>
      <c r="F151" s="447"/>
      <c r="G151" s="468"/>
      <c r="H151" s="468"/>
      <c r="I151" s="162"/>
      <c r="J151" s="145"/>
      <c r="K151" s="145"/>
      <c r="L151" s="145"/>
    </row>
    <row r="152" spans="1:12" s="147" customFormat="1" ht="18.75" customHeight="1" x14ac:dyDescent="0.2">
      <c r="A152" s="881"/>
      <c r="B152" s="780"/>
      <c r="C152" s="768"/>
      <c r="D152" s="769"/>
      <c r="E152" s="781"/>
      <c r="F152" s="447"/>
      <c r="G152" s="468"/>
      <c r="H152" s="468"/>
      <c r="I152" s="162"/>
      <c r="J152" s="145"/>
      <c r="K152" s="145"/>
      <c r="L152" s="145"/>
    </row>
    <row r="153" spans="1:12" s="147" customFormat="1" ht="18.75" customHeight="1" x14ac:dyDescent="0.2">
      <c r="A153" s="881"/>
      <c r="B153" s="780"/>
      <c r="C153" s="768"/>
      <c r="D153" s="769"/>
      <c r="E153" s="781"/>
      <c r="F153" s="447"/>
      <c r="G153" s="468"/>
      <c r="H153" s="468"/>
      <c r="I153" s="162"/>
      <c r="J153" s="145"/>
      <c r="K153" s="145"/>
      <c r="L153" s="145"/>
    </row>
    <row r="154" spans="1:12" s="147" customFormat="1" ht="18.75" customHeight="1" x14ac:dyDescent="0.2">
      <c r="A154" s="881"/>
      <c r="B154" s="780"/>
      <c r="C154" s="768"/>
      <c r="D154" s="769"/>
      <c r="E154" s="781"/>
      <c r="F154" s="447"/>
      <c r="G154" s="468"/>
      <c r="H154" s="468"/>
      <c r="I154" s="162"/>
      <c r="J154" s="145"/>
      <c r="K154" s="145"/>
      <c r="L154" s="145"/>
    </row>
    <row r="155" spans="1:12" s="147" customFormat="1" ht="18.75" customHeight="1" x14ac:dyDescent="0.2">
      <c r="A155" s="881"/>
      <c r="B155" s="780"/>
      <c r="C155" s="768"/>
      <c r="D155" s="769"/>
      <c r="E155" s="781"/>
      <c r="F155" s="447"/>
      <c r="G155" s="468"/>
      <c r="H155" s="468"/>
      <c r="I155" s="162"/>
      <c r="J155" s="145"/>
      <c r="K155" s="145"/>
      <c r="L155" s="145"/>
    </row>
    <row r="156" spans="1:12" s="147" customFormat="1" ht="18.75" customHeight="1" x14ac:dyDescent="0.2">
      <c r="A156" s="881"/>
      <c r="B156" s="780"/>
      <c r="C156" s="768"/>
      <c r="D156" s="769"/>
      <c r="E156" s="781"/>
      <c r="F156" s="447"/>
      <c r="G156" s="468"/>
      <c r="H156" s="468"/>
      <c r="I156" s="162"/>
      <c r="J156" s="145"/>
      <c r="K156" s="145"/>
      <c r="L156" s="145"/>
    </row>
    <row r="157" spans="1:12" s="147" customFormat="1" ht="18.75" customHeight="1" x14ac:dyDescent="0.2">
      <c r="A157" s="881"/>
      <c r="B157" s="780"/>
      <c r="C157" s="768"/>
      <c r="D157" s="769"/>
      <c r="E157" s="781"/>
      <c r="F157" s="447"/>
      <c r="G157" s="468"/>
      <c r="H157" s="468"/>
      <c r="I157" s="162"/>
      <c r="J157" s="145"/>
      <c r="K157" s="145"/>
      <c r="L157" s="145"/>
    </row>
    <row r="158" spans="1:12" s="147" customFormat="1" ht="18.75" customHeight="1" x14ac:dyDescent="0.2">
      <c r="A158" s="881"/>
      <c r="B158" s="780"/>
      <c r="C158" s="768"/>
      <c r="D158" s="769"/>
      <c r="E158" s="781"/>
      <c r="F158" s="447"/>
      <c r="G158" s="468"/>
      <c r="H158" s="468"/>
      <c r="I158" s="162"/>
      <c r="J158" s="145"/>
      <c r="K158" s="145"/>
      <c r="L158" s="145"/>
    </row>
    <row r="159" spans="1:12" s="147" customFormat="1" ht="18.75" customHeight="1" x14ac:dyDescent="0.2">
      <c r="A159" s="881"/>
      <c r="B159" s="780"/>
      <c r="C159" s="768"/>
      <c r="D159" s="769"/>
      <c r="E159" s="781"/>
      <c r="F159" s="447"/>
      <c r="G159" s="468"/>
      <c r="H159" s="468"/>
      <c r="I159" s="162"/>
      <c r="J159" s="145"/>
      <c r="K159" s="145"/>
      <c r="L159" s="145"/>
    </row>
    <row r="160" spans="1:12" s="147" customFormat="1" ht="18.75" customHeight="1" x14ac:dyDescent="0.2">
      <c r="A160" s="881"/>
      <c r="B160" s="780"/>
      <c r="C160" s="768"/>
      <c r="D160" s="769"/>
      <c r="E160" s="781"/>
      <c r="F160" s="447"/>
      <c r="G160" s="468"/>
      <c r="H160" s="468"/>
      <c r="I160" s="162"/>
      <c r="J160" s="145"/>
      <c r="K160" s="145"/>
      <c r="L160" s="145"/>
    </row>
    <row r="161" spans="1:12" s="147" customFormat="1" ht="18.75" customHeight="1" x14ac:dyDescent="0.2">
      <c r="A161" s="881"/>
      <c r="B161" s="780"/>
      <c r="C161" s="768"/>
      <c r="D161" s="769"/>
      <c r="E161" s="781"/>
      <c r="F161" s="447"/>
      <c r="G161" s="468"/>
      <c r="H161" s="468"/>
      <c r="I161" s="162"/>
      <c r="J161" s="145"/>
      <c r="K161" s="145"/>
      <c r="L161" s="145"/>
    </row>
    <row r="162" spans="1:12" s="147" customFormat="1" ht="18.75" customHeight="1" x14ac:dyDescent="0.2">
      <c r="A162" s="881"/>
      <c r="B162" s="780"/>
      <c r="C162" s="768"/>
      <c r="D162" s="769"/>
      <c r="E162" s="781"/>
      <c r="F162" s="447"/>
      <c r="G162" s="468"/>
      <c r="H162" s="468"/>
      <c r="I162" s="162"/>
      <c r="J162" s="145"/>
      <c r="K162" s="145"/>
      <c r="L162" s="145"/>
    </row>
    <row r="163" spans="1:12" s="147" customFormat="1" ht="18.75" customHeight="1" x14ac:dyDescent="0.2">
      <c r="A163" s="881"/>
      <c r="B163" s="780"/>
      <c r="C163" s="768"/>
      <c r="D163" s="769"/>
      <c r="E163" s="781"/>
      <c r="F163" s="447"/>
      <c r="G163" s="468"/>
      <c r="H163" s="468"/>
      <c r="I163" s="162"/>
      <c r="J163" s="145"/>
      <c r="K163" s="145"/>
      <c r="L163" s="145"/>
    </row>
    <row r="164" spans="1:12" s="147" customFormat="1" ht="18.75" customHeight="1" x14ac:dyDescent="0.2">
      <c r="A164" s="881"/>
      <c r="B164" s="780"/>
      <c r="C164" s="768"/>
      <c r="D164" s="769"/>
      <c r="E164" s="781"/>
      <c r="F164" s="447"/>
      <c r="G164" s="468"/>
      <c r="H164" s="468"/>
      <c r="I164" s="162"/>
      <c r="J164" s="145"/>
      <c r="K164" s="145"/>
      <c r="L164" s="145"/>
    </row>
    <row r="165" spans="1:12" s="147" customFormat="1" ht="18.75" customHeight="1" x14ac:dyDescent="0.2">
      <c r="A165" s="881"/>
      <c r="B165" s="780"/>
      <c r="C165" s="768"/>
      <c r="D165" s="769"/>
      <c r="E165" s="781"/>
      <c r="F165" s="447"/>
      <c r="G165" s="468"/>
      <c r="H165" s="468"/>
      <c r="I165" s="162"/>
      <c r="J165" s="145"/>
      <c r="K165" s="145"/>
      <c r="L165" s="145"/>
    </row>
    <row r="166" spans="1:12" s="147" customFormat="1" ht="18.75" customHeight="1" x14ac:dyDescent="0.2">
      <c r="A166" s="881"/>
      <c r="B166" s="780"/>
      <c r="C166" s="768"/>
      <c r="D166" s="769"/>
      <c r="E166" s="781"/>
      <c r="F166" s="447"/>
      <c r="G166" s="468"/>
      <c r="H166" s="468"/>
      <c r="I166" s="162"/>
      <c r="J166" s="145"/>
      <c r="K166" s="145"/>
      <c r="L166" s="145"/>
    </row>
    <row r="167" spans="1:12" s="147" customFormat="1" ht="18.75" customHeight="1" x14ac:dyDescent="0.2">
      <c r="A167" s="881"/>
      <c r="B167" s="780"/>
      <c r="C167" s="768"/>
      <c r="D167" s="769"/>
      <c r="E167" s="781"/>
      <c r="F167" s="447"/>
      <c r="G167" s="468"/>
      <c r="H167" s="468"/>
      <c r="I167" s="162"/>
      <c r="J167" s="145"/>
      <c r="K167" s="145"/>
      <c r="L167" s="145"/>
    </row>
    <row r="168" spans="1:12" s="147" customFormat="1" ht="18.75" customHeight="1" x14ac:dyDescent="0.2">
      <c r="A168" s="881"/>
      <c r="B168" s="780"/>
      <c r="C168" s="768"/>
      <c r="D168" s="769"/>
      <c r="E168" s="781"/>
      <c r="F168" s="447"/>
      <c r="G168" s="468"/>
      <c r="H168" s="468"/>
      <c r="I168" s="162"/>
      <c r="J168" s="145"/>
      <c r="K168" s="145"/>
      <c r="L168" s="145"/>
    </row>
    <row r="169" spans="1:12" s="147" customFormat="1" ht="18.75" customHeight="1" x14ac:dyDescent="0.2">
      <c r="A169" s="881"/>
      <c r="B169" s="780"/>
      <c r="C169" s="768"/>
      <c r="D169" s="769"/>
      <c r="E169" s="781"/>
      <c r="F169" s="447"/>
      <c r="G169" s="468"/>
      <c r="H169" s="468"/>
      <c r="I169" s="162"/>
      <c r="J169" s="145"/>
      <c r="K169" s="145"/>
      <c r="L169" s="145"/>
    </row>
    <row r="170" spans="1:12" s="147" customFormat="1" ht="18.75" customHeight="1" x14ac:dyDescent="0.2">
      <c r="A170" s="881"/>
      <c r="B170" s="780"/>
      <c r="C170" s="768"/>
      <c r="D170" s="769"/>
      <c r="E170" s="781"/>
      <c r="F170" s="447"/>
      <c r="G170" s="468"/>
      <c r="H170" s="468"/>
      <c r="I170" s="162"/>
      <c r="J170" s="145"/>
      <c r="K170" s="145"/>
      <c r="L170" s="145"/>
    </row>
    <row r="171" spans="1:12" s="147" customFormat="1" ht="18.75" customHeight="1" x14ac:dyDescent="0.2">
      <c r="A171" s="881"/>
      <c r="B171" s="780"/>
      <c r="C171" s="768"/>
      <c r="D171" s="769"/>
      <c r="E171" s="781"/>
      <c r="F171" s="447"/>
      <c r="G171" s="468"/>
      <c r="H171" s="468"/>
      <c r="I171" s="162"/>
      <c r="J171" s="145"/>
      <c r="K171" s="145"/>
      <c r="L171" s="145"/>
    </row>
    <row r="172" spans="1:12" s="147" customFormat="1" ht="18.75" customHeight="1" x14ac:dyDescent="0.2">
      <c r="A172" s="881"/>
      <c r="B172" s="780"/>
      <c r="C172" s="768"/>
      <c r="D172" s="769"/>
      <c r="E172" s="781"/>
      <c r="F172" s="447"/>
      <c r="G172" s="468"/>
      <c r="H172" s="468"/>
      <c r="I172" s="162"/>
      <c r="J172" s="145"/>
      <c r="K172" s="145"/>
      <c r="L172" s="145"/>
    </row>
    <row r="173" spans="1:12" s="147" customFormat="1" ht="18.75" customHeight="1" x14ac:dyDescent="0.2">
      <c r="A173" s="881"/>
      <c r="B173" s="780"/>
      <c r="C173" s="768"/>
      <c r="D173" s="769"/>
      <c r="E173" s="781"/>
      <c r="F173" s="447"/>
      <c r="G173" s="468"/>
      <c r="H173" s="468"/>
      <c r="I173" s="162"/>
      <c r="J173" s="145"/>
      <c r="K173" s="145"/>
      <c r="L173" s="145"/>
    </row>
    <row r="174" spans="1:12" s="147" customFormat="1" ht="18.75" customHeight="1" x14ac:dyDescent="0.2">
      <c r="A174" s="881"/>
      <c r="B174" s="780"/>
      <c r="C174" s="768"/>
      <c r="D174" s="769"/>
      <c r="E174" s="781"/>
      <c r="F174" s="447"/>
      <c r="G174" s="468"/>
      <c r="H174" s="468"/>
      <c r="I174" s="162"/>
      <c r="J174" s="145"/>
      <c r="K174" s="145"/>
      <c r="L174" s="145"/>
    </row>
    <row r="175" spans="1:12" s="147" customFormat="1" ht="18.75" customHeight="1" x14ac:dyDescent="0.2">
      <c r="A175" s="881"/>
      <c r="B175" s="780"/>
      <c r="C175" s="768"/>
      <c r="D175" s="769"/>
      <c r="E175" s="781"/>
      <c r="F175" s="447"/>
      <c r="G175" s="468"/>
      <c r="H175" s="468"/>
      <c r="I175" s="162"/>
      <c r="J175" s="145"/>
      <c r="K175" s="145"/>
      <c r="L175" s="145"/>
    </row>
    <row r="176" spans="1:12" s="147" customFormat="1" ht="18.75" customHeight="1" x14ac:dyDescent="0.2">
      <c r="A176" s="881"/>
      <c r="B176" s="780"/>
      <c r="C176" s="768"/>
      <c r="D176" s="769"/>
      <c r="E176" s="781"/>
      <c r="F176" s="447"/>
      <c r="G176" s="468"/>
      <c r="H176" s="468"/>
      <c r="I176" s="162"/>
      <c r="J176" s="145"/>
      <c r="K176" s="145"/>
      <c r="L176" s="145"/>
    </row>
    <row r="177" spans="1:12" s="147" customFormat="1" ht="18.75" customHeight="1" x14ac:dyDescent="0.2">
      <c r="A177" s="881"/>
      <c r="B177" s="780"/>
      <c r="C177" s="768"/>
      <c r="D177" s="769"/>
      <c r="E177" s="781"/>
      <c r="F177" s="447"/>
      <c r="G177" s="468"/>
      <c r="H177" s="468"/>
      <c r="I177" s="162"/>
      <c r="J177" s="145"/>
      <c r="K177" s="145"/>
      <c r="L177" s="145"/>
    </row>
    <row r="178" spans="1:12" s="147" customFormat="1" ht="18.75" customHeight="1" x14ac:dyDescent="0.2">
      <c r="A178" s="881"/>
      <c r="B178" s="780"/>
      <c r="C178" s="768"/>
      <c r="D178" s="769"/>
      <c r="E178" s="781"/>
      <c r="F178" s="447"/>
      <c r="G178" s="468"/>
      <c r="H178" s="468"/>
      <c r="I178" s="162"/>
      <c r="J178" s="145"/>
      <c r="K178" s="145"/>
      <c r="L178" s="145"/>
    </row>
    <row r="179" spans="1:12" s="147" customFormat="1" ht="18.75" customHeight="1" x14ac:dyDescent="0.2">
      <c r="A179" s="881"/>
      <c r="B179" s="780"/>
      <c r="C179" s="768"/>
      <c r="D179" s="769"/>
      <c r="E179" s="781"/>
      <c r="F179" s="447"/>
      <c r="G179" s="468"/>
      <c r="H179" s="468"/>
      <c r="I179" s="162"/>
      <c r="J179" s="145"/>
      <c r="K179" s="145"/>
      <c r="L179" s="145"/>
    </row>
    <row r="180" spans="1:12" s="147" customFormat="1" ht="18.75" customHeight="1" x14ac:dyDescent="0.2">
      <c r="A180" s="881"/>
      <c r="B180" s="780"/>
      <c r="C180" s="768"/>
      <c r="D180" s="769"/>
      <c r="E180" s="781"/>
      <c r="F180" s="447"/>
      <c r="G180" s="468"/>
      <c r="H180" s="468"/>
      <c r="I180" s="162"/>
      <c r="J180" s="145"/>
      <c r="K180" s="145"/>
      <c r="L180" s="145"/>
    </row>
    <row r="181" spans="1:12" s="147" customFormat="1" ht="18.75" customHeight="1" x14ac:dyDescent="0.2">
      <c r="A181" s="881"/>
      <c r="B181" s="780"/>
      <c r="C181" s="768"/>
      <c r="D181" s="769"/>
      <c r="E181" s="781"/>
      <c r="F181" s="447"/>
      <c r="G181" s="468"/>
      <c r="H181" s="468"/>
      <c r="I181" s="162"/>
      <c r="J181" s="145"/>
      <c r="K181" s="145"/>
      <c r="L181" s="145"/>
    </row>
    <row r="182" spans="1:12" s="147" customFormat="1" ht="18.75" customHeight="1" x14ac:dyDescent="0.2">
      <c r="A182" s="881"/>
      <c r="B182" s="780"/>
      <c r="C182" s="768"/>
      <c r="D182" s="769"/>
      <c r="E182" s="781"/>
      <c r="F182" s="447"/>
      <c r="G182" s="468"/>
      <c r="H182" s="468"/>
      <c r="I182" s="162"/>
      <c r="J182" s="145"/>
      <c r="K182" s="145"/>
      <c r="L182" s="145"/>
    </row>
    <row r="183" spans="1:12" s="147" customFormat="1" ht="18.75" customHeight="1" x14ac:dyDescent="0.2">
      <c r="A183" s="881"/>
      <c r="B183" s="780"/>
      <c r="C183" s="768"/>
      <c r="D183" s="769"/>
      <c r="E183" s="781"/>
      <c r="F183" s="447"/>
      <c r="G183" s="468"/>
      <c r="H183" s="468"/>
      <c r="I183" s="162"/>
      <c r="J183" s="145"/>
      <c r="K183" s="145"/>
      <c r="L183" s="145"/>
    </row>
    <row r="184" spans="1:12" s="147" customFormat="1" ht="18.75" customHeight="1" x14ac:dyDescent="0.2">
      <c r="A184" s="881"/>
      <c r="B184" s="780"/>
      <c r="C184" s="768"/>
      <c r="D184" s="769"/>
      <c r="E184" s="781"/>
      <c r="F184" s="447"/>
      <c r="G184" s="468"/>
      <c r="H184" s="468"/>
      <c r="I184" s="162"/>
      <c r="J184" s="145"/>
      <c r="K184" s="145"/>
      <c r="L184" s="145"/>
    </row>
    <row r="185" spans="1:12" s="147" customFormat="1" ht="18.75" customHeight="1" x14ac:dyDescent="0.2">
      <c r="A185" s="881"/>
      <c r="B185" s="780"/>
      <c r="C185" s="768"/>
      <c r="D185" s="769"/>
      <c r="E185" s="781"/>
      <c r="F185" s="447"/>
      <c r="G185" s="468"/>
      <c r="H185" s="468"/>
      <c r="I185" s="162"/>
      <c r="J185" s="145"/>
      <c r="K185" s="145"/>
      <c r="L185" s="145"/>
    </row>
    <row r="186" spans="1:12" s="147" customFormat="1" ht="18.75" customHeight="1" x14ac:dyDescent="0.2">
      <c r="A186" s="881"/>
      <c r="B186" s="780"/>
      <c r="C186" s="768"/>
      <c r="D186" s="769"/>
      <c r="E186" s="781"/>
      <c r="F186" s="447"/>
      <c r="G186" s="468"/>
      <c r="H186" s="468"/>
      <c r="I186" s="162"/>
      <c r="J186" s="145"/>
      <c r="K186" s="145"/>
      <c r="L186" s="145"/>
    </row>
    <row r="187" spans="1:12" s="147" customFormat="1" ht="18.75" customHeight="1" x14ac:dyDescent="0.2">
      <c r="A187" s="881"/>
      <c r="B187" s="780"/>
      <c r="C187" s="768"/>
      <c r="D187" s="769"/>
      <c r="E187" s="781"/>
      <c r="F187" s="447"/>
      <c r="G187" s="468"/>
      <c r="H187" s="468"/>
      <c r="I187" s="162"/>
      <c r="J187" s="145"/>
      <c r="K187" s="145"/>
      <c r="L187" s="145"/>
    </row>
    <row r="188" spans="1:12" s="147" customFormat="1" ht="18.75" customHeight="1" x14ac:dyDescent="0.2">
      <c r="A188" s="881"/>
      <c r="B188" s="780"/>
      <c r="C188" s="768"/>
      <c r="D188" s="769"/>
      <c r="E188" s="781"/>
      <c r="F188" s="447"/>
      <c r="G188" s="468"/>
      <c r="H188" s="468"/>
      <c r="I188" s="162"/>
      <c r="J188" s="145"/>
      <c r="K188" s="145"/>
      <c r="L188" s="145"/>
    </row>
    <row r="189" spans="1:12" s="147" customFormat="1" ht="18.75" customHeight="1" x14ac:dyDescent="0.2">
      <c r="A189" s="881"/>
      <c r="B189" s="780"/>
      <c r="C189" s="768"/>
      <c r="D189" s="769"/>
      <c r="E189" s="781"/>
      <c r="F189" s="447"/>
      <c r="G189" s="468"/>
      <c r="H189" s="468"/>
      <c r="I189" s="162"/>
      <c r="J189" s="145"/>
      <c r="K189" s="145"/>
      <c r="L189" s="145"/>
    </row>
    <row r="190" spans="1:12" s="147" customFormat="1" ht="18.75" customHeight="1" x14ac:dyDescent="0.2">
      <c r="A190" s="881"/>
      <c r="B190" s="780"/>
      <c r="C190" s="768"/>
      <c r="D190" s="769"/>
      <c r="E190" s="781"/>
      <c r="F190" s="447"/>
      <c r="G190" s="468"/>
      <c r="H190" s="468"/>
      <c r="I190" s="162"/>
      <c r="J190" s="145"/>
      <c r="K190" s="145"/>
      <c r="L190" s="145"/>
    </row>
    <row r="191" spans="1:12" s="147" customFormat="1" ht="18.75" customHeight="1" x14ac:dyDescent="0.2">
      <c r="A191" s="881"/>
      <c r="B191" s="780"/>
      <c r="C191" s="768"/>
      <c r="D191" s="769"/>
      <c r="E191" s="781"/>
      <c r="F191" s="447"/>
      <c r="G191" s="468"/>
      <c r="H191" s="468"/>
      <c r="I191" s="162"/>
      <c r="J191" s="145"/>
      <c r="K191" s="145"/>
      <c r="L191" s="145"/>
    </row>
    <row r="192" spans="1:12" s="147" customFormat="1" ht="18.75" customHeight="1" x14ac:dyDescent="0.2">
      <c r="A192" s="881"/>
      <c r="B192" s="780"/>
      <c r="C192" s="768"/>
      <c r="D192" s="769"/>
      <c r="E192" s="781"/>
      <c r="F192" s="447"/>
      <c r="G192" s="468"/>
      <c r="H192" s="468"/>
      <c r="I192" s="162"/>
      <c r="J192" s="145"/>
      <c r="K192" s="145"/>
      <c r="L192" s="145"/>
    </row>
    <row r="193" spans="1:12" s="147" customFormat="1" ht="18.75" customHeight="1" x14ac:dyDescent="0.2">
      <c r="A193" s="881"/>
      <c r="B193" s="780"/>
      <c r="C193" s="768"/>
      <c r="D193" s="769"/>
      <c r="E193" s="781"/>
      <c r="F193" s="447"/>
      <c r="G193" s="468"/>
      <c r="H193" s="468"/>
      <c r="I193" s="162"/>
      <c r="J193" s="145"/>
      <c r="K193" s="145"/>
      <c r="L193" s="145"/>
    </row>
    <row r="194" spans="1:12" s="147" customFormat="1" ht="18.75" customHeight="1" x14ac:dyDescent="0.2">
      <c r="A194" s="881"/>
      <c r="B194" s="780"/>
      <c r="C194" s="768"/>
      <c r="D194" s="769"/>
      <c r="E194" s="781"/>
      <c r="F194" s="447"/>
      <c r="G194" s="468"/>
      <c r="H194" s="468"/>
      <c r="I194" s="162"/>
      <c r="J194" s="145"/>
      <c r="K194" s="145"/>
      <c r="L194" s="145"/>
    </row>
    <row r="195" spans="1:12" s="147" customFormat="1" ht="18.75" customHeight="1" x14ac:dyDescent="0.2">
      <c r="A195" s="881"/>
      <c r="B195" s="780"/>
      <c r="C195" s="768"/>
      <c r="D195" s="769"/>
      <c r="E195" s="781"/>
      <c r="F195" s="447"/>
      <c r="G195" s="468"/>
      <c r="H195" s="468"/>
      <c r="I195" s="162"/>
      <c r="J195" s="145"/>
      <c r="K195" s="145"/>
      <c r="L195" s="145"/>
    </row>
    <row r="196" spans="1:12" s="147" customFormat="1" ht="18.75" customHeight="1" x14ac:dyDescent="0.2">
      <c r="A196" s="881"/>
      <c r="B196" s="780"/>
      <c r="C196" s="768"/>
      <c r="D196" s="769"/>
      <c r="E196" s="781"/>
      <c r="F196" s="447"/>
      <c r="G196" s="468"/>
      <c r="H196" s="468"/>
      <c r="I196" s="162"/>
      <c r="J196" s="145"/>
      <c r="K196" s="145"/>
      <c r="L196" s="145"/>
    </row>
    <row r="197" spans="1:12" s="147" customFormat="1" ht="18.75" customHeight="1" x14ac:dyDescent="0.2">
      <c r="A197" s="881"/>
      <c r="B197" s="780"/>
      <c r="C197" s="768"/>
      <c r="D197" s="769"/>
      <c r="E197" s="781"/>
      <c r="F197" s="447"/>
      <c r="G197" s="468"/>
      <c r="H197" s="468"/>
      <c r="I197" s="162"/>
      <c r="J197" s="145"/>
      <c r="K197" s="145"/>
      <c r="L197" s="145"/>
    </row>
    <row r="198" spans="1:12" s="147" customFormat="1" ht="18.75" customHeight="1" x14ac:dyDescent="0.2">
      <c r="A198" s="881"/>
      <c r="B198" s="780"/>
      <c r="C198" s="768"/>
      <c r="D198" s="769"/>
      <c r="E198" s="781"/>
      <c r="F198" s="447"/>
      <c r="G198" s="468"/>
      <c r="H198" s="468"/>
      <c r="I198" s="162"/>
      <c r="J198" s="145"/>
      <c r="K198" s="145"/>
      <c r="L198" s="145"/>
    </row>
    <row r="199" spans="1:12" s="147" customFormat="1" ht="18.75" customHeight="1" x14ac:dyDescent="0.2">
      <c r="A199" s="881"/>
      <c r="B199" s="780"/>
      <c r="C199" s="768"/>
      <c r="D199" s="769"/>
      <c r="E199" s="781"/>
      <c r="F199" s="447"/>
      <c r="G199" s="468"/>
      <c r="H199" s="468"/>
      <c r="I199" s="162"/>
      <c r="J199" s="145"/>
      <c r="K199" s="145"/>
      <c r="L199" s="145"/>
    </row>
    <row r="200" spans="1:12" s="147" customFormat="1" ht="18.75" customHeight="1" x14ac:dyDescent="0.2">
      <c r="A200" s="881"/>
      <c r="B200" s="780"/>
      <c r="C200" s="768"/>
      <c r="D200" s="769"/>
      <c r="E200" s="781"/>
      <c r="F200" s="447"/>
      <c r="G200" s="468"/>
      <c r="H200" s="468"/>
      <c r="I200" s="162"/>
      <c r="J200" s="145"/>
      <c r="K200" s="145"/>
      <c r="L200" s="145"/>
    </row>
    <row r="201" spans="1:12" s="147" customFormat="1" ht="18.75" customHeight="1" x14ac:dyDescent="0.2">
      <c r="A201" s="881"/>
      <c r="B201" s="780"/>
      <c r="C201" s="768"/>
      <c r="D201" s="769"/>
      <c r="E201" s="781"/>
      <c r="F201" s="447"/>
      <c r="G201" s="468"/>
      <c r="H201" s="468"/>
      <c r="I201" s="162"/>
      <c r="J201" s="145"/>
      <c r="K201" s="145"/>
      <c r="L201" s="145"/>
    </row>
    <row r="202" spans="1:12" s="147" customFormat="1" ht="18.75" customHeight="1" x14ac:dyDescent="0.2">
      <c r="A202" s="881"/>
      <c r="B202" s="780"/>
      <c r="C202" s="768"/>
      <c r="D202" s="769"/>
      <c r="E202" s="781"/>
      <c r="F202" s="447"/>
      <c r="G202" s="468"/>
      <c r="H202" s="468"/>
      <c r="I202" s="162"/>
      <c r="J202" s="145"/>
      <c r="K202" s="145"/>
      <c r="L202" s="145"/>
    </row>
    <row r="203" spans="1:12" s="147" customFormat="1" ht="18.75" customHeight="1" x14ac:dyDescent="0.2">
      <c r="A203" s="881"/>
      <c r="B203" s="780"/>
      <c r="C203" s="768"/>
      <c r="D203" s="769"/>
      <c r="E203" s="781"/>
      <c r="F203" s="447"/>
      <c r="G203" s="468"/>
      <c r="H203" s="468"/>
      <c r="I203" s="162"/>
      <c r="J203" s="145"/>
      <c r="K203" s="145"/>
      <c r="L203" s="145"/>
    </row>
    <row r="204" spans="1:12" s="147" customFormat="1" ht="18.75" customHeight="1" x14ac:dyDescent="0.2">
      <c r="A204" s="881"/>
      <c r="B204" s="780"/>
      <c r="C204" s="768"/>
      <c r="D204" s="769"/>
      <c r="E204" s="781"/>
      <c r="F204" s="447"/>
      <c r="G204" s="468"/>
      <c r="H204" s="468"/>
      <c r="I204" s="162"/>
      <c r="J204" s="145"/>
      <c r="K204" s="145"/>
      <c r="L204" s="145"/>
    </row>
    <row r="205" spans="1:12" s="147" customFormat="1" ht="18.75" customHeight="1" x14ac:dyDescent="0.2">
      <c r="A205" s="881"/>
      <c r="B205" s="780"/>
      <c r="C205" s="768"/>
      <c r="D205" s="769"/>
      <c r="E205" s="781"/>
      <c r="F205" s="447"/>
      <c r="G205" s="468"/>
      <c r="H205" s="468"/>
      <c r="I205" s="162"/>
      <c r="J205" s="145"/>
      <c r="K205" s="145"/>
      <c r="L205" s="145"/>
    </row>
    <row r="206" spans="1:12" s="147" customFormat="1" ht="18.75" customHeight="1" x14ac:dyDescent="0.2">
      <c r="A206" s="881"/>
      <c r="B206" s="780"/>
      <c r="C206" s="768"/>
      <c r="D206" s="769"/>
      <c r="E206" s="781"/>
      <c r="F206" s="447"/>
      <c r="G206" s="468"/>
      <c r="H206" s="468"/>
      <c r="I206" s="162"/>
      <c r="J206" s="145"/>
      <c r="K206" s="145"/>
      <c r="L206" s="145"/>
    </row>
    <row r="207" spans="1:12" s="147" customFormat="1" ht="18.75" customHeight="1" x14ac:dyDescent="0.2">
      <c r="A207" s="881"/>
      <c r="B207" s="780"/>
      <c r="C207" s="768"/>
      <c r="D207" s="769"/>
      <c r="E207" s="781"/>
      <c r="F207" s="447"/>
      <c r="G207" s="468"/>
      <c r="H207" s="468"/>
      <c r="I207" s="162"/>
      <c r="J207" s="145"/>
      <c r="K207" s="145"/>
      <c r="L207" s="145"/>
    </row>
    <row r="208" spans="1:12" s="147" customFormat="1" ht="18.75" customHeight="1" x14ac:dyDescent="0.2">
      <c r="A208" s="881"/>
      <c r="B208" s="780"/>
      <c r="C208" s="768"/>
      <c r="D208" s="769"/>
      <c r="E208" s="781"/>
      <c r="F208" s="447"/>
      <c r="G208" s="468"/>
      <c r="H208" s="468"/>
      <c r="I208" s="162"/>
      <c r="J208" s="145"/>
      <c r="K208" s="145"/>
      <c r="L208" s="145"/>
    </row>
    <row r="209" spans="1:12" s="147" customFormat="1" ht="18.75" customHeight="1" x14ac:dyDescent="0.2">
      <c r="A209" s="881"/>
      <c r="B209" s="780"/>
      <c r="C209" s="768"/>
      <c r="D209" s="769"/>
      <c r="E209" s="781"/>
      <c r="F209" s="447"/>
      <c r="G209" s="468"/>
      <c r="H209" s="468"/>
      <c r="I209" s="162"/>
      <c r="J209" s="145"/>
      <c r="K209" s="145"/>
      <c r="L209" s="145"/>
    </row>
    <row r="210" spans="1:12" s="147" customFormat="1" ht="18.75" customHeight="1" x14ac:dyDescent="0.2">
      <c r="A210" s="881"/>
      <c r="B210" s="780"/>
      <c r="C210" s="768"/>
      <c r="D210" s="769"/>
      <c r="E210" s="781"/>
      <c r="F210" s="447"/>
      <c r="G210" s="468"/>
      <c r="H210" s="468"/>
      <c r="I210" s="162"/>
      <c r="J210" s="145"/>
      <c r="K210" s="145"/>
      <c r="L210" s="145"/>
    </row>
    <row r="211" spans="1:12" s="147" customFormat="1" ht="18.75" customHeight="1" x14ac:dyDescent="0.2">
      <c r="A211" s="881"/>
      <c r="B211" s="780"/>
      <c r="C211" s="768"/>
      <c r="D211" s="769"/>
      <c r="E211" s="781"/>
      <c r="F211" s="447"/>
      <c r="G211" s="468"/>
      <c r="H211" s="468"/>
      <c r="I211" s="162"/>
      <c r="J211" s="145"/>
      <c r="K211" s="145"/>
      <c r="L211" s="145"/>
    </row>
    <row r="212" spans="1:12" s="147" customFormat="1" ht="18.75" customHeight="1" x14ac:dyDescent="0.2">
      <c r="A212" s="881"/>
      <c r="B212" s="780"/>
      <c r="C212" s="768"/>
      <c r="D212" s="769"/>
      <c r="E212" s="781"/>
      <c r="F212" s="447"/>
      <c r="G212" s="468"/>
      <c r="H212" s="468"/>
      <c r="I212" s="162"/>
      <c r="J212" s="145"/>
      <c r="K212" s="145"/>
      <c r="L212" s="145"/>
    </row>
    <row r="213" spans="1:12" s="147" customFormat="1" ht="18.75" customHeight="1" x14ac:dyDescent="0.2">
      <c r="A213" s="881"/>
      <c r="B213" s="780"/>
      <c r="C213" s="768"/>
      <c r="D213" s="769"/>
      <c r="E213" s="781"/>
      <c r="F213" s="447"/>
      <c r="G213" s="468"/>
      <c r="H213" s="468"/>
      <c r="I213" s="162"/>
      <c r="J213" s="145"/>
      <c r="K213" s="145"/>
      <c r="L213" s="145"/>
    </row>
    <row r="214" spans="1:12" s="147" customFormat="1" ht="18.75" customHeight="1" x14ac:dyDescent="0.2">
      <c r="A214" s="881"/>
      <c r="B214" s="780"/>
      <c r="C214" s="768"/>
      <c r="D214" s="769"/>
      <c r="E214" s="781"/>
      <c r="F214" s="447"/>
      <c r="G214" s="468"/>
      <c r="H214" s="468"/>
      <c r="I214" s="162"/>
      <c r="J214" s="145"/>
      <c r="K214" s="145"/>
      <c r="L214" s="145"/>
    </row>
    <row r="215" spans="1:12" s="147" customFormat="1" ht="18.75" customHeight="1" x14ac:dyDescent="0.2">
      <c r="A215" s="881"/>
      <c r="B215" s="780"/>
      <c r="C215" s="768"/>
      <c r="D215" s="769"/>
      <c r="E215" s="781"/>
      <c r="F215" s="447"/>
      <c r="G215" s="468"/>
      <c r="H215" s="468"/>
      <c r="I215" s="162"/>
      <c r="J215" s="145"/>
      <c r="K215" s="145"/>
      <c r="L215" s="145"/>
    </row>
    <row r="216" spans="1:12" s="147" customFormat="1" ht="18.75" customHeight="1" x14ac:dyDescent="0.2">
      <c r="A216" s="881"/>
      <c r="B216" s="780"/>
      <c r="C216" s="768"/>
      <c r="D216" s="769"/>
      <c r="E216" s="781"/>
      <c r="F216" s="447"/>
      <c r="G216" s="468"/>
      <c r="H216" s="468"/>
      <c r="I216" s="162"/>
      <c r="J216" s="145"/>
      <c r="K216" s="145"/>
      <c r="L216" s="145"/>
    </row>
    <row r="217" spans="1:12" s="147" customFormat="1" ht="18.75" customHeight="1" x14ac:dyDescent="0.2">
      <c r="A217" s="881"/>
      <c r="B217" s="780"/>
      <c r="C217" s="768"/>
      <c r="D217" s="769"/>
      <c r="E217" s="781"/>
      <c r="F217" s="447"/>
      <c r="G217" s="468"/>
      <c r="H217" s="468"/>
      <c r="I217" s="162"/>
      <c r="J217" s="145"/>
      <c r="K217" s="145"/>
      <c r="L217" s="145"/>
    </row>
    <row r="218" spans="1:12" s="147" customFormat="1" ht="18.75" customHeight="1" x14ac:dyDescent="0.2">
      <c r="A218" s="881"/>
      <c r="B218" s="780"/>
      <c r="C218" s="768"/>
      <c r="D218" s="769"/>
      <c r="E218" s="781"/>
      <c r="F218" s="447"/>
      <c r="G218" s="468"/>
      <c r="H218" s="468"/>
      <c r="I218" s="162"/>
      <c r="J218" s="145"/>
      <c r="K218" s="145"/>
      <c r="L218" s="145"/>
    </row>
    <row r="219" spans="1:12" s="147" customFormat="1" ht="18.75" customHeight="1" x14ac:dyDescent="0.2">
      <c r="A219" s="881"/>
      <c r="B219" s="780"/>
      <c r="C219" s="768"/>
      <c r="D219" s="769"/>
      <c r="E219" s="781"/>
      <c r="F219" s="447"/>
      <c r="G219" s="468"/>
      <c r="H219" s="468"/>
      <c r="I219" s="162"/>
      <c r="J219" s="145"/>
      <c r="K219" s="145"/>
      <c r="L219" s="145"/>
    </row>
    <row r="220" spans="1:12" s="147" customFormat="1" ht="18.75" customHeight="1" x14ac:dyDescent="0.2">
      <c r="A220" s="881"/>
      <c r="B220" s="780"/>
      <c r="C220" s="768"/>
      <c r="D220" s="769"/>
      <c r="E220" s="781"/>
      <c r="F220" s="447"/>
      <c r="G220" s="468"/>
      <c r="H220" s="468"/>
      <c r="I220" s="162"/>
      <c r="J220" s="145"/>
      <c r="K220" s="145"/>
      <c r="L220" s="145"/>
    </row>
    <row r="221" spans="1:12" s="147" customFormat="1" ht="18.75" customHeight="1" x14ac:dyDescent="0.2">
      <c r="A221" s="881"/>
      <c r="B221" s="780"/>
      <c r="C221" s="768"/>
      <c r="D221" s="769"/>
      <c r="E221" s="781"/>
      <c r="F221" s="447"/>
      <c r="G221" s="468"/>
      <c r="H221" s="468"/>
      <c r="I221" s="162"/>
      <c r="J221" s="145"/>
      <c r="K221" s="145"/>
      <c r="L221" s="145"/>
    </row>
    <row r="222" spans="1:12" s="147" customFormat="1" ht="18.75" customHeight="1" x14ac:dyDescent="0.2">
      <c r="A222" s="881"/>
      <c r="B222" s="780"/>
      <c r="C222" s="768"/>
      <c r="D222" s="769"/>
      <c r="E222" s="781"/>
      <c r="F222" s="447"/>
      <c r="G222" s="468"/>
      <c r="H222" s="468"/>
      <c r="I222" s="162"/>
      <c r="J222" s="145"/>
      <c r="K222" s="145"/>
      <c r="L222" s="145"/>
    </row>
    <row r="223" spans="1:12" s="147" customFormat="1" ht="18.75" customHeight="1" x14ac:dyDescent="0.2">
      <c r="A223" s="881"/>
      <c r="B223" s="780"/>
      <c r="C223" s="768"/>
      <c r="D223" s="769"/>
      <c r="E223" s="781"/>
      <c r="F223" s="447"/>
      <c r="G223" s="468"/>
      <c r="H223" s="468"/>
      <c r="I223" s="162"/>
      <c r="J223" s="145"/>
      <c r="K223" s="145"/>
      <c r="L223" s="145"/>
    </row>
    <row r="224" spans="1:12" s="147" customFormat="1" ht="18.75" customHeight="1" x14ac:dyDescent="0.2">
      <c r="A224" s="881"/>
      <c r="B224" s="780"/>
      <c r="C224" s="768"/>
      <c r="D224" s="769"/>
      <c r="E224" s="781"/>
      <c r="F224" s="447"/>
      <c r="G224" s="468"/>
      <c r="H224" s="468"/>
      <c r="I224" s="162"/>
      <c r="J224" s="145"/>
      <c r="K224" s="145"/>
      <c r="L224" s="145"/>
    </row>
    <row r="225" spans="1:12" s="147" customFormat="1" ht="18.75" customHeight="1" x14ac:dyDescent="0.2">
      <c r="A225" s="881"/>
      <c r="B225" s="780"/>
      <c r="C225" s="768"/>
      <c r="D225" s="769"/>
      <c r="E225" s="781"/>
      <c r="F225" s="447"/>
      <c r="G225" s="468"/>
      <c r="H225" s="468"/>
      <c r="I225" s="162"/>
      <c r="J225" s="145"/>
      <c r="K225" s="145"/>
      <c r="L225" s="145"/>
    </row>
    <row r="226" spans="1:12" s="147" customFormat="1" ht="18.75" customHeight="1" x14ac:dyDescent="0.2">
      <c r="A226" s="881"/>
      <c r="B226" s="780"/>
      <c r="C226" s="768"/>
      <c r="D226" s="769"/>
      <c r="E226" s="781"/>
      <c r="F226" s="447"/>
      <c r="G226" s="468"/>
      <c r="H226" s="468"/>
      <c r="I226" s="162"/>
      <c r="J226" s="145"/>
      <c r="K226" s="145"/>
      <c r="L226" s="145"/>
    </row>
    <row r="227" spans="1:12" s="147" customFormat="1" ht="18.75" customHeight="1" x14ac:dyDescent="0.2">
      <c r="A227" s="881"/>
      <c r="B227" s="780"/>
      <c r="C227" s="768"/>
      <c r="D227" s="769"/>
      <c r="E227" s="781"/>
      <c r="F227" s="447"/>
      <c r="G227" s="468"/>
      <c r="H227" s="468"/>
      <c r="I227" s="162"/>
      <c r="J227" s="145"/>
      <c r="K227" s="145"/>
      <c r="L227" s="145"/>
    </row>
    <row r="228" spans="1:12" s="147" customFormat="1" ht="18.75" customHeight="1" x14ac:dyDescent="0.2">
      <c r="A228" s="881"/>
      <c r="B228" s="780"/>
      <c r="C228" s="768"/>
      <c r="D228" s="769"/>
      <c r="E228" s="781"/>
      <c r="F228" s="447"/>
      <c r="G228" s="468"/>
      <c r="H228" s="468"/>
      <c r="I228" s="162"/>
      <c r="J228" s="145"/>
      <c r="K228" s="145"/>
      <c r="L228" s="145"/>
    </row>
    <row r="229" spans="1:12" s="147" customFormat="1" ht="18.75" customHeight="1" x14ac:dyDescent="0.2">
      <c r="A229" s="881"/>
      <c r="B229" s="780"/>
      <c r="C229" s="768"/>
      <c r="D229" s="769"/>
      <c r="E229" s="781"/>
      <c r="F229" s="447"/>
      <c r="G229" s="468"/>
      <c r="H229" s="468"/>
      <c r="I229" s="162"/>
      <c r="J229" s="145"/>
      <c r="K229" s="145"/>
      <c r="L229" s="145"/>
    </row>
    <row r="230" spans="1:12" s="147" customFormat="1" ht="18.75" customHeight="1" x14ac:dyDescent="0.2">
      <c r="A230" s="881"/>
      <c r="B230" s="780"/>
      <c r="C230" s="768"/>
      <c r="D230" s="769"/>
      <c r="E230" s="781"/>
      <c r="F230" s="447"/>
      <c r="G230" s="468"/>
      <c r="H230" s="468"/>
      <c r="I230" s="162"/>
      <c r="J230" s="145"/>
      <c r="K230" s="145"/>
      <c r="L230" s="145"/>
    </row>
    <row r="231" spans="1:12" s="147" customFormat="1" ht="18.75" customHeight="1" x14ac:dyDescent="0.2">
      <c r="A231" s="881"/>
      <c r="B231" s="780"/>
      <c r="C231" s="768"/>
      <c r="D231" s="769"/>
      <c r="E231" s="781"/>
      <c r="F231" s="447"/>
      <c r="G231" s="468"/>
      <c r="H231" s="468"/>
      <c r="I231" s="162"/>
      <c r="J231" s="145"/>
      <c r="K231" s="145"/>
      <c r="L231" s="145"/>
    </row>
    <row r="232" spans="1:12" s="147" customFormat="1" ht="18.75" customHeight="1" x14ac:dyDescent="0.2">
      <c r="A232" s="881"/>
      <c r="B232" s="780"/>
      <c r="C232" s="768"/>
      <c r="D232" s="769"/>
      <c r="E232" s="781"/>
      <c r="F232" s="447"/>
      <c r="G232" s="468"/>
      <c r="H232" s="468"/>
      <c r="I232" s="162"/>
      <c r="J232" s="145"/>
      <c r="K232" s="145"/>
      <c r="L232" s="145"/>
    </row>
    <row r="233" spans="1:12" s="147" customFormat="1" ht="18.75" customHeight="1" x14ac:dyDescent="0.2">
      <c r="A233" s="881"/>
      <c r="B233" s="780"/>
      <c r="C233" s="768"/>
      <c r="D233" s="769"/>
      <c r="E233" s="781"/>
      <c r="F233" s="447"/>
      <c r="G233" s="468"/>
      <c r="H233" s="468"/>
      <c r="I233" s="162"/>
      <c r="J233" s="145"/>
      <c r="K233" s="145"/>
      <c r="L233" s="145"/>
    </row>
    <row r="234" spans="1:12" s="147" customFormat="1" ht="18.75" customHeight="1" x14ac:dyDescent="0.2">
      <c r="A234" s="881"/>
      <c r="B234" s="780"/>
      <c r="C234" s="768"/>
      <c r="D234" s="769"/>
      <c r="E234" s="781"/>
      <c r="F234" s="447"/>
      <c r="G234" s="468"/>
      <c r="H234" s="468"/>
      <c r="I234" s="162"/>
      <c r="J234" s="145"/>
      <c r="K234" s="145"/>
      <c r="L234" s="145"/>
    </row>
    <row r="235" spans="1:12" s="147" customFormat="1" ht="18.75" customHeight="1" x14ac:dyDescent="0.2">
      <c r="A235" s="881"/>
      <c r="B235" s="780"/>
      <c r="C235" s="768"/>
      <c r="D235" s="769"/>
      <c r="E235" s="781"/>
      <c r="F235" s="447"/>
      <c r="G235" s="468"/>
      <c r="H235" s="468"/>
      <c r="I235" s="162"/>
      <c r="J235" s="145"/>
      <c r="K235" s="145"/>
      <c r="L235" s="145"/>
    </row>
    <row r="236" spans="1:12" s="147" customFormat="1" ht="18.75" customHeight="1" x14ac:dyDescent="0.2">
      <c r="A236" s="881"/>
      <c r="B236" s="780"/>
      <c r="C236" s="768"/>
      <c r="D236" s="769"/>
      <c r="E236" s="781"/>
      <c r="F236" s="447"/>
      <c r="G236" s="468"/>
      <c r="H236" s="468"/>
      <c r="I236" s="162"/>
      <c r="J236" s="145"/>
      <c r="K236" s="145"/>
      <c r="L236" s="331"/>
    </row>
    <row r="237" spans="1:12" s="147" customFormat="1" ht="18.75" customHeight="1" x14ac:dyDescent="0.2">
      <c r="A237" s="881"/>
      <c r="B237" s="780"/>
      <c r="C237" s="768"/>
      <c r="D237" s="769"/>
      <c r="E237" s="781"/>
      <c r="F237" s="447"/>
      <c r="G237" s="468"/>
      <c r="H237" s="468"/>
      <c r="I237" s="162"/>
      <c r="J237" s="145"/>
      <c r="K237" s="145"/>
      <c r="L237" s="331"/>
    </row>
    <row r="238" spans="1:12" s="147" customFormat="1" ht="18.75" customHeight="1" x14ac:dyDescent="0.2">
      <c r="A238" s="881"/>
      <c r="B238" s="780"/>
      <c r="C238" s="768"/>
      <c r="D238" s="769"/>
      <c r="E238" s="781"/>
      <c r="F238" s="447"/>
      <c r="G238" s="468"/>
      <c r="H238" s="468"/>
      <c r="I238" s="162"/>
      <c r="J238" s="145"/>
      <c r="K238" s="145"/>
      <c r="L238" s="331"/>
    </row>
    <row r="239" spans="1:12" s="147" customFormat="1" ht="18.75" customHeight="1" x14ac:dyDescent="0.2">
      <c r="A239" s="881"/>
      <c r="B239" s="780"/>
      <c r="C239" s="768"/>
      <c r="D239" s="769"/>
      <c r="E239" s="781"/>
      <c r="F239" s="447"/>
      <c r="G239" s="468"/>
      <c r="H239" s="468"/>
      <c r="I239" s="162"/>
      <c r="J239" s="145"/>
      <c r="K239" s="145"/>
      <c r="L239" s="331"/>
    </row>
    <row r="240" spans="1:12" s="147" customFormat="1" ht="18.75" customHeight="1" x14ac:dyDescent="0.2">
      <c r="A240" s="881"/>
      <c r="B240" s="780"/>
      <c r="C240" s="768"/>
      <c r="D240" s="769"/>
      <c r="E240" s="781"/>
      <c r="F240" s="447"/>
      <c r="G240" s="468"/>
      <c r="H240" s="468"/>
      <c r="I240" s="162"/>
      <c r="J240" s="145"/>
      <c r="K240" s="145"/>
      <c r="L240" s="331"/>
    </row>
    <row r="241" spans="1:12" s="147" customFormat="1" ht="18.75" customHeight="1" x14ac:dyDescent="0.2">
      <c r="A241" s="881"/>
      <c r="B241" s="780"/>
      <c r="C241" s="768"/>
      <c r="D241" s="769"/>
      <c r="E241" s="781"/>
      <c r="F241" s="447"/>
      <c r="G241" s="468"/>
      <c r="H241" s="468"/>
      <c r="I241" s="162"/>
      <c r="J241" s="145"/>
      <c r="K241" s="145"/>
      <c r="L241" s="331"/>
    </row>
    <row r="242" spans="1:12" s="147" customFormat="1" ht="18.75" customHeight="1" x14ac:dyDescent="0.2">
      <c r="A242" s="881"/>
      <c r="B242" s="780"/>
      <c r="C242" s="768"/>
      <c r="D242" s="769"/>
      <c r="E242" s="781"/>
      <c r="F242" s="447"/>
      <c r="G242" s="468"/>
      <c r="H242" s="468"/>
      <c r="I242" s="162"/>
      <c r="J242" s="145"/>
      <c r="K242" s="145"/>
      <c r="L242" s="331"/>
    </row>
    <row r="243" spans="1:12" s="147" customFormat="1" ht="18" customHeight="1" x14ac:dyDescent="0.2">
      <c r="A243" s="881"/>
      <c r="B243" s="773"/>
      <c r="C243" s="155"/>
      <c r="D243" s="162"/>
      <c r="E243" s="155"/>
      <c r="F243" s="155"/>
      <c r="H243" s="442"/>
      <c r="I243" s="162"/>
      <c r="J243" s="145"/>
      <c r="K243" s="145"/>
      <c r="L243" s="331"/>
    </row>
  </sheetData>
  <mergeCells count="5">
    <mergeCell ref="B2:E2"/>
    <mergeCell ref="B4:E4"/>
    <mergeCell ref="D7:D8"/>
    <mergeCell ref="D61:D62"/>
    <mergeCell ref="B61:C61"/>
  </mergeCells>
  <hyperlinks>
    <hyperlink ref="G2" location="HOME!Print_Area" display="HOME" xr:uid="{D7FC4610-03B4-41AA-A9FD-E420C96570BD}"/>
    <hyperlink ref="H131" r:id="rId1" xr:uid="{A3F3E7BB-00AF-4C0C-886A-0756B531603B}"/>
    <hyperlink ref="H136" r:id="rId2" xr:uid="{3F3527DB-C8D4-4AF3-8562-96EC700AA860}"/>
    <hyperlink ref="H135" r:id="rId3" xr:uid="{6C2770C3-9396-4D01-9398-6DBD647212FF}"/>
    <hyperlink ref="C136" r:id="rId4" xr:uid="{8BA66DF4-C812-47F9-8E0A-A7150480621F}"/>
    <hyperlink ref="C138" r:id="rId5" xr:uid="{8FAF4F92-F1CC-4379-81EB-CAB2C5604308}"/>
    <hyperlink ref="H134" r:id="rId6" xr:uid="{118E7AE6-E33B-46CC-B4E3-55CAAD1652B0}"/>
    <hyperlink ref="H137" r:id="rId7" xr:uid="{CE461528-08D4-464B-83EB-6C862B529B1C}"/>
    <hyperlink ref="F131" r:id="rId8" xr:uid="{20016D8A-B9C3-46BF-884C-4BBE5C131BB3}"/>
    <hyperlink ref="F136" r:id="rId9" xr:uid="{EE0F7D17-8B67-433C-B2BA-00198F66CEE0}"/>
    <hyperlink ref="F132" r:id="rId10" xr:uid="{B10EC9ED-5608-4B93-B7ED-41631DBD3FA6}"/>
    <hyperlink ref="F133" r:id="rId11" xr:uid="{73694CF6-6719-4D0D-AE49-B218AB3FFCF9}"/>
    <hyperlink ref="F134" r:id="rId12" xr:uid="{89F55758-4271-45B8-A7A2-C7BD8F51E0F6}"/>
    <hyperlink ref="F135" r:id="rId13" xr:uid="{752D167F-B694-4998-BAED-F507590EB1D4}"/>
    <hyperlink ref="H132" r:id="rId14" xr:uid="{CE8A7378-9688-4828-A5FA-0B33335D7780}"/>
    <hyperlink ref="H133" r:id="rId15" xr:uid="{D4F0182E-BB4E-44A2-B72D-985E001924E0}"/>
    <hyperlink ref="F137" r:id="rId16" xr:uid="{CFFA9603-3212-4561-B107-A7E92CECE6FF}"/>
    <hyperlink ref="C134" r:id="rId17" xr:uid="{3D4ECE24-BFC4-4BB4-8644-6FD303315BD4}"/>
    <hyperlink ref="C132" r:id="rId18" xr:uid="{2711C7CE-F2EE-4FC2-8336-0D87844EEB2F}"/>
    <hyperlink ref="C133" r:id="rId19" xr:uid="{F6E7E614-5F18-4B3F-B738-E4802A80EC6C}"/>
    <hyperlink ref="C135" r:id="rId20" xr:uid="{B2F90C43-F68B-4B05-B676-9545D35D9E54}"/>
    <hyperlink ref="C131" r:id="rId21" xr:uid="{7649B480-7541-4909-93EC-FA31FAC9CDD1}"/>
  </hyperlinks>
  <pageMargins left="0.35433070866141736" right="0.70866141732283472" top="0.74803149606299213" bottom="0.74803149606299213" header="0.31496062992125984" footer="0.31496062992125984"/>
  <pageSetup paperSize="9" scale="55" orientation="landscape" r:id="rId22"/>
  <headerFooter>
    <oddFooter>&amp;L_x000D_&amp;1#&amp;"Calibri"&amp;10&amp;K000000 Sensitivity: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90BA-3523-449E-8C1B-8771D83BABED}">
  <sheetPr codeName="Sheet12">
    <tabColor rgb="FFFFFF00"/>
    <pageSetUpPr fitToPage="1"/>
  </sheetPr>
  <dimension ref="A1:L178"/>
  <sheetViews>
    <sheetView showGridLines="0" topLeftCell="A84" zoomScale="130" zoomScaleNormal="130" zoomScaleSheetLayoutView="85" workbookViewId="0">
      <selection activeCell="D166" sqref="D166"/>
    </sheetView>
  </sheetViews>
  <sheetFormatPr defaultColWidth="9.140625" defaultRowHeight="18" customHeight="1" x14ac:dyDescent="0.2"/>
  <cols>
    <col min="1" max="1" width="25.7109375" style="879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6.28515625" style="11" bestFit="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2" s="122" customFormat="1" ht="18" customHeight="1" thickBot="1" x14ac:dyDescent="0.25">
      <c r="A1" s="879"/>
    </row>
    <row r="2" spans="1:12" s="122" customFormat="1" ht="18" customHeight="1" thickBot="1" x14ac:dyDescent="0.25">
      <c r="A2" s="879"/>
      <c r="B2" s="1163" t="s">
        <v>116</v>
      </c>
      <c r="C2" s="1163"/>
      <c r="D2" s="1163"/>
      <c r="E2" s="1163"/>
      <c r="F2" s="1163"/>
      <c r="H2" s="986" t="s">
        <v>373</v>
      </c>
    </row>
    <row r="3" spans="1:12" s="122" customFormat="1" ht="18" customHeight="1" thickBot="1" x14ac:dyDescent="0.25">
      <c r="A3" s="879"/>
      <c r="B3" s="123"/>
      <c r="H3" s="763"/>
    </row>
    <row r="4" spans="1:12" s="145" customFormat="1" ht="30" customHeight="1" thickBot="1" x14ac:dyDescent="0.25">
      <c r="A4" s="148"/>
      <c r="B4" s="1148" t="s">
        <v>119</v>
      </c>
      <c r="C4" s="1149"/>
      <c r="D4" s="1149"/>
      <c r="E4" s="1149"/>
      <c r="F4" s="1150"/>
      <c r="G4" s="450"/>
    </row>
    <row r="5" spans="1:12" s="145" customFormat="1" ht="18" customHeight="1" x14ac:dyDescent="0.2">
      <c r="A5" s="879"/>
      <c r="B5" s="148"/>
      <c r="C5" s="148"/>
      <c r="D5" s="148"/>
      <c r="E5" s="148"/>
      <c r="F5" s="148"/>
      <c r="G5" s="148"/>
    </row>
    <row r="6" spans="1:12" s="147" customFormat="1" ht="30" customHeight="1" x14ac:dyDescent="0.2">
      <c r="A6" s="822"/>
      <c r="C6" s="631"/>
      <c r="D6" s="1155" t="s">
        <v>377</v>
      </c>
      <c r="E6" s="974" t="s">
        <v>378</v>
      </c>
      <c r="F6" s="970" t="s">
        <v>753</v>
      </c>
      <c r="G6" s="195"/>
      <c r="H6" s="899" t="s">
        <v>754</v>
      </c>
      <c r="K6" s="145"/>
      <c r="L6" s="145"/>
    </row>
    <row r="7" spans="1:12" s="147" customFormat="1" ht="18" customHeight="1" x14ac:dyDescent="0.2">
      <c r="A7" s="822"/>
      <c r="B7" s="973" t="s">
        <v>381</v>
      </c>
      <c r="C7" s="973" t="s">
        <v>382</v>
      </c>
      <c r="D7" s="1156"/>
      <c r="E7" s="1007" t="s">
        <v>300</v>
      </c>
      <c r="F7" s="969" t="s">
        <v>179</v>
      </c>
      <c r="G7" s="195"/>
      <c r="H7" s="972" t="s">
        <v>383</v>
      </c>
      <c r="I7" s="145"/>
      <c r="J7" s="145"/>
      <c r="K7" s="145"/>
      <c r="L7" s="145"/>
    </row>
    <row r="8" spans="1:12" s="145" customFormat="1" ht="18" hidden="1" customHeight="1" x14ac:dyDescent="0.2">
      <c r="A8" s="822" t="s">
        <v>755</v>
      </c>
      <c r="B8" s="634" t="s">
        <v>756</v>
      </c>
      <c r="C8" s="775" t="s">
        <v>757</v>
      </c>
      <c r="D8" s="634">
        <v>45204</v>
      </c>
      <c r="E8" s="775">
        <f t="shared" ref="E8:E9" si="0">D8+2</f>
        <v>45206</v>
      </c>
      <c r="F8" s="775">
        <f t="shared" ref="F8:F9" si="1">D8+6</f>
        <v>45210</v>
      </c>
      <c r="G8" s="331"/>
      <c r="H8" s="775">
        <v>45205</v>
      </c>
      <c r="J8" s="442"/>
    </row>
    <row r="9" spans="1:12" s="145" customFormat="1" ht="18" hidden="1" customHeight="1" x14ac:dyDescent="0.2">
      <c r="A9" s="822" t="s">
        <v>758</v>
      </c>
      <c r="B9" s="759" t="s">
        <v>759</v>
      </c>
      <c r="C9" s="775" t="s">
        <v>760</v>
      </c>
      <c r="D9" s="634">
        <v>45211</v>
      </c>
      <c r="E9" s="777">
        <f t="shared" si="0"/>
        <v>45213</v>
      </c>
      <c r="F9" s="775">
        <f t="shared" si="1"/>
        <v>45217</v>
      </c>
      <c r="G9" s="331"/>
      <c r="H9" s="775">
        <f t="shared" ref="H9:H12" si="2">H8+7</f>
        <v>45212</v>
      </c>
      <c r="J9" s="442"/>
    </row>
    <row r="10" spans="1:12" s="145" customFormat="1" ht="18" hidden="1" customHeight="1" x14ac:dyDescent="0.2">
      <c r="A10" s="822" t="s">
        <v>761</v>
      </c>
      <c r="B10" s="812" t="s">
        <v>762</v>
      </c>
      <c r="C10" s="775" t="s">
        <v>763</v>
      </c>
      <c r="D10" s="634">
        <v>45221</v>
      </c>
      <c r="E10" s="775">
        <f t="shared" ref="E10" si="3">D10+2</f>
        <v>45223</v>
      </c>
      <c r="F10" s="775">
        <f t="shared" ref="F10" si="4">D10+6</f>
        <v>45227</v>
      </c>
      <c r="G10" s="331"/>
      <c r="H10" s="775">
        <f t="shared" si="2"/>
        <v>45219</v>
      </c>
      <c r="J10" s="442"/>
    </row>
    <row r="11" spans="1:12" s="145" customFormat="1" ht="18" hidden="1" customHeight="1" x14ac:dyDescent="0.2">
      <c r="A11" s="822" t="s">
        <v>764</v>
      </c>
      <c r="B11" s="759" t="s">
        <v>756</v>
      </c>
      <c r="C11" s="775" t="s">
        <v>765</v>
      </c>
      <c r="D11" s="634">
        <v>45225</v>
      </c>
      <c r="E11" s="777">
        <f t="shared" ref="E11" si="5">D11+2</f>
        <v>45227</v>
      </c>
      <c r="F11" s="775">
        <f t="shared" ref="F11" si="6">D11+6</f>
        <v>45231</v>
      </c>
      <c r="G11" s="331"/>
      <c r="H11" s="775">
        <f t="shared" si="2"/>
        <v>45226</v>
      </c>
      <c r="J11" s="442"/>
    </row>
    <row r="12" spans="1:12" s="145" customFormat="1" ht="18" hidden="1" customHeight="1" x14ac:dyDescent="0.2">
      <c r="A12" s="822" t="s">
        <v>766</v>
      </c>
      <c r="B12" s="634" t="s">
        <v>759</v>
      </c>
      <c r="C12" s="775" t="s">
        <v>767</v>
      </c>
      <c r="D12" s="634">
        <v>45234</v>
      </c>
      <c r="E12" s="775">
        <f t="shared" ref="E12:E15" si="7">D12+2</f>
        <v>45236</v>
      </c>
      <c r="F12" s="775">
        <f t="shared" ref="F12:F15" si="8">D12+6</f>
        <v>45240</v>
      </c>
      <c r="G12" s="331"/>
      <c r="H12" s="775">
        <f t="shared" si="2"/>
        <v>45233</v>
      </c>
      <c r="J12" s="442"/>
    </row>
    <row r="13" spans="1:12" s="145" customFormat="1" ht="18" hidden="1" customHeight="1" x14ac:dyDescent="0.2">
      <c r="A13" s="822" t="s">
        <v>768</v>
      </c>
      <c r="B13" s="812" t="s">
        <v>762</v>
      </c>
      <c r="C13" s="775" t="s">
        <v>769</v>
      </c>
      <c r="D13" s="634">
        <v>45239</v>
      </c>
      <c r="E13" s="777">
        <f t="shared" si="7"/>
        <v>45241</v>
      </c>
      <c r="F13" s="775">
        <f t="shared" si="8"/>
        <v>45245</v>
      </c>
      <c r="G13" s="331"/>
      <c r="H13" s="775">
        <v>45240</v>
      </c>
      <c r="J13" s="442"/>
    </row>
    <row r="14" spans="1:12" s="145" customFormat="1" ht="18" hidden="1" customHeight="1" x14ac:dyDescent="0.2">
      <c r="A14" s="822" t="s">
        <v>770</v>
      </c>
      <c r="B14" s="759" t="s">
        <v>756</v>
      </c>
      <c r="C14" s="775" t="s">
        <v>771</v>
      </c>
      <c r="D14" s="634">
        <v>45246</v>
      </c>
      <c r="E14" s="775">
        <f t="shared" si="7"/>
        <v>45248</v>
      </c>
      <c r="F14" s="775">
        <f t="shared" si="8"/>
        <v>45252</v>
      </c>
      <c r="G14" s="331"/>
      <c r="H14" s="775">
        <v>45247</v>
      </c>
      <c r="J14" s="442"/>
    </row>
    <row r="15" spans="1:12" s="145" customFormat="1" ht="18" hidden="1" customHeight="1" x14ac:dyDescent="0.2">
      <c r="A15" s="822" t="s">
        <v>772</v>
      </c>
      <c r="B15" s="634" t="s">
        <v>759</v>
      </c>
      <c r="C15" s="775" t="s">
        <v>773</v>
      </c>
      <c r="D15" s="634">
        <v>45253</v>
      </c>
      <c r="E15" s="775">
        <f t="shared" si="7"/>
        <v>45255</v>
      </c>
      <c r="F15" s="775">
        <f t="shared" si="8"/>
        <v>45259</v>
      </c>
      <c r="G15" s="331"/>
      <c r="H15" s="775">
        <v>45254</v>
      </c>
      <c r="J15" s="442"/>
    </row>
    <row r="16" spans="1:12" s="145" customFormat="1" ht="18" hidden="1" customHeight="1" x14ac:dyDescent="0.2">
      <c r="A16" s="822" t="s">
        <v>766</v>
      </c>
      <c r="B16" s="812" t="s">
        <v>762</v>
      </c>
      <c r="C16" s="775" t="s">
        <v>774</v>
      </c>
      <c r="D16" s="634">
        <f t="shared" ref="D16:D29" si="9">D15+7</f>
        <v>45260</v>
      </c>
      <c r="E16" s="775">
        <f t="shared" ref="E16" si="10">D16+2</f>
        <v>45262</v>
      </c>
      <c r="F16" s="775">
        <f t="shared" ref="F16" si="11">D16+6</f>
        <v>45266</v>
      </c>
      <c r="G16" s="331"/>
      <c r="H16" s="775">
        <f t="shared" ref="H16:H81" si="12">H15+7</f>
        <v>45261</v>
      </c>
      <c r="J16" s="442"/>
    </row>
    <row r="17" spans="1:10" s="145" customFormat="1" ht="18" hidden="1" customHeight="1" x14ac:dyDescent="0.2">
      <c r="A17" s="822" t="s">
        <v>768</v>
      </c>
      <c r="B17" s="759" t="s">
        <v>756</v>
      </c>
      <c r="C17" s="775" t="s">
        <v>775</v>
      </c>
      <c r="D17" s="634">
        <f t="shared" si="9"/>
        <v>45267</v>
      </c>
      <c r="E17" s="777">
        <f t="shared" ref="E17:E19" si="13">D17+2</f>
        <v>45269</v>
      </c>
      <c r="F17" s="775">
        <f t="shared" ref="F17:F19" si="14">D17+6</f>
        <v>45273</v>
      </c>
      <c r="G17" s="331"/>
      <c r="H17" s="775">
        <f t="shared" si="12"/>
        <v>45268</v>
      </c>
      <c r="J17" s="442"/>
    </row>
    <row r="18" spans="1:10" s="145" customFormat="1" ht="18" hidden="1" customHeight="1" x14ac:dyDescent="0.2">
      <c r="A18" s="822" t="s">
        <v>766</v>
      </c>
      <c r="B18" s="634" t="s">
        <v>759</v>
      </c>
      <c r="C18" s="775" t="s">
        <v>776</v>
      </c>
      <c r="D18" s="634">
        <f t="shared" si="9"/>
        <v>45274</v>
      </c>
      <c r="E18" s="775">
        <f t="shared" si="13"/>
        <v>45276</v>
      </c>
      <c r="F18" s="775">
        <f t="shared" si="14"/>
        <v>45280</v>
      </c>
      <c r="G18" s="331"/>
      <c r="H18" s="775">
        <f t="shared" si="12"/>
        <v>45275</v>
      </c>
      <c r="J18" s="442"/>
    </row>
    <row r="19" spans="1:10" s="145" customFormat="1" ht="18" hidden="1" customHeight="1" x14ac:dyDescent="0.2">
      <c r="A19" s="822" t="s">
        <v>777</v>
      </c>
      <c r="B19" s="812" t="s">
        <v>762</v>
      </c>
      <c r="C19" s="775" t="s">
        <v>778</v>
      </c>
      <c r="D19" s="634">
        <f t="shared" si="9"/>
        <v>45281</v>
      </c>
      <c r="E19" s="775">
        <f t="shared" si="13"/>
        <v>45283</v>
      </c>
      <c r="F19" s="775">
        <f t="shared" si="14"/>
        <v>45287</v>
      </c>
      <c r="G19" s="331"/>
      <c r="H19" s="775">
        <f t="shared" si="12"/>
        <v>45282</v>
      </c>
      <c r="J19" s="442"/>
    </row>
    <row r="20" spans="1:10" s="145" customFormat="1" ht="18" hidden="1" customHeight="1" x14ac:dyDescent="0.2">
      <c r="A20" s="822" t="s">
        <v>768</v>
      </c>
      <c r="B20" s="759" t="s">
        <v>756</v>
      </c>
      <c r="C20" s="775" t="s">
        <v>779</v>
      </c>
      <c r="D20" s="634">
        <f t="shared" si="9"/>
        <v>45288</v>
      </c>
      <c r="E20" s="775">
        <f t="shared" ref="E20:E33" si="15">D20+2</f>
        <v>45290</v>
      </c>
      <c r="F20" s="775">
        <f t="shared" ref="F20:F29" si="16">D20+6</f>
        <v>45294</v>
      </c>
      <c r="G20" s="331"/>
      <c r="H20" s="775">
        <f t="shared" si="12"/>
        <v>45289</v>
      </c>
      <c r="J20" s="442"/>
    </row>
    <row r="21" spans="1:10" s="145" customFormat="1" ht="18" hidden="1" customHeight="1" x14ac:dyDescent="0.2">
      <c r="A21" s="822"/>
      <c r="B21" s="634" t="s">
        <v>759</v>
      </c>
      <c r="C21" s="775" t="s">
        <v>780</v>
      </c>
      <c r="D21" s="634">
        <f t="shared" si="9"/>
        <v>45295</v>
      </c>
      <c r="E21" s="775">
        <f t="shared" si="15"/>
        <v>45297</v>
      </c>
      <c r="F21" s="775">
        <f t="shared" si="16"/>
        <v>45301</v>
      </c>
      <c r="G21" s="331"/>
      <c r="H21" s="775">
        <f t="shared" si="12"/>
        <v>45296</v>
      </c>
      <c r="J21" s="442"/>
    </row>
    <row r="22" spans="1:10" s="145" customFormat="1" ht="18" hidden="1" customHeight="1" x14ac:dyDescent="0.2">
      <c r="A22" s="822"/>
      <c r="B22" s="812" t="s">
        <v>762</v>
      </c>
      <c r="C22" s="775" t="s">
        <v>781</v>
      </c>
      <c r="D22" s="634">
        <f t="shared" si="9"/>
        <v>45302</v>
      </c>
      <c r="E22" s="775">
        <f t="shared" si="15"/>
        <v>45304</v>
      </c>
      <c r="F22" s="775">
        <f t="shared" si="16"/>
        <v>45308</v>
      </c>
      <c r="G22" s="331"/>
      <c r="H22" s="775">
        <f t="shared" si="12"/>
        <v>45303</v>
      </c>
      <c r="J22" s="442"/>
    </row>
    <row r="23" spans="1:10" s="145" customFormat="1" ht="18" hidden="1" customHeight="1" x14ac:dyDescent="0.2">
      <c r="A23" s="822"/>
      <c r="B23" s="759" t="s">
        <v>756</v>
      </c>
      <c r="C23" s="775" t="s">
        <v>782</v>
      </c>
      <c r="D23" s="634">
        <f t="shared" si="9"/>
        <v>45309</v>
      </c>
      <c r="E23" s="775">
        <f t="shared" si="15"/>
        <v>45311</v>
      </c>
      <c r="F23" s="775">
        <f t="shared" si="16"/>
        <v>45315</v>
      </c>
      <c r="G23" s="331"/>
      <c r="H23" s="775">
        <f t="shared" si="12"/>
        <v>45310</v>
      </c>
      <c r="J23" s="442"/>
    </row>
    <row r="24" spans="1:10" s="145" customFormat="1" ht="18" hidden="1" customHeight="1" x14ac:dyDescent="0.2">
      <c r="A24" s="822"/>
      <c r="B24" s="634" t="s">
        <v>759</v>
      </c>
      <c r="C24" s="775" t="s">
        <v>783</v>
      </c>
      <c r="D24" s="634">
        <f t="shared" si="9"/>
        <v>45316</v>
      </c>
      <c r="E24" s="775">
        <f t="shared" si="15"/>
        <v>45318</v>
      </c>
      <c r="F24" s="775">
        <f t="shared" si="16"/>
        <v>45322</v>
      </c>
      <c r="G24" s="331"/>
      <c r="H24" s="775">
        <f t="shared" si="12"/>
        <v>45317</v>
      </c>
      <c r="J24" s="442"/>
    </row>
    <row r="25" spans="1:10" s="145" customFormat="1" ht="18" hidden="1" customHeight="1" x14ac:dyDescent="0.2">
      <c r="A25" s="822"/>
      <c r="B25" s="812" t="s">
        <v>762</v>
      </c>
      <c r="C25" s="775" t="s">
        <v>784</v>
      </c>
      <c r="D25" s="634">
        <f t="shared" si="9"/>
        <v>45323</v>
      </c>
      <c r="E25" s="777">
        <f t="shared" si="15"/>
        <v>45325</v>
      </c>
      <c r="F25" s="777">
        <f t="shared" si="16"/>
        <v>45329</v>
      </c>
      <c r="G25" s="331"/>
      <c r="H25" s="775">
        <f t="shared" si="12"/>
        <v>45324</v>
      </c>
      <c r="J25" s="442"/>
    </row>
    <row r="26" spans="1:10" s="145" customFormat="1" ht="18" hidden="1" customHeight="1" x14ac:dyDescent="0.2">
      <c r="A26" s="822"/>
      <c r="B26" s="759" t="s">
        <v>756</v>
      </c>
      <c r="C26" s="775" t="s">
        <v>785</v>
      </c>
      <c r="D26" s="634">
        <f t="shared" si="9"/>
        <v>45330</v>
      </c>
      <c r="E26" s="775">
        <f t="shared" si="15"/>
        <v>45332</v>
      </c>
      <c r="F26" s="775">
        <f t="shared" si="16"/>
        <v>45336</v>
      </c>
      <c r="G26" s="331"/>
      <c r="H26" s="775">
        <f t="shared" si="12"/>
        <v>45331</v>
      </c>
      <c r="J26" s="442"/>
    </row>
    <row r="27" spans="1:10" s="145" customFormat="1" ht="18" hidden="1" customHeight="1" x14ac:dyDescent="0.2">
      <c r="A27" s="822"/>
      <c r="B27" s="634" t="s">
        <v>759</v>
      </c>
      <c r="C27" s="775" t="s">
        <v>786</v>
      </c>
      <c r="D27" s="634">
        <f t="shared" si="9"/>
        <v>45337</v>
      </c>
      <c r="E27" s="775">
        <f t="shared" si="15"/>
        <v>45339</v>
      </c>
      <c r="F27" s="775">
        <f t="shared" si="16"/>
        <v>45343</v>
      </c>
      <c r="G27" s="331"/>
      <c r="H27" s="775">
        <f t="shared" si="12"/>
        <v>45338</v>
      </c>
      <c r="J27" s="442"/>
    </row>
    <row r="28" spans="1:10" s="145" customFormat="1" ht="18" hidden="1" customHeight="1" x14ac:dyDescent="0.2">
      <c r="A28" s="822"/>
      <c r="B28" s="812" t="s">
        <v>762</v>
      </c>
      <c r="C28" s="775" t="s">
        <v>787</v>
      </c>
      <c r="D28" s="634">
        <f t="shared" si="9"/>
        <v>45344</v>
      </c>
      <c r="E28" s="775">
        <f t="shared" si="15"/>
        <v>45346</v>
      </c>
      <c r="F28" s="775">
        <f t="shared" si="16"/>
        <v>45350</v>
      </c>
      <c r="G28" s="331"/>
      <c r="H28" s="775">
        <f t="shared" si="12"/>
        <v>45345</v>
      </c>
      <c r="J28" s="442"/>
    </row>
    <row r="29" spans="1:10" s="145" customFormat="1" ht="18" hidden="1" customHeight="1" x14ac:dyDescent="0.2">
      <c r="A29" s="822"/>
      <c r="B29" s="759" t="s">
        <v>756</v>
      </c>
      <c r="C29" s="775" t="s">
        <v>788</v>
      </c>
      <c r="D29" s="634">
        <f t="shared" si="9"/>
        <v>45351</v>
      </c>
      <c r="E29" s="775">
        <f t="shared" si="15"/>
        <v>45353</v>
      </c>
      <c r="F29" s="775">
        <f t="shared" si="16"/>
        <v>45357</v>
      </c>
      <c r="G29" s="331"/>
      <c r="H29" s="775">
        <f t="shared" si="12"/>
        <v>45352</v>
      </c>
      <c r="J29" s="442"/>
    </row>
    <row r="30" spans="1:10" s="145" customFormat="1" ht="18" hidden="1" customHeight="1" x14ac:dyDescent="0.2">
      <c r="A30" s="822"/>
      <c r="B30" s="634" t="s">
        <v>759</v>
      </c>
      <c r="C30" s="775" t="s">
        <v>789</v>
      </c>
      <c r="D30" s="634">
        <v>45360</v>
      </c>
      <c r="E30" s="775">
        <f t="shared" si="15"/>
        <v>45362</v>
      </c>
      <c r="F30" s="775">
        <f>D30+6</f>
        <v>45366</v>
      </c>
      <c r="G30" s="331"/>
      <c r="H30" s="775">
        <v>45359</v>
      </c>
      <c r="J30" s="442"/>
    </row>
    <row r="31" spans="1:10" s="145" customFormat="1" ht="18" hidden="1" customHeight="1" x14ac:dyDescent="0.2">
      <c r="A31" s="822"/>
      <c r="B31" s="812" t="s">
        <v>762</v>
      </c>
      <c r="C31" s="775" t="s">
        <v>790</v>
      </c>
      <c r="D31" s="634">
        <v>45365</v>
      </c>
      <c r="E31" s="775">
        <f t="shared" si="15"/>
        <v>45367</v>
      </c>
      <c r="F31" s="775">
        <f t="shared" ref="F31:F34" si="17">D31+6</f>
        <v>45371</v>
      </c>
      <c r="G31" s="331"/>
      <c r="H31" s="775">
        <f t="shared" si="12"/>
        <v>45366</v>
      </c>
      <c r="J31" s="442"/>
    </row>
    <row r="32" spans="1:10" s="145" customFormat="1" ht="18" hidden="1" customHeight="1" x14ac:dyDescent="0.2">
      <c r="A32" s="822"/>
      <c r="B32" s="759" t="s">
        <v>756</v>
      </c>
      <c r="C32" s="775" t="s">
        <v>791</v>
      </c>
      <c r="D32" s="775">
        <v>45372</v>
      </c>
      <c r="E32" s="775">
        <f t="shared" si="15"/>
        <v>45374</v>
      </c>
      <c r="F32" s="775">
        <f t="shared" si="17"/>
        <v>45378</v>
      </c>
      <c r="G32" s="331"/>
      <c r="H32" s="775">
        <f t="shared" si="12"/>
        <v>45373</v>
      </c>
      <c r="J32" s="442"/>
    </row>
    <row r="33" spans="1:10" s="145" customFormat="1" ht="18" hidden="1" customHeight="1" x14ac:dyDescent="0.2">
      <c r="A33" s="822" t="s">
        <v>768</v>
      </c>
      <c r="B33" s="898" t="s">
        <v>415</v>
      </c>
      <c r="C33" s="985" t="s">
        <v>792</v>
      </c>
      <c r="D33" s="968">
        <v>45383</v>
      </c>
      <c r="E33" s="968">
        <f t="shared" si="15"/>
        <v>45385</v>
      </c>
      <c r="F33" s="968">
        <f t="shared" si="17"/>
        <v>45389</v>
      </c>
      <c r="G33" s="331"/>
      <c r="H33" s="775">
        <f t="shared" si="12"/>
        <v>45380</v>
      </c>
      <c r="J33" s="442"/>
    </row>
    <row r="34" spans="1:10" s="145" customFormat="1" ht="18" hidden="1" customHeight="1" x14ac:dyDescent="0.2">
      <c r="A34" s="822"/>
      <c r="B34" s="985" t="s">
        <v>762</v>
      </c>
      <c r="C34" s="985" t="s">
        <v>793</v>
      </c>
      <c r="D34" s="985">
        <v>45385</v>
      </c>
      <c r="E34" s="775">
        <f t="shared" ref="E34:E38" si="18">D34+2</f>
        <v>45387</v>
      </c>
      <c r="F34" s="775">
        <f t="shared" si="17"/>
        <v>45391</v>
      </c>
      <c r="G34" s="331"/>
      <c r="H34" s="775">
        <v>45387</v>
      </c>
      <c r="J34" s="442"/>
    </row>
    <row r="35" spans="1:10" s="145" customFormat="1" ht="18" hidden="1" customHeight="1" x14ac:dyDescent="0.2">
      <c r="A35" s="822"/>
      <c r="B35" s="985" t="s">
        <v>756</v>
      </c>
      <c r="C35" s="985" t="s">
        <v>794</v>
      </c>
      <c r="D35" s="985">
        <v>45396</v>
      </c>
      <c r="E35" s="898" t="s">
        <v>415</v>
      </c>
      <c r="F35" s="775">
        <v>45401</v>
      </c>
      <c r="G35" s="331"/>
      <c r="H35" s="775">
        <f t="shared" si="12"/>
        <v>45394</v>
      </c>
      <c r="J35" s="442"/>
    </row>
    <row r="36" spans="1:10" s="145" customFormat="1" ht="18" hidden="1" customHeight="1" x14ac:dyDescent="0.2">
      <c r="A36" s="822"/>
      <c r="B36" s="985" t="s">
        <v>759</v>
      </c>
      <c r="C36" s="985" t="s">
        <v>795</v>
      </c>
      <c r="D36" s="985">
        <v>45401</v>
      </c>
      <c r="E36" s="775">
        <f t="shared" si="18"/>
        <v>45403</v>
      </c>
      <c r="F36" s="775">
        <f>D36+6</f>
        <v>45407</v>
      </c>
      <c r="G36" s="331"/>
      <c r="H36" s="775">
        <f t="shared" si="12"/>
        <v>45401</v>
      </c>
      <c r="J36" s="442"/>
    </row>
    <row r="37" spans="1:10" s="145" customFormat="1" ht="18" hidden="1" customHeight="1" x14ac:dyDescent="0.2">
      <c r="A37" s="822"/>
      <c r="B37" s="985" t="s">
        <v>762</v>
      </c>
      <c r="C37" s="985" t="s">
        <v>796</v>
      </c>
      <c r="D37" s="985">
        <v>45410</v>
      </c>
      <c r="E37" s="775">
        <f t="shared" si="18"/>
        <v>45412</v>
      </c>
      <c r="F37" s="775">
        <f>D37+7</f>
        <v>45417</v>
      </c>
      <c r="G37" s="331"/>
      <c r="H37" s="775">
        <f t="shared" si="12"/>
        <v>45408</v>
      </c>
      <c r="J37" s="442"/>
    </row>
    <row r="38" spans="1:10" s="145" customFormat="1" ht="18" hidden="1" customHeight="1" x14ac:dyDescent="0.2">
      <c r="A38" s="822"/>
      <c r="B38" s="985" t="s">
        <v>756</v>
      </c>
      <c r="C38" s="985" t="s">
        <v>797</v>
      </c>
      <c r="D38" s="985">
        <v>45416</v>
      </c>
      <c r="E38" s="775">
        <f t="shared" si="18"/>
        <v>45418</v>
      </c>
      <c r="F38" s="775">
        <f t="shared" ref="F38:F42" si="19">D38+7</f>
        <v>45423</v>
      </c>
      <c r="G38" s="331"/>
      <c r="H38" s="775">
        <f t="shared" si="12"/>
        <v>45415</v>
      </c>
      <c r="J38" s="442"/>
    </row>
    <row r="39" spans="1:10" s="145" customFormat="1" ht="18" hidden="1" customHeight="1" x14ac:dyDescent="0.2">
      <c r="A39" s="822"/>
      <c r="B39" s="985" t="s">
        <v>759</v>
      </c>
      <c r="C39" s="985" t="s">
        <v>798</v>
      </c>
      <c r="D39" s="985">
        <v>45422</v>
      </c>
      <c r="E39" s="898" t="s">
        <v>415</v>
      </c>
      <c r="F39" s="775">
        <f t="shared" si="19"/>
        <v>45429</v>
      </c>
      <c r="G39" s="331"/>
      <c r="H39" s="775">
        <f t="shared" si="12"/>
        <v>45422</v>
      </c>
      <c r="J39" s="442"/>
    </row>
    <row r="40" spans="1:10" s="145" customFormat="1" ht="18" hidden="1" customHeight="1" x14ac:dyDescent="0.2">
      <c r="A40" s="822"/>
      <c r="B40" s="985" t="s">
        <v>762</v>
      </c>
      <c r="C40" s="985" t="s">
        <v>799</v>
      </c>
      <c r="D40" s="985">
        <v>45431</v>
      </c>
      <c r="E40" s="898" t="s">
        <v>415</v>
      </c>
      <c r="F40" s="898" t="s">
        <v>415</v>
      </c>
      <c r="G40" s="331"/>
      <c r="H40" s="775">
        <f t="shared" si="12"/>
        <v>45429</v>
      </c>
      <c r="J40" s="442"/>
    </row>
    <row r="41" spans="1:10" s="145" customFormat="1" ht="18" hidden="1" customHeight="1" x14ac:dyDescent="0.2">
      <c r="A41" s="822"/>
      <c r="B41" s="985" t="s">
        <v>756</v>
      </c>
      <c r="C41" s="985" t="s">
        <v>800</v>
      </c>
      <c r="D41" s="985">
        <v>45435</v>
      </c>
      <c r="E41" s="898" t="s">
        <v>415</v>
      </c>
      <c r="F41" s="775">
        <f t="shared" si="19"/>
        <v>45442</v>
      </c>
      <c r="G41" s="331"/>
      <c r="H41" s="775">
        <f t="shared" si="12"/>
        <v>45436</v>
      </c>
      <c r="J41" s="442"/>
    </row>
    <row r="42" spans="1:10" s="145" customFormat="1" ht="18" hidden="1" customHeight="1" x14ac:dyDescent="0.2">
      <c r="A42" s="822"/>
      <c r="B42" s="985" t="s">
        <v>759</v>
      </c>
      <c r="C42" s="985" t="s">
        <v>801</v>
      </c>
      <c r="D42" s="985">
        <v>45441</v>
      </c>
      <c r="E42" s="898" t="s">
        <v>415</v>
      </c>
      <c r="F42" s="775">
        <f t="shared" si="19"/>
        <v>45448</v>
      </c>
      <c r="G42" s="331"/>
      <c r="H42" s="775">
        <f t="shared" si="12"/>
        <v>45443</v>
      </c>
      <c r="J42" s="442"/>
    </row>
    <row r="43" spans="1:10" s="145" customFormat="1" ht="18" hidden="1" customHeight="1" x14ac:dyDescent="0.2">
      <c r="A43" s="822"/>
      <c r="B43" s="985" t="s">
        <v>762</v>
      </c>
      <c r="C43" s="985" t="s">
        <v>802</v>
      </c>
      <c r="D43" s="985">
        <v>45446</v>
      </c>
      <c r="E43" s="775">
        <f t="shared" ref="E43" si="20">D43+2</f>
        <v>45448</v>
      </c>
      <c r="F43" s="775">
        <f t="shared" ref="F43:F45" si="21">D43+7</f>
        <v>45453</v>
      </c>
      <c r="G43" s="331"/>
      <c r="H43" s="775">
        <f t="shared" si="12"/>
        <v>45450</v>
      </c>
      <c r="J43" s="442"/>
    </row>
    <row r="44" spans="1:10" s="145" customFormat="1" ht="18" hidden="1" customHeight="1" x14ac:dyDescent="0.2">
      <c r="A44" s="822"/>
      <c r="B44" s="985" t="s">
        <v>756</v>
      </c>
      <c r="C44" s="985" t="s">
        <v>803</v>
      </c>
      <c r="D44" s="985">
        <v>45462</v>
      </c>
      <c r="E44" s="898" t="s">
        <v>415</v>
      </c>
      <c r="F44" s="775">
        <f t="shared" si="21"/>
        <v>45469</v>
      </c>
      <c r="G44" s="331"/>
      <c r="H44" s="775">
        <f t="shared" si="12"/>
        <v>45457</v>
      </c>
      <c r="J44" s="442"/>
    </row>
    <row r="45" spans="1:10" s="145" customFormat="1" ht="18" hidden="1" customHeight="1" x14ac:dyDescent="0.2">
      <c r="A45" s="822"/>
      <c r="B45" s="985" t="s">
        <v>759</v>
      </c>
      <c r="C45" s="985" t="s">
        <v>804</v>
      </c>
      <c r="D45" s="985">
        <v>45464</v>
      </c>
      <c r="E45" s="775">
        <f t="shared" ref="E45:E47" si="22">D45+2</f>
        <v>45466</v>
      </c>
      <c r="F45" s="775">
        <f t="shared" si="21"/>
        <v>45471</v>
      </c>
      <c r="G45" s="331"/>
      <c r="H45" s="775">
        <f t="shared" si="12"/>
        <v>45464</v>
      </c>
      <c r="J45" s="442"/>
    </row>
    <row r="46" spans="1:10" s="145" customFormat="1" ht="18" hidden="1" customHeight="1" x14ac:dyDescent="0.2">
      <c r="A46" s="822"/>
      <c r="B46" s="985" t="s">
        <v>762</v>
      </c>
      <c r="C46" s="985" t="s">
        <v>805</v>
      </c>
      <c r="D46" s="985">
        <v>45474</v>
      </c>
      <c r="E46" s="775">
        <f t="shared" si="22"/>
        <v>45476</v>
      </c>
      <c r="F46" s="775">
        <f t="shared" ref="F46:F48" si="23">D46+7</f>
        <v>45481</v>
      </c>
      <c r="G46" s="331"/>
      <c r="H46" s="775">
        <f t="shared" si="12"/>
        <v>45471</v>
      </c>
      <c r="J46" s="442"/>
    </row>
    <row r="47" spans="1:10" s="145" customFormat="1" ht="18" hidden="1" customHeight="1" x14ac:dyDescent="0.2">
      <c r="A47" s="822"/>
      <c r="B47" s="985" t="s">
        <v>756</v>
      </c>
      <c r="C47" s="985" t="s">
        <v>806</v>
      </c>
      <c r="D47" s="985">
        <v>45476</v>
      </c>
      <c r="E47" s="775">
        <f t="shared" si="22"/>
        <v>45478</v>
      </c>
      <c r="F47" s="775">
        <f t="shared" si="23"/>
        <v>45483</v>
      </c>
      <c r="G47" s="331"/>
      <c r="H47" s="775">
        <f t="shared" si="12"/>
        <v>45478</v>
      </c>
      <c r="J47" s="442"/>
    </row>
    <row r="48" spans="1:10" s="145" customFormat="1" ht="18" hidden="1" customHeight="1" x14ac:dyDescent="0.2">
      <c r="A48" s="822"/>
      <c r="B48" s="985" t="s">
        <v>759</v>
      </c>
      <c r="C48" s="985" t="s">
        <v>807</v>
      </c>
      <c r="D48" s="985">
        <v>45483</v>
      </c>
      <c r="E48" s="898" t="s">
        <v>415</v>
      </c>
      <c r="F48" s="775">
        <f t="shared" si="23"/>
        <v>45490</v>
      </c>
      <c r="G48" s="331"/>
      <c r="H48" s="775">
        <f t="shared" si="12"/>
        <v>45485</v>
      </c>
      <c r="J48" s="442"/>
    </row>
    <row r="49" spans="1:10" s="145" customFormat="1" ht="18" hidden="1" customHeight="1" x14ac:dyDescent="0.2">
      <c r="A49" s="822"/>
      <c r="B49" s="985" t="s">
        <v>762</v>
      </c>
      <c r="C49" s="985" t="s">
        <v>808</v>
      </c>
      <c r="D49" s="985">
        <v>45492</v>
      </c>
      <c r="E49" s="775">
        <f t="shared" ref="E49:E50" si="24">D49+2</f>
        <v>45494</v>
      </c>
      <c r="F49" s="775">
        <f t="shared" ref="F49:F51" si="25">D49+7</f>
        <v>45499</v>
      </c>
      <c r="G49" s="331"/>
      <c r="H49" s="775">
        <f t="shared" si="12"/>
        <v>45492</v>
      </c>
      <c r="J49" s="442"/>
    </row>
    <row r="50" spans="1:10" s="145" customFormat="1" ht="18" hidden="1" customHeight="1" x14ac:dyDescent="0.2">
      <c r="A50" s="822"/>
      <c r="B50" s="985" t="s">
        <v>756</v>
      </c>
      <c r="C50" s="985" t="s">
        <v>809</v>
      </c>
      <c r="D50" s="985">
        <v>45496</v>
      </c>
      <c r="E50" s="775">
        <f t="shared" si="24"/>
        <v>45498</v>
      </c>
      <c r="F50" s="775">
        <f t="shared" si="25"/>
        <v>45503</v>
      </c>
      <c r="G50" s="331"/>
      <c r="H50" s="775">
        <f t="shared" si="12"/>
        <v>45499</v>
      </c>
      <c r="J50" s="442"/>
    </row>
    <row r="51" spans="1:10" s="145" customFormat="1" ht="18" hidden="1" customHeight="1" x14ac:dyDescent="0.2">
      <c r="A51" s="822"/>
      <c r="B51" s="985" t="s">
        <v>759</v>
      </c>
      <c r="C51" s="985" t="s">
        <v>810</v>
      </c>
      <c r="D51" s="985">
        <v>45505</v>
      </c>
      <c r="E51" s="898" t="s">
        <v>415</v>
      </c>
      <c r="F51" s="775">
        <f t="shared" si="25"/>
        <v>45512</v>
      </c>
      <c r="G51" s="331"/>
      <c r="H51" s="775">
        <f t="shared" si="12"/>
        <v>45506</v>
      </c>
      <c r="J51" s="442"/>
    </row>
    <row r="52" spans="1:10" s="145" customFormat="1" ht="18" hidden="1" customHeight="1" x14ac:dyDescent="0.2">
      <c r="A52" s="822"/>
      <c r="B52" s="985" t="s">
        <v>762</v>
      </c>
      <c r="C52" s="985" t="s">
        <v>811</v>
      </c>
      <c r="D52" s="985">
        <v>45512</v>
      </c>
      <c r="E52" s="775">
        <f t="shared" ref="E52" si="26">D52+2</f>
        <v>45514</v>
      </c>
      <c r="F52" s="775">
        <f t="shared" ref="F52:F54" si="27">D52+7</f>
        <v>45519</v>
      </c>
      <c r="G52" s="331"/>
      <c r="H52" s="775">
        <f t="shared" si="12"/>
        <v>45513</v>
      </c>
      <c r="J52" s="442"/>
    </row>
    <row r="53" spans="1:10" s="145" customFormat="1" ht="18" hidden="1" customHeight="1" x14ac:dyDescent="0.2">
      <c r="A53" s="822"/>
      <c r="B53" s="985" t="s">
        <v>756</v>
      </c>
      <c r="C53" s="985" t="s">
        <v>812</v>
      </c>
      <c r="D53" s="985">
        <v>45518</v>
      </c>
      <c r="E53" s="898" t="s">
        <v>415</v>
      </c>
      <c r="F53" s="775">
        <f t="shared" si="27"/>
        <v>45525</v>
      </c>
      <c r="G53" s="331"/>
      <c r="H53" s="775">
        <f t="shared" si="12"/>
        <v>45520</v>
      </c>
      <c r="J53" s="442"/>
    </row>
    <row r="54" spans="1:10" s="145" customFormat="1" ht="18" hidden="1" customHeight="1" x14ac:dyDescent="0.2">
      <c r="A54" s="822"/>
      <c r="B54" s="985" t="s">
        <v>759</v>
      </c>
      <c r="C54" s="985" t="s">
        <v>813</v>
      </c>
      <c r="D54" s="985">
        <v>45529</v>
      </c>
      <c r="E54" s="898" t="s">
        <v>415</v>
      </c>
      <c r="F54" s="775">
        <f t="shared" si="27"/>
        <v>45536</v>
      </c>
      <c r="G54" s="331"/>
      <c r="H54" s="775">
        <f t="shared" si="12"/>
        <v>45527</v>
      </c>
      <c r="J54" s="442"/>
    </row>
    <row r="55" spans="1:10" s="145" customFormat="1" ht="18" hidden="1" customHeight="1" x14ac:dyDescent="0.2">
      <c r="A55" s="822" t="s">
        <v>814</v>
      </c>
      <c r="B55" s="985" t="s">
        <v>756</v>
      </c>
      <c r="C55" s="985" t="s">
        <v>815</v>
      </c>
      <c r="D55" s="985">
        <v>45531</v>
      </c>
      <c r="E55" s="775">
        <f t="shared" ref="E55:E57" si="28">D55+2</f>
        <v>45533</v>
      </c>
      <c r="F55" s="775">
        <f t="shared" ref="F55:F57" si="29">D55+7</f>
        <v>45538</v>
      </c>
      <c r="G55" s="331"/>
      <c r="H55" s="775">
        <f t="shared" si="12"/>
        <v>45534</v>
      </c>
      <c r="J55" s="442"/>
    </row>
    <row r="56" spans="1:10" s="145" customFormat="1" ht="18" hidden="1" customHeight="1" x14ac:dyDescent="0.2">
      <c r="A56" s="822" t="s">
        <v>756</v>
      </c>
      <c r="B56" s="1063" t="s">
        <v>439</v>
      </c>
      <c r="C56" s="985" t="s">
        <v>816</v>
      </c>
      <c r="D56" s="817">
        <v>45543</v>
      </c>
      <c r="E56" s="817">
        <f t="shared" si="28"/>
        <v>45545</v>
      </c>
      <c r="F56" s="817">
        <f t="shared" si="29"/>
        <v>45550</v>
      </c>
      <c r="G56" s="331"/>
      <c r="H56" s="775">
        <f t="shared" si="12"/>
        <v>45541</v>
      </c>
      <c r="J56" s="442"/>
    </row>
    <row r="57" spans="1:10" s="145" customFormat="1" ht="18" hidden="1" customHeight="1" x14ac:dyDescent="0.2">
      <c r="A57" s="822"/>
      <c r="B57" s="985" t="s">
        <v>817</v>
      </c>
      <c r="C57" s="985" t="s">
        <v>818</v>
      </c>
      <c r="D57" s="985">
        <v>45543</v>
      </c>
      <c r="E57" s="775">
        <f t="shared" si="28"/>
        <v>45545</v>
      </c>
      <c r="F57" s="775">
        <f t="shared" si="29"/>
        <v>45550</v>
      </c>
      <c r="G57" s="331"/>
      <c r="H57" s="775">
        <f t="shared" si="12"/>
        <v>45548</v>
      </c>
      <c r="J57" s="442"/>
    </row>
    <row r="58" spans="1:10" s="145" customFormat="1" ht="18" hidden="1" customHeight="1" x14ac:dyDescent="0.2">
      <c r="A58" s="822" t="s">
        <v>819</v>
      </c>
      <c r="B58" s="985" t="s">
        <v>756</v>
      </c>
      <c r="C58" s="985" t="s">
        <v>820</v>
      </c>
      <c r="D58" s="985">
        <v>45553</v>
      </c>
      <c r="E58" s="775">
        <f t="shared" ref="E58:E59" si="30">D58+2</f>
        <v>45555</v>
      </c>
      <c r="F58" s="775">
        <f t="shared" ref="F58:F60" si="31">D58+7</f>
        <v>45560</v>
      </c>
      <c r="G58" s="331"/>
      <c r="H58" s="775">
        <f t="shared" si="12"/>
        <v>45555</v>
      </c>
      <c r="J58" s="442"/>
    </row>
    <row r="59" spans="1:10" s="145" customFormat="1" ht="18" hidden="1" customHeight="1" x14ac:dyDescent="0.2">
      <c r="A59" s="822"/>
      <c r="B59" s="985" t="s">
        <v>759</v>
      </c>
      <c r="C59" s="985" t="s">
        <v>821</v>
      </c>
      <c r="D59" s="985">
        <v>45559</v>
      </c>
      <c r="E59" s="775">
        <f t="shared" si="30"/>
        <v>45561</v>
      </c>
      <c r="F59" s="775">
        <f t="shared" si="31"/>
        <v>45566</v>
      </c>
      <c r="G59" s="331"/>
      <c r="H59" s="775">
        <f t="shared" si="12"/>
        <v>45562</v>
      </c>
      <c r="J59" s="442"/>
    </row>
    <row r="60" spans="1:10" s="145" customFormat="1" ht="18" hidden="1" customHeight="1" x14ac:dyDescent="0.2">
      <c r="A60" s="822"/>
      <c r="B60" s="985" t="s">
        <v>817</v>
      </c>
      <c r="C60" s="985" t="s">
        <v>822</v>
      </c>
      <c r="D60" s="985">
        <v>45569</v>
      </c>
      <c r="E60" s="775">
        <f t="shared" ref="E60:E61" si="32">D60+2</f>
        <v>45571</v>
      </c>
      <c r="F60" s="775">
        <f t="shared" si="31"/>
        <v>45576</v>
      </c>
      <c r="G60" s="331"/>
      <c r="H60" s="775">
        <f t="shared" si="12"/>
        <v>45569</v>
      </c>
      <c r="J60" s="442"/>
    </row>
    <row r="61" spans="1:10" s="145" customFormat="1" ht="18" hidden="1" customHeight="1" x14ac:dyDescent="0.2">
      <c r="A61" s="822" t="s">
        <v>756</v>
      </c>
      <c r="B61" s="985" t="s">
        <v>823</v>
      </c>
      <c r="C61" s="985" t="s">
        <v>824</v>
      </c>
      <c r="D61" s="985">
        <v>45576</v>
      </c>
      <c r="E61" s="775">
        <f t="shared" si="32"/>
        <v>45578</v>
      </c>
      <c r="F61" s="775">
        <f t="shared" ref="F61:F63" si="33">D61+7</f>
        <v>45583</v>
      </c>
      <c r="G61" s="331"/>
      <c r="H61" s="775">
        <f t="shared" si="12"/>
        <v>45576</v>
      </c>
      <c r="J61" s="442"/>
    </row>
    <row r="62" spans="1:10" s="145" customFormat="1" ht="18" hidden="1" customHeight="1" x14ac:dyDescent="0.2">
      <c r="A62" s="822" t="s">
        <v>825</v>
      </c>
      <c r="B62" s="985" t="s">
        <v>759</v>
      </c>
      <c r="C62" s="985" t="s">
        <v>826</v>
      </c>
      <c r="D62" s="985">
        <v>45581</v>
      </c>
      <c r="E62" s="898" t="s">
        <v>415</v>
      </c>
      <c r="F62" s="775">
        <f t="shared" si="33"/>
        <v>45588</v>
      </c>
      <c r="G62" s="331"/>
      <c r="H62" s="775">
        <f t="shared" si="12"/>
        <v>45583</v>
      </c>
      <c r="J62" s="442"/>
    </row>
    <row r="63" spans="1:10" s="145" customFormat="1" ht="18" hidden="1" customHeight="1" x14ac:dyDescent="0.2">
      <c r="A63" s="822"/>
      <c r="B63" s="985" t="s">
        <v>817</v>
      </c>
      <c r="C63" s="985" t="s">
        <v>827</v>
      </c>
      <c r="D63" s="985">
        <v>45588</v>
      </c>
      <c r="E63" s="898" t="s">
        <v>415</v>
      </c>
      <c r="F63" s="775">
        <f t="shared" si="33"/>
        <v>45595</v>
      </c>
      <c r="G63" s="331"/>
      <c r="H63" s="775">
        <f t="shared" si="12"/>
        <v>45590</v>
      </c>
      <c r="J63" s="442"/>
    </row>
    <row r="64" spans="1:10" s="145" customFormat="1" ht="18" hidden="1" customHeight="1" x14ac:dyDescent="0.2">
      <c r="A64" s="822" t="s">
        <v>756</v>
      </c>
      <c r="B64" s="985" t="s">
        <v>823</v>
      </c>
      <c r="C64" s="985" t="s">
        <v>828</v>
      </c>
      <c r="D64" s="985">
        <v>45594</v>
      </c>
      <c r="E64" s="775">
        <f t="shared" ref="E64:E65" si="34">D64+2</f>
        <v>45596</v>
      </c>
      <c r="F64" s="775">
        <f t="shared" ref="F64:F66" si="35">D64+7</f>
        <v>45601</v>
      </c>
      <c r="G64" s="331"/>
      <c r="H64" s="775">
        <f t="shared" si="12"/>
        <v>45597</v>
      </c>
      <c r="J64" s="442"/>
    </row>
    <row r="65" spans="1:10" s="145" customFormat="1" ht="18" hidden="1" customHeight="1" x14ac:dyDescent="0.2">
      <c r="A65" s="822" t="s">
        <v>829</v>
      </c>
      <c r="B65" s="985" t="s">
        <v>817</v>
      </c>
      <c r="C65" s="985" t="s">
        <v>830</v>
      </c>
      <c r="D65" s="985">
        <v>45603</v>
      </c>
      <c r="E65" s="775">
        <f t="shared" si="34"/>
        <v>45605</v>
      </c>
      <c r="F65" s="775">
        <f t="shared" si="35"/>
        <v>45610</v>
      </c>
      <c r="G65" s="331"/>
      <c r="H65" s="775">
        <f t="shared" si="12"/>
        <v>45604</v>
      </c>
      <c r="J65" s="442"/>
    </row>
    <row r="66" spans="1:10" s="145" customFormat="1" ht="18" hidden="1" customHeight="1" x14ac:dyDescent="0.2">
      <c r="A66" s="822"/>
      <c r="B66" s="985" t="s">
        <v>762</v>
      </c>
      <c r="C66" s="985" t="s">
        <v>831</v>
      </c>
      <c r="D66" s="985">
        <v>45611</v>
      </c>
      <c r="E66" s="775">
        <f t="shared" ref="E66:E67" si="36">D66+2</f>
        <v>45613</v>
      </c>
      <c r="F66" s="775">
        <f t="shared" si="35"/>
        <v>45618</v>
      </c>
      <c r="G66" s="331"/>
      <c r="H66" s="775">
        <f t="shared" si="12"/>
        <v>45611</v>
      </c>
      <c r="J66" s="442"/>
    </row>
    <row r="67" spans="1:10" s="145" customFormat="1" ht="18" hidden="1" customHeight="1" x14ac:dyDescent="0.2">
      <c r="A67" s="822" t="s">
        <v>832</v>
      </c>
      <c r="B67" s="985" t="s">
        <v>817</v>
      </c>
      <c r="C67" s="985" t="s">
        <v>833</v>
      </c>
      <c r="D67" s="985">
        <v>45617</v>
      </c>
      <c r="E67" s="775">
        <f t="shared" si="36"/>
        <v>45619</v>
      </c>
      <c r="F67" s="775">
        <f t="shared" ref="F67:F69" si="37">D67+7</f>
        <v>45624</v>
      </c>
      <c r="G67" s="331"/>
      <c r="H67" s="775">
        <f t="shared" si="12"/>
        <v>45618</v>
      </c>
      <c r="J67" s="442"/>
    </row>
    <row r="68" spans="1:10" s="145" customFormat="1" ht="18" hidden="1" customHeight="1" x14ac:dyDescent="0.2">
      <c r="A68" s="822" t="s">
        <v>759</v>
      </c>
      <c r="B68" s="985" t="s">
        <v>762</v>
      </c>
      <c r="C68" s="985" t="s">
        <v>834</v>
      </c>
      <c r="D68" s="985">
        <v>45627</v>
      </c>
      <c r="E68" s="898" t="s">
        <v>415</v>
      </c>
      <c r="F68" s="775">
        <f t="shared" si="37"/>
        <v>45634</v>
      </c>
      <c r="G68" s="331"/>
      <c r="H68" s="775">
        <f t="shared" si="12"/>
        <v>45625</v>
      </c>
      <c r="J68" s="442"/>
    </row>
    <row r="69" spans="1:10" s="145" customFormat="1" ht="18" hidden="1" customHeight="1" x14ac:dyDescent="0.2">
      <c r="A69" s="822"/>
      <c r="B69" s="985" t="s">
        <v>817</v>
      </c>
      <c r="C69" s="985" t="s">
        <v>835</v>
      </c>
      <c r="D69" s="985">
        <v>45630</v>
      </c>
      <c r="E69" s="898" t="s">
        <v>415</v>
      </c>
      <c r="F69" s="775">
        <f t="shared" si="37"/>
        <v>45637</v>
      </c>
      <c r="G69" s="331"/>
      <c r="H69" s="775">
        <f t="shared" si="12"/>
        <v>45632</v>
      </c>
      <c r="J69" s="442"/>
    </row>
    <row r="70" spans="1:10" s="145" customFormat="1" ht="18" hidden="1" customHeight="1" x14ac:dyDescent="0.2">
      <c r="A70" s="822" t="s">
        <v>836</v>
      </c>
      <c r="B70" s="985" t="s">
        <v>762</v>
      </c>
      <c r="C70" s="985" t="s">
        <v>837</v>
      </c>
      <c r="D70" s="985">
        <v>45639</v>
      </c>
      <c r="E70" s="898" t="s">
        <v>415</v>
      </c>
      <c r="F70" s="775">
        <f t="shared" ref="F70" si="38">D70+7</f>
        <v>45646</v>
      </c>
      <c r="G70" s="331"/>
      <c r="H70" s="775">
        <f t="shared" si="12"/>
        <v>45639</v>
      </c>
      <c r="J70" s="442"/>
    </row>
    <row r="71" spans="1:10" s="145" customFormat="1" ht="18" hidden="1" customHeight="1" x14ac:dyDescent="0.2">
      <c r="A71" s="822" t="s">
        <v>817</v>
      </c>
      <c r="B71" s="1063" t="s">
        <v>439</v>
      </c>
      <c r="C71" s="985" t="s">
        <v>838</v>
      </c>
      <c r="D71" s="817"/>
      <c r="E71" s="1015"/>
      <c r="F71" s="817"/>
      <c r="G71" s="331"/>
      <c r="H71" s="775">
        <f t="shared" si="12"/>
        <v>45646</v>
      </c>
      <c r="J71" s="442"/>
    </row>
    <row r="72" spans="1:10" s="145" customFormat="1" ht="18" hidden="1" customHeight="1" x14ac:dyDescent="0.2">
      <c r="A72" s="822" t="s">
        <v>839</v>
      </c>
      <c r="B72" s="985" t="s">
        <v>762</v>
      </c>
      <c r="C72" s="985" t="s">
        <v>840</v>
      </c>
      <c r="D72" s="985">
        <v>45653</v>
      </c>
      <c r="E72" s="898" t="s">
        <v>415</v>
      </c>
      <c r="F72" s="775">
        <f>D72+5</f>
        <v>45658</v>
      </c>
      <c r="G72" s="331"/>
      <c r="H72" s="775">
        <f t="shared" si="12"/>
        <v>45653</v>
      </c>
      <c r="J72" s="442"/>
    </row>
    <row r="73" spans="1:10" s="145" customFormat="1" ht="18" hidden="1" customHeight="1" x14ac:dyDescent="0.2">
      <c r="A73" s="822" t="s">
        <v>839</v>
      </c>
      <c r="B73" s="985" t="s">
        <v>756</v>
      </c>
      <c r="C73" s="985" t="s">
        <v>841</v>
      </c>
      <c r="D73" s="985">
        <v>45295</v>
      </c>
      <c r="E73" s="898" t="s">
        <v>415</v>
      </c>
      <c r="F73" s="775">
        <f t="shared" ref="F73:F77" si="39">D73+5</f>
        <v>45300</v>
      </c>
      <c r="G73" s="331"/>
      <c r="H73" s="775">
        <f t="shared" si="12"/>
        <v>45660</v>
      </c>
      <c r="J73" s="442"/>
    </row>
    <row r="74" spans="1:10" s="145" customFormat="1" ht="18" hidden="1" customHeight="1" x14ac:dyDescent="0.2">
      <c r="A74" s="822" t="s">
        <v>119</v>
      </c>
      <c r="B74" s="985" t="s">
        <v>762</v>
      </c>
      <c r="C74" s="985" t="s">
        <v>842</v>
      </c>
      <c r="D74" s="985">
        <v>45669</v>
      </c>
      <c r="E74" s="898" t="s">
        <v>415</v>
      </c>
      <c r="F74" s="775">
        <f t="shared" si="39"/>
        <v>45674</v>
      </c>
      <c r="G74" s="331"/>
      <c r="H74" s="775">
        <f t="shared" si="12"/>
        <v>45667</v>
      </c>
      <c r="J74" s="442"/>
    </row>
    <row r="75" spans="1:10" s="145" customFormat="1" ht="18" customHeight="1" x14ac:dyDescent="0.2">
      <c r="A75" s="822"/>
      <c r="B75" s="985" t="s">
        <v>756</v>
      </c>
      <c r="C75" s="985" t="s">
        <v>843</v>
      </c>
      <c r="D75" s="985">
        <v>45307</v>
      </c>
      <c r="E75" s="898" t="s">
        <v>415</v>
      </c>
      <c r="F75" s="775">
        <f t="shared" si="39"/>
        <v>45312</v>
      </c>
      <c r="G75" s="331"/>
      <c r="H75" s="775">
        <f t="shared" si="12"/>
        <v>45674</v>
      </c>
      <c r="J75" s="442"/>
    </row>
    <row r="76" spans="1:10" s="145" customFormat="1" ht="18" customHeight="1" x14ac:dyDescent="0.2">
      <c r="A76" s="822"/>
      <c r="B76" s="985" t="s">
        <v>762</v>
      </c>
      <c r="C76" s="985" t="s">
        <v>844</v>
      </c>
      <c r="D76" s="985">
        <v>45314</v>
      </c>
      <c r="E76" s="898" t="s">
        <v>415</v>
      </c>
      <c r="F76" s="775">
        <f t="shared" si="39"/>
        <v>45319</v>
      </c>
      <c r="G76" s="331"/>
      <c r="H76" s="775">
        <f t="shared" si="12"/>
        <v>45681</v>
      </c>
      <c r="J76" s="442"/>
    </row>
    <row r="77" spans="1:10" s="145" customFormat="1" ht="18" customHeight="1" x14ac:dyDescent="0.2">
      <c r="A77" s="822"/>
      <c r="B77" s="985" t="s">
        <v>756</v>
      </c>
      <c r="C77" s="985" t="s">
        <v>845</v>
      </c>
      <c r="D77" s="985">
        <v>45321</v>
      </c>
      <c r="E77" s="898" t="s">
        <v>415</v>
      </c>
      <c r="F77" s="775">
        <f t="shared" si="39"/>
        <v>45326</v>
      </c>
      <c r="G77" s="331"/>
      <c r="H77" s="775">
        <f t="shared" si="12"/>
        <v>45688</v>
      </c>
      <c r="J77" s="442"/>
    </row>
    <row r="78" spans="1:10" s="145" customFormat="1" ht="18" customHeight="1" x14ac:dyDescent="0.2">
      <c r="A78" s="822"/>
      <c r="B78" s="985" t="s">
        <v>420</v>
      </c>
      <c r="C78" s="985" t="s">
        <v>846</v>
      </c>
      <c r="D78" s="985">
        <v>45328</v>
      </c>
      <c r="E78" s="775">
        <f t="shared" ref="E78" si="40">D78+2</f>
        <v>45330</v>
      </c>
      <c r="F78" s="775">
        <f t="shared" ref="F78:F79" si="41">D78+7</f>
        <v>45335</v>
      </c>
      <c r="G78" s="331"/>
      <c r="H78" s="775">
        <f t="shared" si="12"/>
        <v>45695</v>
      </c>
      <c r="J78" s="442"/>
    </row>
    <row r="79" spans="1:10" s="145" customFormat="1" ht="18" customHeight="1" x14ac:dyDescent="0.2">
      <c r="A79" s="822"/>
      <c r="B79" s="985" t="s">
        <v>762</v>
      </c>
      <c r="C79" s="985" t="s">
        <v>847</v>
      </c>
      <c r="D79" s="985">
        <v>45335</v>
      </c>
      <c r="E79" s="775">
        <f t="shared" ref="E79" si="42">D79+2</f>
        <v>45337</v>
      </c>
      <c r="F79" s="775">
        <f t="shared" si="41"/>
        <v>45342</v>
      </c>
      <c r="G79" s="331"/>
      <c r="H79" s="775">
        <f t="shared" si="12"/>
        <v>45702</v>
      </c>
      <c r="J79" s="442"/>
    </row>
    <row r="80" spans="1:10" s="145" customFormat="1" ht="18" customHeight="1" x14ac:dyDescent="0.2">
      <c r="A80" s="822"/>
      <c r="B80" s="985" t="s">
        <v>756</v>
      </c>
      <c r="C80" s="985" t="s">
        <v>848</v>
      </c>
      <c r="D80" s="985">
        <v>45342</v>
      </c>
      <c r="E80" s="775">
        <f t="shared" ref="E80:E82" si="43">D80+2</f>
        <v>45344</v>
      </c>
      <c r="F80" s="775">
        <f t="shared" ref="F80:F82" si="44">D80+7</f>
        <v>45349</v>
      </c>
      <c r="G80" s="331"/>
      <c r="H80" s="775">
        <f t="shared" si="12"/>
        <v>45709</v>
      </c>
      <c r="J80" s="442"/>
    </row>
    <row r="81" spans="1:12" s="145" customFormat="1" ht="18" customHeight="1" x14ac:dyDescent="0.2">
      <c r="A81" s="822"/>
      <c r="B81" s="985" t="s">
        <v>420</v>
      </c>
      <c r="C81" s="985" t="s">
        <v>849</v>
      </c>
      <c r="D81" s="985">
        <v>45715</v>
      </c>
      <c r="E81" s="775">
        <f t="shared" si="43"/>
        <v>45717</v>
      </c>
      <c r="F81" s="775">
        <f t="shared" si="44"/>
        <v>45722</v>
      </c>
      <c r="G81" s="331"/>
      <c r="H81" s="775">
        <f t="shared" si="12"/>
        <v>45716</v>
      </c>
      <c r="J81" s="442"/>
    </row>
    <row r="82" spans="1:12" s="145" customFormat="1" ht="18" customHeight="1" x14ac:dyDescent="0.2">
      <c r="A82" s="822"/>
      <c r="B82" s="985" t="s">
        <v>762</v>
      </c>
      <c r="C82" s="985" t="s">
        <v>850</v>
      </c>
      <c r="D82" s="985">
        <v>45722</v>
      </c>
      <c r="E82" s="775">
        <f t="shared" si="43"/>
        <v>45724</v>
      </c>
      <c r="F82" s="775">
        <f t="shared" si="44"/>
        <v>45729</v>
      </c>
      <c r="G82" s="331"/>
      <c r="H82" s="775">
        <f t="shared" ref="H82:H83" si="45">H81+7</f>
        <v>45723</v>
      </c>
      <c r="J82" s="442"/>
    </row>
    <row r="83" spans="1:12" s="145" customFormat="1" ht="18" customHeight="1" x14ac:dyDescent="0.2">
      <c r="A83" s="822"/>
      <c r="B83" s="985" t="s">
        <v>756</v>
      </c>
      <c r="C83" s="985" t="s">
        <v>851</v>
      </c>
      <c r="D83" s="985">
        <v>45729</v>
      </c>
      <c r="E83" s="775">
        <f t="shared" ref="E83" si="46">D83+2</f>
        <v>45731</v>
      </c>
      <c r="F83" s="775">
        <f t="shared" ref="F83" si="47">D83+7</f>
        <v>45736</v>
      </c>
      <c r="G83" s="331"/>
      <c r="H83" s="775">
        <f t="shared" si="45"/>
        <v>45730</v>
      </c>
      <c r="J83" s="442"/>
    </row>
    <row r="84" spans="1:12" s="145" customFormat="1" ht="18" customHeight="1" x14ac:dyDescent="0.2">
      <c r="A84" s="822"/>
      <c r="B84" s="195" t="s">
        <v>852</v>
      </c>
      <c r="C84" s="781"/>
      <c r="D84" s="769"/>
      <c r="E84" s="781"/>
      <c r="F84" s="781"/>
      <c r="G84" s="331"/>
      <c r="H84" s="975"/>
      <c r="J84" s="442"/>
    </row>
    <row r="85" spans="1:12" s="145" customFormat="1" ht="18" customHeight="1" x14ac:dyDescent="0.2">
      <c r="A85" s="822"/>
      <c r="B85" s="976"/>
      <c r="C85" s="781"/>
      <c r="D85" s="769"/>
      <c r="E85" s="781"/>
      <c r="F85" s="781"/>
      <c r="G85" s="331"/>
      <c r="H85" s="813"/>
      <c r="J85" s="442"/>
    </row>
    <row r="86" spans="1:12" s="145" customFormat="1" ht="18" customHeight="1" x14ac:dyDescent="0.2">
      <c r="A86" s="822"/>
      <c r="B86" s="976"/>
      <c r="C86" s="781"/>
      <c r="D86" s="769"/>
      <c r="E86" s="781"/>
      <c r="F86" s="781"/>
      <c r="G86" s="331"/>
      <c r="H86" s="813"/>
      <c r="J86" s="442"/>
    </row>
    <row r="87" spans="1:12" s="147" customFormat="1" ht="30" customHeight="1" x14ac:dyDescent="0.2">
      <c r="A87" s="822"/>
      <c r="B87" s="899"/>
      <c r="C87" s="631"/>
      <c r="D87" s="1155" t="s">
        <v>377</v>
      </c>
      <c r="E87" s="974" t="s">
        <v>378</v>
      </c>
      <c r="F87" s="970" t="s">
        <v>161</v>
      </c>
      <c r="G87" s="195"/>
      <c r="H87" s="899" t="s">
        <v>853</v>
      </c>
      <c r="K87" s="145"/>
      <c r="L87" s="145"/>
    </row>
    <row r="88" spans="1:12" s="145" customFormat="1" ht="18" customHeight="1" x14ac:dyDescent="0.2">
      <c r="A88" s="822"/>
      <c r="B88" s="973" t="s">
        <v>381</v>
      </c>
      <c r="C88" s="973" t="s">
        <v>382</v>
      </c>
      <c r="D88" s="1156"/>
      <c r="E88" s="1007" t="s">
        <v>300</v>
      </c>
      <c r="F88" s="969" t="s">
        <v>163</v>
      </c>
      <c r="G88" s="331"/>
      <c r="H88" s="972" t="s">
        <v>383</v>
      </c>
      <c r="J88" s="442"/>
    </row>
    <row r="89" spans="1:12" ht="18" hidden="1" customHeight="1" x14ac:dyDescent="0.2">
      <c r="B89" s="634" t="s">
        <v>756</v>
      </c>
      <c r="C89" s="775" t="s">
        <v>757</v>
      </c>
      <c r="D89" s="634">
        <v>45204</v>
      </c>
      <c r="E89" s="775">
        <f t="shared" ref="E89:E100" si="48">D89+2</f>
        <v>45206</v>
      </c>
      <c r="F89" s="775">
        <f t="shared" ref="F89" si="49">D89+6</f>
        <v>45210</v>
      </c>
      <c r="G89" s="331"/>
      <c r="H89" s="775">
        <v>45205</v>
      </c>
    </row>
    <row r="90" spans="1:12" ht="18" hidden="1" customHeight="1" x14ac:dyDescent="0.2">
      <c r="B90" s="759" t="s">
        <v>759</v>
      </c>
      <c r="C90" s="775" t="s">
        <v>760</v>
      </c>
      <c r="D90" s="634">
        <v>45211</v>
      </c>
      <c r="E90" s="777">
        <f t="shared" si="48"/>
        <v>45213</v>
      </c>
      <c r="F90" s="775">
        <f t="shared" ref="F90:F92" si="50">D90+6</f>
        <v>45217</v>
      </c>
      <c r="G90" s="331"/>
      <c r="H90" s="775">
        <f t="shared" ref="H90:H92" si="51">H89+7</f>
        <v>45212</v>
      </c>
    </row>
    <row r="91" spans="1:12" ht="18" hidden="1" customHeight="1" x14ac:dyDescent="0.2">
      <c r="B91" s="812" t="s">
        <v>762</v>
      </c>
      <c r="C91" s="775" t="s">
        <v>763</v>
      </c>
      <c r="D91" s="634">
        <v>45221</v>
      </c>
      <c r="E91" s="775">
        <f t="shared" si="48"/>
        <v>45223</v>
      </c>
      <c r="F91" s="775">
        <f t="shared" si="50"/>
        <v>45227</v>
      </c>
      <c r="G91" s="331"/>
      <c r="H91" s="775">
        <f t="shared" si="51"/>
        <v>45219</v>
      </c>
    </row>
    <row r="92" spans="1:12" ht="18" hidden="1" customHeight="1" x14ac:dyDescent="0.2">
      <c r="B92" s="759" t="s">
        <v>756</v>
      </c>
      <c r="C92" s="775" t="s">
        <v>765</v>
      </c>
      <c r="D92" s="634">
        <v>45225</v>
      </c>
      <c r="E92" s="777">
        <f t="shared" si="48"/>
        <v>45227</v>
      </c>
      <c r="F92" s="775">
        <f t="shared" si="50"/>
        <v>45231</v>
      </c>
      <c r="G92" s="331"/>
      <c r="H92" s="775">
        <f t="shared" si="51"/>
        <v>45226</v>
      </c>
    </row>
    <row r="93" spans="1:12" ht="18" hidden="1" customHeight="1" x14ac:dyDescent="0.2">
      <c r="B93" s="634" t="s">
        <v>756</v>
      </c>
      <c r="C93" s="775" t="s">
        <v>854</v>
      </c>
      <c r="D93" s="634">
        <v>45238</v>
      </c>
      <c r="E93" s="775">
        <f t="shared" si="48"/>
        <v>45240</v>
      </c>
      <c r="F93" s="775">
        <f>D93+3</f>
        <v>45241</v>
      </c>
      <c r="G93" s="331"/>
      <c r="H93" s="775">
        <f>D93+1</f>
        <v>45239</v>
      </c>
    </row>
    <row r="94" spans="1:12" ht="18" hidden="1" customHeight="1" x14ac:dyDescent="0.2">
      <c r="B94" s="812" t="s">
        <v>759</v>
      </c>
      <c r="C94" s="775" t="s">
        <v>855</v>
      </c>
      <c r="D94" s="634">
        <f>D93+7</f>
        <v>45245</v>
      </c>
      <c r="E94" s="775">
        <f t="shared" si="48"/>
        <v>45247</v>
      </c>
      <c r="F94" s="775">
        <f t="shared" ref="F94:F101" si="52">D94+3</f>
        <v>45248</v>
      </c>
      <c r="G94" s="331"/>
      <c r="H94" s="775">
        <f>H93+7</f>
        <v>45246</v>
      </c>
    </row>
    <row r="95" spans="1:12" ht="18" hidden="1" customHeight="1" x14ac:dyDescent="0.2">
      <c r="B95" s="759" t="s">
        <v>762</v>
      </c>
      <c r="C95" s="775" t="s">
        <v>856</v>
      </c>
      <c r="D95" s="634">
        <f t="shared" ref="D95:D109" si="53">D94+7</f>
        <v>45252</v>
      </c>
      <c r="E95" s="775">
        <f t="shared" si="48"/>
        <v>45254</v>
      </c>
      <c r="F95" s="775">
        <f t="shared" si="52"/>
        <v>45255</v>
      </c>
      <c r="G95" s="331"/>
      <c r="H95" s="775">
        <f t="shared" ref="H95:H158" si="54">H94+7</f>
        <v>45253</v>
      </c>
    </row>
    <row r="96" spans="1:12" ht="18" hidden="1" customHeight="1" x14ac:dyDescent="0.2">
      <c r="B96" s="634" t="s">
        <v>756</v>
      </c>
      <c r="C96" s="775" t="s">
        <v>857</v>
      </c>
      <c r="D96" s="634">
        <f t="shared" si="53"/>
        <v>45259</v>
      </c>
      <c r="E96" s="775">
        <f t="shared" si="48"/>
        <v>45261</v>
      </c>
      <c r="F96" s="775">
        <f t="shared" si="52"/>
        <v>45262</v>
      </c>
      <c r="G96" s="331"/>
      <c r="H96" s="775">
        <f t="shared" si="54"/>
        <v>45260</v>
      </c>
    </row>
    <row r="97" spans="2:8" ht="18" hidden="1" customHeight="1" x14ac:dyDescent="0.2">
      <c r="B97" s="812" t="s">
        <v>759</v>
      </c>
      <c r="C97" s="775" t="s">
        <v>858</v>
      </c>
      <c r="D97" s="634">
        <f t="shared" si="53"/>
        <v>45266</v>
      </c>
      <c r="E97" s="775">
        <f t="shared" si="48"/>
        <v>45268</v>
      </c>
      <c r="F97" s="775">
        <f t="shared" si="52"/>
        <v>45269</v>
      </c>
      <c r="G97" s="331"/>
      <c r="H97" s="775">
        <f t="shared" si="54"/>
        <v>45267</v>
      </c>
    </row>
    <row r="98" spans="2:8" ht="18" hidden="1" customHeight="1" x14ac:dyDescent="0.2">
      <c r="B98" s="759" t="s">
        <v>762</v>
      </c>
      <c r="C98" s="775" t="s">
        <v>859</v>
      </c>
      <c r="D98" s="634">
        <f t="shared" si="53"/>
        <v>45273</v>
      </c>
      <c r="E98" s="775">
        <f t="shared" si="48"/>
        <v>45275</v>
      </c>
      <c r="F98" s="775">
        <f t="shared" si="52"/>
        <v>45276</v>
      </c>
      <c r="G98" s="331"/>
      <c r="H98" s="775">
        <f t="shared" si="54"/>
        <v>45274</v>
      </c>
    </row>
    <row r="99" spans="2:8" ht="18" hidden="1" customHeight="1" x14ac:dyDescent="0.2">
      <c r="B99" s="634" t="s">
        <v>756</v>
      </c>
      <c r="C99" s="775" t="s">
        <v>860</v>
      </c>
      <c r="D99" s="634">
        <f t="shared" si="53"/>
        <v>45280</v>
      </c>
      <c r="E99" s="775">
        <f t="shared" si="48"/>
        <v>45282</v>
      </c>
      <c r="F99" s="775">
        <f t="shared" si="52"/>
        <v>45283</v>
      </c>
      <c r="G99" s="331"/>
      <c r="H99" s="775">
        <f t="shared" si="54"/>
        <v>45281</v>
      </c>
    </row>
    <row r="100" spans="2:8" ht="18" hidden="1" customHeight="1" x14ac:dyDescent="0.2">
      <c r="B100" s="812" t="s">
        <v>759</v>
      </c>
      <c r="C100" s="775" t="s">
        <v>861</v>
      </c>
      <c r="D100" s="634">
        <f t="shared" si="53"/>
        <v>45287</v>
      </c>
      <c r="E100" s="775">
        <f t="shared" si="48"/>
        <v>45289</v>
      </c>
      <c r="F100" s="775">
        <f t="shared" si="52"/>
        <v>45290</v>
      </c>
      <c r="G100" s="331"/>
      <c r="H100" s="775">
        <f t="shared" si="54"/>
        <v>45288</v>
      </c>
    </row>
    <row r="101" spans="2:8" ht="18" hidden="1" customHeight="1" x14ac:dyDescent="0.2">
      <c r="B101" s="759" t="s">
        <v>762</v>
      </c>
      <c r="C101" s="775" t="s">
        <v>862</v>
      </c>
      <c r="D101" s="634">
        <f t="shared" si="53"/>
        <v>45294</v>
      </c>
      <c r="E101" s="775">
        <f t="shared" ref="E101:E114" si="55">D101+2</f>
        <v>45296</v>
      </c>
      <c r="F101" s="775">
        <f t="shared" si="52"/>
        <v>45297</v>
      </c>
      <c r="G101" s="331"/>
      <c r="H101" s="775">
        <f t="shared" si="54"/>
        <v>45295</v>
      </c>
    </row>
    <row r="102" spans="2:8" ht="18" hidden="1" customHeight="1" x14ac:dyDescent="0.2">
      <c r="B102" s="634" t="s">
        <v>756</v>
      </c>
      <c r="C102" s="775" t="s">
        <v>863</v>
      </c>
      <c r="D102" s="634">
        <f t="shared" si="53"/>
        <v>45301</v>
      </c>
      <c r="E102" s="775">
        <f t="shared" si="55"/>
        <v>45303</v>
      </c>
      <c r="F102" s="775">
        <f t="shared" ref="F102:F104" si="56">D102+3</f>
        <v>45304</v>
      </c>
      <c r="G102" s="331"/>
      <c r="H102" s="775">
        <f t="shared" si="54"/>
        <v>45302</v>
      </c>
    </row>
    <row r="103" spans="2:8" ht="18" hidden="1" customHeight="1" x14ac:dyDescent="0.2">
      <c r="B103" s="812" t="s">
        <v>759</v>
      </c>
      <c r="C103" s="775" t="s">
        <v>864</v>
      </c>
      <c r="D103" s="634">
        <f t="shared" si="53"/>
        <v>45308</v>
      </c>
      <c r="E103" s="775">
        <f t="shared" si="55"/>
        <v>45310</v>
      </c>
      <c r="F103" s="775">
        <f t="shared" si="56"/>
        <v>45311</v>
      </c>
      <c r="G103" s="331"/>
      <c r="H103" s="775">
        <f t="shared" si="54"/>
        <v>45309</v>
      </c>
    </row>
    <row r="104" spans="2:8" ht="18" hidden="1" customHeight="1" x14ac:dyDescent="0.2">
      <c r="B104" s="759" t="s">
        <v>762</v>
      </c>
      <c r="C104" s="775" t="s">
        <v>865</v>
      </c>
      <c r="D104" s="634">
        <f t="shared" si="53"/>
        <v>45315</v>
      </c>
      <c r="E104" s="775">
        <f t="shared" si="55"/>
        <v>45317</v>
      </c>
      <c r="F104" s="775">
        <f t="shared" si="56"/>
        <v>45318</v>
      </c>
      <c r="G104" s="331"/>
      <c r="H104" s="775">
        <f t="shared" si="54"/>
        <v>45316</v>
      </c>
    </row>
    <row r="105" spans="2:8" ht="18" hidden="1" customHeight="1" x14ac:dyDescent="0.2">
      <c r="B105" s="634" t="s">
        <v>756</v>
      </c>
      <c r="C105" s="775" t="s">
        <v>866</v>
      </c>
      <c r="D105" s="634">
        <f t="shared" si="53"/>
        <v>45322</v>
      </c>
      <c r="E105" s="775">
        <f t="shared" si="55"/>
        <v>45324</v>
      </c>
      <c r="F105" s="775">
        <f t="shared" ref="F105" si="57">D105+3</f>
        <v>45325</v>
      </c>
      <c r="G105" s="331"/>
      <c r="H105" s="775">
        <f t="shared" si="54"/>
        <v>45323</v>
      </c>
    </row>
    <row r="106" spans="2:8" ht="18" hidden="1" customHeight="1" x14ac:dyDescent="0.2">
      <c r="B106" s="812" t="s">
        <v>759</v>
      </c>
      <c r="C106" s="775" t="s">
        <v>867</v>
      </c>
      <c r="D106" s="634">
        <f t="shared" si="53"/>
        <v>45329</v>
      </c>
      <c r="E106" s="775">
        <f t="shared" si="55"/>
        <v>45331</v>
      </c>
      <c r="F106" s="775">
        <f t="shared" ref="F106" si="58">D106+3</f>
        <v>45332</v>
      </c>
      <c r="G106" s="331"/>
      <c r="H106" s="775">
        <f t="shared" si="54"/>
        <v>45330</v>
      </c>
    </row>
    <row r="107" spans="2:8" ht="18" hidden="1" customHeight="1" x14ac:dyDescent="0.2">
      <c r="B107" s="759" t="s">
        <v>762</v>
      </c>
      <c r="C107" s="775" t="s">
        <v>868</v>
      </c>
      <c r="D107" s="634">
        <f t="shared" si="53"/>
        <v>45336</v>
      </c>
      <c r="E107" s="775">
        <f t="shared" si="55"/>
        <v>45338</v>
      </c>
      <c r="F107" s="775">
        <f t="shared" ref="F107" si="59">D107+3</f>
        <v>45339</v>
      </c>
      <c r="G107" s="331"/>
      <c r="H107" s="775">
        <f t="shared" si="54"/>
        <v>45337</v>
      </c>
    </row>
    <row r="108" spans="2:8" ht="18" hidden="1" customHeight="1" x14ac:dyDescent="0.2">
      <c r="B108" s="634" t="s">
        <v>756</v>
      </c>
      <c r="C108" s="775" t="s">
        <v>869</v>
      </c>
      <c r="D108" s="634">
        <f t="shared" si="53"/>
        <v>45343</v>
      </c>
      <c r="E108" s="775">
        <f t="shared" si="55"/>
        <v>45345</v>
      </c>
      <c r="F108" s="775">
        <f t="shared" ref="F108:F110" si="60">D108+3</f>
        <v>45346</v>
      </c>
      <c r="G108" s="331"/>
      <c r="H108" s="775">
        <f t="shared" si="54"/>
        <v>45344</v>
      </c>
    </row>
    <row r="109" spans="2:8" ht="18" hidden="1" customHeight="1" x14ac:dyDescent="0.2">
      <c r="B109" s="812" t="s">
        <v>759</v>
      </c>
      <c r="C109" s="775" t="s">
        <v>870</v>
      </c>
      <c r="D109" s="634">
        <f t="shared" si="53"/>
        <v>45350</v>
      </c>
      <c r="E109" s="775">
        <f t="shared" si="55"/>
        <v>45352</v>
      </c>
      <c r="F109" s="775">
        <f t="shared" si="60"/>
        <v>45353</v>
      </c>
      <c r="G109" s="331"/>
      <c r="H109" s="775">
        <f t="shared" si="54"/>
        <v>45351</v>
      </c>
    </row>
    <row r="110" spans="2:8" ht="18" hidden="1" customHeight="1" x14ac:dyDescent="0.2">
      <c r="B110" s="759" t="s">
        <v>762</v>
      </c>
      <c r="C110" s="775" t="s">
        <v>871</v>
      </c>
      <c r="D110" s="634">
        <v>45358</v>
      </c>
      <c r="E110" s="775">
        <f t="shared" si="55"/>
        <v>45360</v>
      </c>
      <c r="F110" s="775">
        <f t="shared" si="60"/>
        <v>45361</v>
      </c>
      <c r="G110" s="331"/>
      <c r="H110" s="775">
        <v>45358</v>
      </c>
    </row>
    <row r="111" spans="2:8" ht="18" hidden="1" customHeight="1" x14ac:dyDescent="0.2">
      <c r="B111" s="634" t="s">
        <v>756</v>
      </c>
      <c r="C111" s="775" t="s">
        <v>872</v>
      </c>
      <c r="D111" s="634">
        <v>45366</v>
      </c>
      <c r="E111" s="775">
        <f t="shared" si="55"/>
        <v>45368</v>
      </c>
      <c r="F111" s="775">
        <f t="shared" ref="F111:F113" si="61">D111+3</f>
        <v>45369</v>
      </c>
      <c r="G111" s="331"/>
      <c r="H111" s="775">
        <f t="shared" si="54"/>
        <v>45365</v>
      </c>
    </row>
    <row r="112" spans="2:8" ht="18" hidden="1" customHeight="1" x14ac:dyDescent="0.2">
      <c r="B112" s="812" t="s">
        <v>759</v>
      </c>
      <c r="C112" s="775" t="s">
        <v>873</v>
      </c>
      <c r="D112" s="634">
        <v>45375</v>
      </c>
      <c r="E112" s="775">
        <f t="shared" si="55"/>
        <v>45377</v>
      </c>
      <c r="F112" s="775">
        <f t="shared" si="61"/>
        <v>45378</v>
      </c>
      <c r="G112" s="331"/>
      <c r="H112" s="775">
        <f t="shared" si="54"/>
        <v>45372</v>
      </c>
    </row>
    <row r="113" spans="1:8" ht="18" hidden="1" customHeight="1" x14ac:dyDescent="0.2">
      <c r="B113" s="759" t="s">
        <v>762</v>
      </c>
      <c r="C113" s="775" t="s">
        <v>874</v>
      </c>
      <c r="D113" s="634">
        <v>45378</v>
      </c>
      <c r="E113" s="882" t="s">
        <v>415</v>
      </c>
      <c r="F113" s="775">
        <f t="shared" si="61"/>
        <v>45381</v>
      </c>
      <c r="G113" s="331"/>
      <c r="H113" s="775">
        <f t="shared" si="54"/>
        <v>45379</v>
      </c>
    </row>
    <row r="114" spans="1:8" ht="18" hidden="1" customHeight="1" x14ac:dyDescent="0.2">
      <c r="B114" s="985" t="s">
        <v>756</v>
      </c>
      <c r="C114" s="985" t="s">
        <v>875</v>
      </c>
      <c r="D114" s="985">
        <f t="shared" ref="D114:D115" si="62">D113+7</f>
        <v>45385</v>
      </c>
      <c r="E114" s="775">
        <f t="shared" si="55"/>
        <v>45387</v>
      </c>
      <c r="F114" s="775">
        <f t="shared" ref="F114" si="63">D114+3</f>
        <v>45388</v>
      </c>
      <c r="G114" s="331"/>
      <c r="H114" s="775">
        <f t="shared" si="54"/>
        <v>45386</v>
      </c>
    </row>
    <row r="115" spans="1:8" ht="18" hidden="1" customHeight="1" x14ac:dyDescent="0.2">
      <c r="B115" s="898" t="s">
        <v>415</v>
      </c>
      <c r="C115" s="985" t="s">
        <v>876</v>
      </c>
      <c r="D115" s="817">
        <f t="shared" si="62"/>
        <v>45392</v>
      </c>
      <c r="E115" s="1015"/>
      <c r="F115" s="1015"/>
      <c r="G115" s="331"/>
      <c r="H115" s="775">
        <f t="shared" si="54"/>
        <v>45393</v>
      </c>
    </row>
    <row r="116" spans="1:8" ht="18" hidden="1" customHeight="1" x14ac:dyDescent="0.2">
      <c r="A116" s="879" t="s">
        <v>877</v>
      </c>
      <c r="B116" s="985" t="s">
        <v>762</v>
      </c>
      <c r="C116" s="985" t="s">
        <v>878</v>
      </c>
      <c r="D116" s="985">
        <v>45402</v>
      </c>
      <c r="E116" s="775">
        <v>45401</v>
      </c>
      <c r="F116" s="775">
        <f t="shared" ref="F116:F120" si="64">D116+3</f>
        <v>45405</v>
      </c>
      <c r="G116" s="331"/>
      <c r="H116" s="775">
        <f t="shared" si="54"/>
        <v>45400</v>
      </c>
    </row>
    <row r="117" spans="1:8" ht="18" hidden="1" customHeight="1" x14ac:dyDescent="0.2">
      <c r="B117" s="985" t="s">
        <v>756</v>
      </c>
      <c r="C117" s="985" t="s">
        <v>879</v>
      </c>
      <c r="D117" s="985">
        <v>45408</v>
      </c>
      <c r="E117" s="775">
        <f t="shared" ref="E117:E120" si="65">D117+2</f>
        <v>45410</v>
      </c>
      <c r="F117" s="775">
        <f t="shared" si="64"/>
        <v>45411</v>
      </c>
      <c r="G117" s="331"/>
      <c r="H117" s="775">
        <f t="shared" si="54"/>
        <v>45407</v>
      </c>
    </row>
    <row r="118" spans="1:8" ht="18" hidden="1" customHeight="1" x14ac:dyDescent="0.2">
      <c r="A118" s="879" t="s">
        <v>880</v>
      </c>
      <c r="B118" s="985" t="s">
        <v>759</v>
      </c>
      <c r="C118" s="985" t="s">
        <v>881</v>
      </c>
      <c r="D118" s="985">
        <v>45418</v>
      </c>
      <c r="E118" s="775">
        <v>45415</v>
      </c>
      <c r="F118" s="775">
        <v>45420</v>
      </c>
      <c r="G118" s="331"/>
      <c r="H118" s="775">
        <f t="shared" si="54"/>
        <v>45414</v>
      </c>
    </row>
    <row r="119" spans="1:8" ht="18" hidden="1" customHeight="1" x14ac:dyDescent="0.2">
      <c r="B119" s="985" t="s">
        <v>762</v>
      </c>
      <c r="C119" s="985" t="s">
        <v>882</v>
      </c>
      <c r="D119" s="985">
        <v>45423</v>
      </c>
      <c r="E119" s="775">
        <f t="shared" si="65"/>
        <v>45425</v>
      </c>
      <c r="F119" s="775">
        <f t="shared" si="64"/>
        <v>45426</v>
      </c>
      <c r="G119" s="331"/>
      <c r="H119" s="775">
        <f t="shared" si="54"/>
        <v>45421</v>
      </c>
    </row>
    <row r="120" spans="1:8" ht="18" hidden="1" customHeight="1" x14ac:dyDescent="0.2">
      <c r="A120" s="879" t="s">
        <v>756</v>
      </c>
      <c r="B120" s="898" t="s">
        <v>415</v>
      </c>
      <c r="C120" s="985" t="s">
        <v>883</v>
      </c>
      <c r="D120" s="817">
        <v>45429</v>
      </c>
      <c r="E120" s="817">
        <f t="shared" si="65"/>
        <v>45431</v>
      </c>
      <c r="F120" s="817">
        <f t="shared" si="64"/>
        <v>45432</v>
      </c>
      <c r="G120" s="331"/>
      <c r="H120" s="775">
        <f t="shared" si="54"/>
        <v>45428</v>
      </c>
    </row>
    <row r="121" spans="1:8" ht="18" hidden="1" customHeight="1" x14ac:dyDescent="0.2">
      <c r="B121" s="985" t="s">
        <v>759</v>
      </c>
      <c r="C121" s="985" t="s">
        <v>884</v>
      </c>
      <c r="D121" s="985">
        <v>45436</v>
      </c>
      <c r="E121" s="898" t="s">
        <v>415</v>
      </c>
      <c r="F121" s="898" t="s">
        <v>415</v>
      </c>
      <c r="G121" s="331"/>
      <c r="H121" s="775">
        <f t="shared" si="54"/>
        <v>45435</v>
      </c>
    </row>
    <row r="122" spans="1:8" ht="18" hidden="1" customHeight="1" x14ac:dyDescent="0.2">
      <c r="B122" s="985" t="s">
        <v>762</v>
      </c>
      <c r="C122" s="985" t="s">
        <v>885</v>
      </c>
      <c r="D122" s="985">
        <v>45444</v>
      </c>
      <c r="E122" s="898" t="s">
        <v>415</v>
      </c>
      <c r="F122" s="898" t="s">
        <v>415</v>
      </c>
      <c r="G122" s="331"/>
      <c r="H122" s="775">
        <f t="shared" si="54"/>
        <v>45442</v>
      </c>
    </row>
    <row r="123" spans="1:8" ht="18" hidden="1" customHeight="1" x14ac:dyDescent="0.2">
      <c r="B123" s="985" t="s">
        <v>756</v>
      </c>
      <c r="C123" s="985" t="s">
        <v>886</v>
      </c>
      <c r="D123" s="985">
        <v>45450</v>
      </c>
      <c r="E123" s="898" t="s">
        <v>415</v>
      </c>
      <c r="F123" s="898" t="s">
        <v>415</v>
      </c>
      <c r="G123" s="331"/>
      <c r="H123" s="775">
        <f t="shared" si="54"/>
        <v>45449</v>
      </c>
    </row>
    <row r="124" spans="1:8" ht="18" hidden="1" customHeight="1" x14ac:dyDescent="0.2">
      <c r="B124" s="985" t="s">
        <v>759</v>
      </c>
      <c r="C124" s="985" t="s">
        <v>887</v>
      </c>
      <c r="D124" s="985">
        <v>45455</v>
      </c>
      <c r="E124" s="898" t="s">
        <v>415</v>
      </c>
      <c r="F124" s="898" t="s">
        <v>415</v>
      </c>
      <c r="G124" s="331"/>
      <c r="H124" s="775">
        <f t="shared" si="54"/>
        <v>45456</v>
      </c>
    </row>
    <row r="125" spans="1:8" ht="18" hidden="1" customHeight="1" x14ac:dyDescent="0.2">
      <c r="B125" s="985" t="s">
        <v>762</v>
      </c>
      <c r="C125" s="985" t="s">
        <v>888</v>
      </c>
      <c r="D125" s="985">
        <v>45462</v>
      </c>
      <c r="E125" s="898" t="s">
        <v>415</v>
      </c>
      <c r="F125" s="898" t="s">
        <v>415</v>
      </c>
      <c r="G125" s="331"/>
      <c r="H125" s="775">
        <f t="shared" si="54"/>
        <v>45463</v>
      </c>
    </row>
    <row r="126" spans="1:8" ht="18" hidden="1" customHeight="1" x14ac:dyDescent="0.2">
      <c r="B126" s="985" t="s">
        <v>756</v>
      </c>
      <c r="C126" s="985" t="s">
        <v>889</v>
      </c>
      <c r="D126" s="985">
        <v>45471</v>
      </c>
      <c r="E126" s="898" t="s">
        <v>415</v>
      </c>
      <c r="F126" s="898" t="s">
        <v>415</v>
      </c>
      <c r="G126" s="331"/>
      <c r="H126" s="775">
        <f t="shared" si="54"/>
        <v>45470</v>
      </c>
    </row>
    <row r="127" spans="1:8" ht="18" hidden="1" customHeight="1" x14ac:dyDescent="0.2">
      <c r="B127" s="985" t="s">
        <v>759</v>
      </c>
      <c r="C127" s="985" t="s">
        <v>890</v>
      </c>
      <c r="D127" s="985">
        <v>45476</v>
      </c>
      <c r="E127" s="898" t="s">
        <v>415</v>
      </c>
      <c r="F127" s="898" t="s">
        <v>415</v>
      </c>
      <c r="G127" s="331"/>
      <c r="H127" s="775">
        <f t="shared" si="54"/>
        <v>45477</v>
      </c>
    </row>
    <row r="128" spans="1:8" ht="18" hidden="1" customHeight="1" x14ac:dyDescent="0.2">
      <c r="B128" s="985" t="s">
        <v>762</v>
      </c>
      <c r="C128" s="985" t="s">
        <v>891</v>
      </c>
      <c r="D128" s="985">
        <v>45483</v>
      </c>
      <c r="E128" s="898" t="s">
        <v>415</v>
      </c>
      <c r="F128" s="898" t="s">
        <v>415</v>
      </c>
      <c r="G128" s="331"/>
      <c r="H128" s="775">
        <f t="shared" si="54"/>
        <v>45484</v>
      </c>
    </row>
    <row r="129" spans="1:8" ht="18" hidden="1" customHeight="1" x14ac:dyDescent="0.2">
      <c r="B129" s="985" t="s">
        <v>756</v>
      </c>
      <c r="C129" s="985" t="s">
        <v>892</v>
      </c>
      <c r="D129" s="985">
        <v>45490</v>
      </c>
      <c r="E129" s="898" t="s">
        <v>415</v>
      </c>
      <c r="F129" s="898" t="s">
        <v>415</v>
      </c>
      <c r="G129" s="331"/>
      <c r="H129" s="775">
        <f t="shared" si="54"/>
        <v>45491</v>
      </c>
    </row>
    <row r="130" spans="1:8" ht="18" hidden="1" customHeight="1" x14ac:dyDescent="0.2">
      <c r="B130" s="985" t="s">
        <v>759</v>
      </c>
      <c r="C130" s="985" t="s">
        <v>893</v>
      </c>
      <c r="D130" s="985">
        <v>45497</v>
      </c>
      <c r="E130" s="898" t="s">
        <v>415</v>
      </c>
      <c r="F130" s="898" t="s">
        <v>415</v>
      </c>
      <c r="G130" s="331"/>
      <c r="H130" s="775">
        <f t="shared" si="54"/>
        <v>45498</v>
      </c>
    </row>
    <row r="131" spans="1:8" ht="18" hidden="1" customHeight="1" x14ac:dyDescent="0.2">
      <c r="B131" s="985" t="s">
        <v>762</v>
      </c>
      <c r="C131" s="985" t="s">
        <v>894</v>
      </c>
      <c r="D131" s="985">
        <v>45504</v>
      </c>
      <c r="E131" s="898" t="s">
        <v>415</v>
      </c>
      <c r="F131" s="898" t="s">
        <v>415</v>
      </c>
      <c r="G131" s="331"/>
      <c r="H131" s="775">
        <f t="shared" si="54"/>
        <v>45505</v>
      </c>
    </row>
    <row r="132" spans="1:8" ht="18" hidden="1" customHeight="1" x14ac:dyDescent="0.2">
      <c r="B132" s="985" t="s">
        <v>756</v>
      </c>
      <c r="C132" s="985" t="s">
        <v>895</v>
      </c>
      <c r="D132" s="985">
        <v>45514</v>
      </c>
      <c r="E132" s="898" t="s">
        <v>415</v>
      </c>
      <c r="F132" s="775">
        <f t="shared" ref="F132" si="66">D132+3</f>
        <v>45517</v>
      </c>
      <c r="G132" s="331"/>
      <c r="H132" s="775">
        <f t="shared" si="54"/>
        <v>45512</v>
      </c>
    </row>
    <row r="133" spans="1:8" ht="18" hidden="1" customHeight="1" x14ac:dyDescent="0.2">
      <c r="B133" s="985" t="s">
        <v>759</v>
      </c>
      <c r="C133" s="985" t="s">
        <v>896</v>
      </c>
      <c r="D133" s="985">
        <v>45519</v>
      </c>
      <c r="E133" s="898" t="s">
        <v>415</v>
      </c>
      <c r="F133" s="898" t="s">
        <v>415</v>
      </c>
      <c r="G133" s="331"/>
      <c r="H133" s="775">
        <f t="shared" si="54"/>
        <v>45519</v>
      </c>
    </row>
    <row r="134" spans="1:8" ht="18" hidden="1" customHeight="1" x14ac:dyDescent="0.2">
      <c r="B134" s="985" t="s">
        <v>762</v>
      </c>
      <c r="C134" s="985" t="s">
        <v>897</v>
      </c>
      <c r="D134" s="985">
        <v>45525</v>
      </c>
      <c r="E134" s="898" t="s">
        <v>415</v>
      </c>
      <c r="F134" s="898" t="s">
        <v>415</v>
      </c>
      <c r="G134" s="331"/>
      <c r="H134" s="775">
        <f t="shared" si="54"/>
        <v>45526</v>
      </c>
    </row>
    <row r="135" spans="1:8" ht="18" hidden="1" customHeight="1" x14ac:dyDescent="0.2">
      <c r="B135" s="985" t="s">
        <v>756</v>
      </c>
      <c r="C135" s="985" t="s">
        <v>898</v>
      </c>
      <c r="D135" s="985">
        <v>45534</v>
      </c>
      <c r="E135" s="898" t="s">
        <v>415</v>
      </c>
      <c r="F135" s="898" t="s">
        <v>415</v>
      </c>
      <c r="G135" s="331"/>
      <c r="H135" s="775">
        <f t="shared" si="54"/>
        <v>45533</v>
      </c>
    </row>
    <row r="136" spans="1:8" ht="18" hidden="1" customHeight="1" x14ac:dyDescent="0.2">
      <c r="B136" s="985" t="s">
        <v>759</v>
      </c>
      <c r="C136" s="985" t="s">
        <v>899</v>
      </c>
      <c r="D136" s="985">
        <v>45542</v>
      </c>
      <c r="E136" s="898" t="s">
        <v>415</v>
      </c>
      <c r="F136" s="898" t="s">
        <v>415</v>
      </c>
      <c r="G136" s="331"/>
      <c r="H136" s="775">
        <f t="shared" si="54"/>
        <v>45540</v>
      </c>
    </row>
    <row r="137" spans="1:8" ht="18" hidden="1" customHeight="1" x14ac:dyDescent="0.2">
      <c r="B137" s="985" t="s">
        <v>756</v>
      </c>
      <c r="C137" s="985" t="s">
        <v>900</v>
      </c>
      <c r="D137" s="985">
        <v>45546</v>
      </c>
      <c r="E137" s="775">
        <f t="shared" ref="E137:E138" si="67">D137+2</f>
        <v>45548</v>
      </c>
      <c r="F137" s="775">
        <f t="shared" ref="F137:F138" si="68">D137+3</f>
        <v>45549</v>
      </c>
      <c r="G137" s="331"/>
      <c r="H137" s="775">
        <f t="shared" si="54"/>
        <v>45547</v>
      </c>
    </row>
    <row r="138" spans="1:8" ht="18" hidden="1" customHeight="1" x14ac:dyDescent="0.2">
      <c r="B138" s="1063" t="s">
        <v>439</v>
      </c>
      <c r="C138" s="985" t="s">
        <v>901</v>
      </c>
      <c r="D138" s="985">
        <v>45553</v>
      </c>
      <c r="E138" s="817">
        <f t="shared" si="67"/>
        <v>45555</v>
      </c>
      <c r="F138" s="817">
        <f t="shared" si="68"/>
        <v>45556</v>
      </c>
      <c r="G138" s="331"/>
      <c r="H138" s="775">
        <f t="shared" si="54"/>
        <v>45554</v>
      </c>
    </row>
    <row r="139" spans="1:8" ht="18" hidden="1" customHeight="1" x14ac:dyDescent="0.2">
      <c r="B139" s="985" t="s">
        <v>817</v>
      </c>
      <c r="C139" s="985" t="s">
        <v>902</v>
      </c>
      <c r="D139" s="985">
        <v>45560</v>
      </c>
      <c r="E139" s="898" t="s">
        <v>415</v>
      </c>
      <c r="F139" s="775">
        <f t="shared" ref="F139:F141" si="69">D139+3</f>
        <v>45563</v>
      </c>
      <c r="G139" s="331"/>
      <c r="H139" s="775">
        <f t="shared" si="54"/>
        <v>45561</v>
      </c>
    </row>
    <row r="140" spans="1:8" ht="18" hidden="1" customHeight="1" x14ac:dyDescent="0.2">
      <c r="A140" s="879" t="s">
        <v>756</v>
      </c>
      <c r="B140" s="985" t="s">
        <v>823</v>
      </c>
      <c r="C140" s="985" t="s">
        <v>903</v>
      </c>
      <c r="D140" s="985">
        <v>45569</v>
      </c>
      <c r="E140" s="775">
        <f t="shared" ref="E140:E141" si="70">D140+2</f>
        <v>45571</v>
      </c>
      <c r="F140" s="775">
        <f t="shared" si="69"/>
        <v>45572</v>
      </c>
      <c r="G140" s="331"/>
      <c r="H140" s="775">
        <f t="shared" si="54"/>
        <v>45568</v>
      </c>
    </row>
    <row r="141" spans="1:8" ht="18" hidden="1" customHeight="1" x14ac:dyDescent="0.2">
      <c r="B141" s="985" t="s">
        <v>759</v>
      </c>
      <c r="C141" s="985" t="s">
        <v>904</v>
      </c>
      <c r="D141" s="985">
        <v>45574</v>
      </c>
      <c r="E141" s="775">
        <f t="shared" si="70"/>
        <v>45576</v>
      </c>
      <c r="F141" s="775">
        <f t="shared" si="69"/>
        <v>45577</v>
      </c>
      <c r="G141" s="331"/>
      <c r="H141" s="775">
        <f t="shared" si="54"/>
        <v>45575</v>
      </c>
    </row>
    <row r="142" spans="1:8" ht="18" hidden="1" customHeight="1" x14ac:dyDescent="0.2">
      <c r="B142" s="985" t="s">
        <v>817</v>
      </c>
      <c r="C142" s="985" t="s">
        <v>905</v>
      </c>
      <c r="D142" s="985">
        <v>45581</v>
      </c>
      <c r="E142" s="898" t="s">
        <v>415</v>
      </c>
      <c r="F142" s="898" t="s">
        <v>415</v>
      </c>
      <c r="G142" s="331"/>
      <c r="H142" s="775">
        <f t="shared" si="54"/>
        <v>45582</v>
      </c>
    </row>
    <row r="143" spans="1:8" ht="18" hidden="1" customHeight="1" x14ac:dyDescent="0.2">
      <c r="A143" s="879" t="s">
        <v>756</v>
      </c>
      <c r="B143" s="985" t="s">
        <v>823</v>
      </c>
      <c r="C143" s="985" t="s">
        <v>906</v>
      </c>
      <c r="D143" s="985">
        <v>45589</v>
      </c>
      <c r="E143" s="775">
        <f t="shared" ref="E143:E146" si="71">D143+2</f>
        <v>45591</v>
      </c>
      <c r="F143" s="775">
        <f t="shared" ref="F143:F147" si="72">D143+3</f>
        <v>45592</v>
      </c>
      <c r="G143" s="331"/>
      <c r="H143" s="775">
        <f t="shared" si="54"/>
        <v>45589</v>
      </c>
    </row>
    <row r="144" spans="1:8" ht="18" hidden="1" customHeight="1" x14ac:dyDescent="0.2">
      <c r="B144" s="985" t="s">
        <v>759</v>
      </c>
      <c r="C144" s="985" t="s">
        <v>907</v>
      </c>
      <c r="D144" s="985">
        <v>45595</v>
      </c>
      <c r="E144" s="775">
        <f t="shared" si="71"/>
        <v>45597</v>
      </c>
      <c r="F144" s="775">
        <f t="shared" si="72"/>
        <v>45598</v>
      </c>
      <c r="G144" s="331"/>
      <c r="H144" s="775">
        <f t="shared" si="54"/>
        <v>45596</v>
      </c>
    </row>
    <row r="145" spans="1:8" ht="18" hidden="1" customHeight="1" x14ac:dyDescent="0.2">
      <c r="B145" s="1063" t="s">
        <v>439</v>
      </c>
      <c r="C145" s="985" t="s">
        <v>908</v>
      </c>
      <c r="D145" s="817">
        <v>45603</v>
      </c>
      <c r="E145" s="817">
        <f t="shared" si="71"/>
        <v>45605</v>
      </c>
      <c r="F145" s="817">
        <f t="shared" si="72"/>
        <v>45606</v>
      </c>
      <c r="G145" s="331"/>
      <c r="H145" s="775">
        <f t="shared" si="54"/>
        <v>45603</v>
      </c>
    </row>
    <row r="146" spans="1:8" ht="18" hidden="1" customHeight="1" x14ac:dyDescent="0.2">
      <c r="A146" s="879" t="s">
        <v>909</v>
      </c>
      <c r="B146" s="985" t="s">
        <v>420</v>
      </c>
      <c r="C146" s="985" t="s">
        <v>910</v>
      </c>
      <c r="D146" s="985">
        <v>45614</v>
      </c>
      <c r="E146" s="775">
        <f t="shared" si="71"/>
        <v>45616</v>
      </c>
      <c r="F146" s="775">
        <f t="shared" si="72"/>
        <v>45617</v>
      </c>
      <c r="G146" s="331"/>
      <c r="H146" s="775">
        <f t="shared" si="54"/>
        <v>45610</v>
      </c>
    </row>
    <row r="147" spans="1:8" ht="18" hidden="1" customHeight="1" x14ac:dyDescent="0.2">
      <c r="A147" s="879" t="s">
        <v>759</v>
      </c>
      <c r="B147" s="985" t="s">
        <v>420</v>
      </c>
      <c r="C147" s="985" t="s">
        <v>911</v>
      </c>
      <c r="D147" s="985">
        <v>45620</v>
      </c>
      <c r="E147" s="898" t="s">
        <v>415</v>
      </c>
      <c r="F147" s="775">
        <f t="shared" si="72"/>
        <v>45623</v>
      </c>
      <c r="G147" s="331"/>
      <c r="H147" s="775">
        <f t="shared" si="54"/>
        <v>45617</v>
      </c>
    </row>
    <row r="148" spans="1:8" ht="18" hidden="1" customHeight="1" x14ac:dyDescent="0.2">
      <c r="B148" s="985" t="s">
        <v>420</v>
      </c>
      <c r="C148" s="985" t="s">
        <v>912</v>
      </c>
      <c r="D148" s="985">
        <v>45627</v>
      </c>
      <c r="E148" s="898" t="s">
        <v>415</v>
      </c>
      <c r="F148" s="775">
        <f t="shared" ref="F148:F150" si="73">D148+3</f>
        <v>45630</v>
      </c>
      <c r="G148" s="331"/>
      <c r="H148" s="775">
        <f t="shared" si="54"/>
        <v>45624</v>
      </c>
    </row>
    <row r="149" spans="1:8" ht="18" hidden="1" customHeight="1" x14ac:dyDescent="0.2">
      <c r="B149" s="985" t="s">
        <v>420</v>
      </c>
      <c r="C149" s="985" t="s">
        <v>913</v>
      </c>
      <c r="D149" s="985">
        <v>45633</v>
      </c>
      <c r="E149" s="898" t="s">
        <v>415</v>
      </c>
      <c r="F149" s="775">
        <f t="shared" si="73"/>
        <v>45636</v>
      </c>
      <c r="G149" s="331"/>
      <c r="H149" s="775">
        <f t="shared" si="54"/>
        <v>45631</v>
      </c>
    </row>
    <row r="150" spans="1:8" ht="18" hidden="1" customHeight="1" x14ac:dyDescent="0.2">
      <c r="A150" s="879" t="s">
        <v>420</v>
      </c>
      <c r="B150" s="985" t="s">
        <v>420</v>
      </c>
      <c r="C150" s="985" t="s">
        <v>914</v>
      </c>
      <c r="D150" s="985">
        <v>45637</v>
      </c>
      <c r="E150" s="898" t="s">
        <v>415</v>
      </c>
      <c r="F150" s="775">
        <f t="shared" si="73"/>
        <v>45640</v>
      </c>
      <c r="G150" s="331"/>
      <c r="H150" s="775">
        <f t="shared" si="54"/>
        <v>45638</v>
      </c>
    </row>
    <row r="151" spans="1:8" ht="18" hidden="1" customHeight="1" x14ac:dyDescent="0.2">
      <c r="A151" s="879" t="s">
        <v>420</v>
      </c>
      <c r="B151" s="985" t="s">
        <v>420</v>
      </c>
      <c r="C151" s="985" t="s">
        <v>915</v>
      </c>
      <c r="D151" s="985">
        <v>45644</v>
      </c>
      <c r="E151" s="898" t="s">
        <v>415</v>
      </c>
      <c r="F151" s="775">
        <f t="shared" ref="F151:F153" si="74">D151+3</f>
        <v>45647</v>
      </c>
      <c r="G151" s="331"/>
      <c r="H151" s="775">
        <f t="shared" si="54"/>
        <v>45645</v>
      </c>
    </row>
    <row r="152" spans="1:8" ht="18" hidden="1" customHeight="1" x14ac:dyDescent="0.2">
      <c r="B152" s="985" t="s">
        <v>420</v>
      </c>
      <c r="C152" s="985" t="s">
        <v>916</v>
      </c>
      <c r="D152" s="985">
        <v>45650</v>
      </c>
      <c r="E152" s="898" t="s">
        <v>415</v>
      </c>
      <c r="F152" s="775">
        <f t="shared" si="74"/>
        <v>45653</v>
      </c>
      <c r="G152" s="331"/>
      <c r="H152" s="775">
        <f t="shared" si="54"/>
        <v>45652</v>
      </c>
    </row>
    <row r="153" spans="1:8" ht="18" hidden="1" customHeight="1" x14ac:dyDescent="0.2">
      <c r="B153" s="985" t="s">
        <v>420</v>
      </c>
      <c r="C153" s="985" t="s">
        <v>917</v>
      </c>
      <c r="D153" s="985">
        <v>45657</v>
      </c>
      <c r="E153" s="898" t="s">
        <v>415</v>
      </c>
      <c r="F153" s="775">
        <f t="shared" si="74"/>
        <v>45660</v>
      </c>
      <c r="G153" s="331"/>
      <c r="H153" s="775">
        <f t="shared" si="54"/>
        <v>45659</v>
      </c>
    </row>
    <row r="154" spans="1:8" ht="18" hidden="1" customHeight="1" x14ac:dyDescent="0.2">
      <c r="B154" s="985" t="s">
        <v>420</v>
      </c>
      <c r="C154" s="985" t="s">
        <v>918</v>
      </c>
      <c r="D154" s="985">
        <v>45664</v>
      </c>
      <c r="E154" s="898" t="s">
        <v>415</v>
      </c>
      <c r="F154" s="775">
        <f t="shared" ref="F154:F156" si="75">D154+3</f>
        <v>45667</v>
      </c>
      <c r="G154" s="331"/>
      <c r="H154" s="775">
        <f t="shared" si="54"/>
        <v>45666</v>
      </c>
    </row>
    <row r="155" spans="1:8" ht="18" customHeight="1" x14ac:dyDescent="0.2">
      <c r="B155" s="985" t="s">
        <v>420</v>
      </c>
      <c r="C155" s="985" t="s">
        <v>919</v>
      </c>
      <c r="D155" s="985">
        <v>45671</v>
      </c>
      <c r="E155" s="898" t="s">
        <v>415</v>
      </c>
      <c r="F155" s="775">
        <f t="shared" si="75"/>
        <v>45674</v>
      </c>
      <c r="G155" s="331"/>
      <c r="H155" s="775">
        <f t="shared" si="54"/>
        <v>45673</v>
      </c>
    </row>
    <row r="156" spans="1:8" ht="18" customHeight="1" x14ac:dyDescent="0.2">
      <c r="B156" s="985" t="s">
        <v>420</v>
      </c>
      <c r="C156" s="985" t="s">
        <v>920</v>
      </c>
      <c r="D156" s="985">
        <v>45313</v>
      </c>
      <c r="E156" s="898" t="s">
        <v>415</v>
      </c>
      <c r="F156" s="775">
        <f t="shared" si="75"/>
        <v>45316</v>
      </c>
      <c r="G156" s="331"/>
      <c r="H156" s="775">
        <f t="shared" si="54"/>
        <v>45680</v>
      </c>
    </row>
    <row r="157" spans="1:8" ht="18" customHeight="1" x14ac:dyDescent="0.2">
      <c r="B157" s="985" t="s">
        <v>420</v>
      </c>
      <c r="C157" s="985" t="s">
        <v>921</v>
      </c>
      <c r="D157" s="985">
        <v>45320</v>
      </c>
      <c r="E157" s="898" t="s">
        <v>415</v>
      </c>
      <c r="F157" s="775">
        <f t="shared" ref="F157:F160" si="76">D157+3</f>
        <v>45323</v>
      </c>
      <c r="G157" s="331"/>
      <c r="H157" s="775">
        <f t="shared" si="54"/>
        <v>45687</v>
      </c>
    </row>
    <row r="158" spans="1:8" ht="18" customHeight="1" x14ac:dyDescent="0.2">
      <c r="B158" s="985" t="s">
        <v>762</v>
      </c>
      <c r="C158" s="985" t="s">
        <v>922</v>
      </c>
      <c r="D158" s="985">
        <v>45327</v>
      </c>
      <c r="E158" s="775">
        <f t="shared" ref="E158:E161" si="77">D158+2</f>
        <v>45329</v>
      </c>
      <c r="F158" s="775">
        <f t="shared" si="76"/>
        <v>45330</v>
      </c>
      <c r="G158" s="331"/>
      <c r="H158" s="775">
        <f t="shared" si="54"/>
        <v>45694</v>
      </c>
    </row>
    <row r="159" spans="1:8" ht="18" customHeight="1" x14ac:dyDescent="0.2">
      <c r="B159" s="985" t="s">
        <v>756</v>
      </c>
      <c r="C159" s="985" t="s">
        <v>923</v>
      </c>
      <c r="D159" s="985">
        <v>45334</v>
      </c>
      <c r="E159" s="775">
        <f t="shared" si="77"/>
        <v>45336</v>
      </c>
      <c r="F159" s="775">
        <f t="shared" si="76"/>
        <v>45337</v>
      </c>
      <c r="G159" s="331"/>
      <c r="H159" s="775">
        <f t="shared" ref="H159:H165" si="78">H158+7</f>
        <v>45701</v>
      </c>
    </row>
    <row r="160" spans="1:8" ht="18" customHeight="1" x14ac:dyDescent="0.2">
      <c r="B160" s="985" t="s">
        <v>420</v>
      </c>
      <c r="C160" s="985" t="s">
        <v>924</v>
      </c>
      <c r="D160" s="985">
        <v>45341</v>
      </c>
      <c r="E160" s="775">
        <f t="shared" si="77"/>
        <v>45343</v>
      </c>
      <c r="F160" s="775">
        <f t="shared" si="76"/>
        <v>45344</v>
      </c>
      <c r="G160" s="331"/>
      <c r="H160" s="775">
        <f t="shared" si="78"/>
        <v>45708</v>
      </c>
    </row>
    <row r="161" spans="1:8" ht="18" customHeight="1" x14ac:dyDescent="0.2">
      <c r="B161" s="985" t="s">
        <v>762</v>
      </c>
      <c r="C161" s="985" t="s">
        <v>925</v>
      </c>
      <c r="D161" s="985">
        <v>45348</v>
      </c>
      <c r="E161" s="775">
        <f t="shared" si="77"/>
        <v>45350</v>
      </c>
      <c r="F161" s="775">
        <f t="shared" ref="F161:F163" si="79">D161+3</f>
        <v>45351</v>
      </c>
      <c r="G161" s="331"/>
      <c r="H161" s="775">
        <f t="shared" si="78"/>
        <v>45715</v>
      </c>
    </row>
    <row r="162" spans="1:8" ht="18" customHeight="1" x14ac:dyDescent="0.2">
      <c r="B162" s="985" t="s">
        <v>756</v>
      </c>
      <c r="C162" s="985" t="s">
        <v>926</v>
      </c>
      <c r="D162" s="985">
        <v>45721</v>
      </c>
      <c r="E162" s="775">
        <f t="shared" ref="E162:E164" si="80">D162+2</f>
        <v>45723</v>
      </c>
      <c r="F162" s="775">
        <f t="shared" si="79"/>
        <v>45724</v>
      </c>
      <c r="G162" s="331"/>
      <c r="H162" s="775">
        <f t="shared" si="78"/>
        <v>45722</v>
      </c>
    </row>
    <row r="163" spans="1:8" ht="18" customHeight="1" x14ac:dyDescent="0.2">
      <c r="B163" s="985" t="s">
        <v>420</v>
      </c>
      <c r="C163" s="985" t="s">
        <v>927</v>
      </c>
      <c r="D163" s="985">
        <v>45728</v>
      </c>
      <c r="E163" s="775">
        <f t="shared" si="80"/>
        <v>45730</v>
      </c>
      <c r="F163" s="775">
        <f t="shared" si="79"/>
        <v>45731</v>
      </c>
      <c r="G163" s="331"/>
      <c r="H163" s="775">
        <f t="shared" si="78"/>
        <v>45729</v>
      </c>
    </row>
    <row r="164" spans="1:8" ht="18" customHeight="1" x14ac:dyDescent="0.2">
      <c r="B164" s="985" t="s">
        <v>762</v>
      </c>
      <c r="C164" s="985" t="s">
        <v>928</v>
      </c>
      <c r="D164" s="985">
        <v>45735</v>
      </c>
      <c r="E164" s="775">
        <f t="shared" si="80"/>
        <v>45737</v>
      </c>
      <c r="F164" s="775">
        <f t="shared" ref="F164:F165" si="81">D164+3</f>
        <v>45738</v>
      </c>
      <c r="G164" s="331"/>
      <c r="H164" s="775">
        <f t="shared" si="78"/>
        <v>45736</v>
      </c>
    </row>
    <row r="165" spans="1:8" ht="18" customHeight="1" x14ac:dyDescent="0.2">
      <c r="B165" s="985" t="s">
        <v>756</v>
      </c>
      <c r="C165" s="985" t="s">
        <v>929</v>
      </c>
      <c r="D165" s="985">
        <v>45742</v>
      </c>
      <c r="E165" s="775">
        <f t="shared" ref="E165" si="82">D165+2</f>
        <v>45744</v>
      </c>
      <c r="F165" s="775">
        <f t="shared" si="81"/>
        <v>45745</v>
      </c>
      <c r="G165" s="331"/>
      <c r="H165" s="775">
        <f t="shared" si="78"/>
        <v>45743</v>
      </c>
    </row>
    <row r="166" spans="1:8" ht="18" customHeight="1" x14ac:dyDescent="0.2">
      <c r="B166" s="192"/>
      <c r="C166" s="331"/>
      <c r="D166" s="331"/>
      <c r="E166" s="194"/>
      <c r="F166" s="195"/>
      <c r="G166" s="195"/>
      <c r="H166" s="331"/>
    </row>
    <row r="167" spans="1:8" ht="18" customHeight="1" thickBot="1" x14ac:dyDescent="0.25">
      <c r="B167" s="423"/>
      <c r="C167" s="331"/>
      <c r="D167" s="198"/>
      <c r="E167" s="199"/>
      <c r="F167" s="423"/>
      <c r="G167" s="331"/>
      <c r="H167" s="198"/>
    </row>
    <row r="168" spans="1:8" s="147" customFormat="1" ht="18.75" customHeight="1" x14ac:dyDescent="0.2">
      <c r="A168" s="881"/>
      <c r="B168" s="788"/>
      <c r="C168" s="789"/>
      <c r="D168" s="790"/>
      <c r="E168" s="791"/>
      <c r="F168" s="792"/>
      <c r="G168" s="793"/>
      <c r="H168" s="794"/>
    </row>
    <row r="169" spans="1:8" s="147" customFormat="1" ht="18.75" customHeight="1" x14ac:dyDescent="0.2">
      <c r="A169" s="881"/>
      <c r="B169" s="795" t="s">
        <v>528</v>
      </c>
      <c r="C169" s="145"/>
      <c r="D169" s="147" t="s">
        <v>529</v>
      </c>
      <c r="G169" s="147" t="s">
        <v>530</v>
      </c>
      <c r="H169" s="796"/>
    </row>
    <row r="170" spans="1:8" s="147" customFormat="1" ht="18.75" customHeight="1" x14ac:dyDescent="0.2">
      <c r="A170" s="881"/>
      <c r="B170" s="797" t="s">
        <v>531</v>
      </c>
      <c r="C170" s="798" t="s">
        <v>532</v>
      </c>
      <c r="D170" s="133" t="s">
        <v>533</v>
      </c>
      <c r="F170" s="798" t="s">
        <v>534</v>
      </c>
      <c r="G170" s="145" t="s">
        <v>535</v>
      </c>
      <c r="H170" s="1131" t="s">
        <v>536</v>
      </c>
    </row>
    <row r="171" spans="1:8" s="147" customFormat="1" ht="18.75" customHeight="1" x14ac:dyDescent="0.2">
      <c r="B171" s="797" t="s">
        <v>537</v>
      </c>
      <c r="C171" s="798" t="s">
        <v>538</v>
      </c>
      <c r="D171" s="133" t="s">
        <v>539</v>
      </c>
      <c r="E171" s="148" t="s">
        <v>540</v>
      </c>
      <c r="F171" s="802" t="s">
        <v>541</v>
      </c>
      <c r="G171" s="145" t="s">
        <v>542</v>
      </c>
      <c r="H171" s="799" t="s">
        <v>543</v>
      </c>
    </row>
    <row r="172" spans="1:8" s="147" customFormat="1" ht="18.75" customHeight="1" x14ac:dyDescent="0.2">
      <c r="B172" s="797" t="s">
        <v>544</v>
      </c>
      <c r="C172" s="798" t="s">
        <v>545</v>
      </c>
      <c r="D172" s="133" t="s">
        <v>546</v>
      </c>
      <c r="E172" s="148" t="s">
        <v>547</v>
      </c>
      <c r="F172" s="802" t="s">
        <v>548</v>
      </c>
      <c r="G172" s="145" t="s">
        <v>549</v>
      </c>
      <c r="H172" s="799" t="s">
        <v>550</v>
      </c>
    </row>
    <row r="173" spans="1:8" s="147" customFormat="1" ht="18.75" customHeight="1" x14ac:dyDescent="0.2">
      <c r="B173" s="797" t="s">
        <v>551</v>
      </c>
      <c r="C173" s="798" t="s">
        <v>552</v>
      </c>
      <c r="D173" s="133" t="s">
        <v>553</v>
      </c>
      <c r="E173" s="148" t="s">
        <v>554</v>
      </c>
      <c r="F173" s="802" t="s">
        <v>555</v>
      </c>
      <c r="G173" s="145" t="s">
        <v>556</v>
      </c>
      <c r="H173" s="799" t="s">
        <v>557</v>
      </c>
    </row>
    <row r="174" spans="1:8" s="147" customFormat="1" ht="18.75" customHeight="1" x14ac:dyDescent="0.2">
      <c r="B174" s="797" t="s">
        <v>558</v>
      </c>
      <c r="C174" s="798" t="s">
        <v>559</v>
      </c>
      <c r="D174" s="133" t="s">
        <v>560</v>
      </c>
      <c r="E174" s="148" t="s">
        <v>561</v>
      </c>
      <c r="F174" s="802" t="s">
        <v>562</v>
      </c>
      <c r="G174" s="145" t="s">
        <v>563</v>
      </c>
      <c r="H174" s="799" t="s">
        <v>564</v>
      </c>
    </row>
    <row r="175" spans="1:8" s="147" customFormat="1" ht="18.75" customHeight="1" x14ac:dyDescent="0.2">
      <c r="B175" s="797" t="s">
        <v>565</v>
      </c>
      <c r="C175" s="798" t="s">
        <v>566</v>
      </c>
      <c r="D175" s="133" t="s">
        <v>567</v>
      </c>
      <c r="E175" s="148" t="s">
        <v>568</v>
      </c>
      <c r="F175" s="802" t="s">
        <v>569</v>
      </c>
      <c r="G175" s="145" t="s">
        <v>570</v>
      </c>
      <c r="H175" s="799" t="s">
        <v>571</v>
      </c>
    </row>
    <row r="176" spans="1:8" s="147" customFormat="1" ht="18.75" customHeight="1" x14ac:dyDescent="0.2">
      <c r="B176" s="797" t="s">
        <v>572</v>
      </c>
      <c r="C176" s="798" t="s">
        <v>573</v>
      </c>
      <c r="D176" s="133" t="s">
        <v>574</v>
      </c>
      <c r="E176" s="148" t="s">
        <v>575</v>
      </c>
      <c r="F176" s="756" t="s">
        <v>576</v>
      </c>
      <c r="G176" s="145" t="s">
        <v>577</v>
      </c>
      <c r="H176" s="804" t="s">
        <v>578</v>
      </c>
    </row>
    <row r="177" spans="2:8" s="147" customFormat="1" ht="18.75" customHeight="1" x14ac:dyDescent="0.2">
      <c r="B177" s="797" t="s">
        <v>579</v>
      </c>
      <c r="C177" s="798" t="s">
        <v>580</v>
      </c>
      <c r="D177" s="133"/>
      <c r="E177" s="145"/>
      <c r="F177" s="145"/>
      <c r="H177" s="805"/>
    </row>
    <row r="178" spans="2:8" ht="18" customHeight="1" thickBot="1" x14ac:dyDescent="0.25">
      <c r="B178" s="806"/>
      <c r="C178" s="807"/>
      <c r="D178" s="807"/>
      <c r="E178" s="808"/>
      <c r="F178" s="808"/>
      <c r="G178" s="808"/>
      <c r="H178" s="809"/>
    </row>
  </sheetData>
  <mergeCells count="4">
    <mergeCell ref="B4:F4"/>
    <mergeCell ref="B2:F2"/>
    <mergeCell ref="D6:D7"/>
    <mergeCell ref="D87:D88"/>
  </mergeCells>
  <hyperlinks>
    <hyperlink ref="H2" location="HOME!Print_Area" display="HOME" xr:uid="{19842D1F-1BFC-4DB4-90A8-1F1EB5E20B9B}"/>
    <hyperlink ref="H170" r:id="rId1" xr:uid="{88AF093E-20B6-4FBC-8DDD-2139B2042F55}"/>
    <hyperlink ref="C170" r:id="rId2" xr:uid="{E1194BCD-5BF1-475D-97E2-8F98922F601E}"/>
    <hyperlink ref="H175" r:id="rId3" xr:uid="{5CF493C6-D2CE-4BE5-8F46-4EAD7090CB14}"/>
    <hyperlink ref="H174" r:id="rId4" xr:uid="{A4B98DA2-D50A-4742-939C-90ABFB583A1D}"/>
    <hyperlink ref="C174" r:id="rId5" xr:uid="{6EB77B03-9093-48A0-B0A4-95DF51A0F1C4}"/>
    <hyperlink ref="C175" r:id="rId6" xr:uid="{199E54C4-96B2-4B29-B1BA-51B7AB7D26D5}"/>
    <hyperlink ref="C172" r:id="rId7" xr:uid="{D897FD3B-86C7-4C90-AEB3-664E2EF53EFC}"/>
    <hyperlink ref="C171" r:id="rId8" xr:uid="{F15F201F-43C6-4BC5-A9AC-EDE5D1A9CF1D}"/>
    <hyperlink ref="C177" r:id="rId9" xr:uid="{9DBE3A14-6C41-4369-A8A2-BB7D60904C5A}"/>
    <hyperlink ref="H173" r:id="rId10" xr:uid="{D01BB1A9-EAF9-40FA-8ABF-E7FD081A9ADF}"/>
    <hyperlink ref="H176" r:id="rId11" xr:uid="{632744D0-9551-4F06-88AC-DF1EB14D9587}"/>
    <hyperlink ref="C173" r:id="rId12" xr:uid="{79265BFC-9BFD-4D98-817A-A263234E2B20}"/>
    <hyperlink ref="F170" r:id="rId13" xr:uid="{C2D4699D-EAB4-4CCE-BA22-4A42AFA99DFC}"/>
    <hyperlink ref="F175" r:id="rId14" xr:uid="{3BA68A4E-A73D-4594-B53F-31D2109706FE}"/>
    <hyperlink ref="F171" r:id="rId15" xr:uid="{A56759E3-F052-4825-B7EC-E1BB41CCFC3A}"/>
    <hyperlink ref="F172" r:id="rId16" xr:uid="{1DC05D6A-6559-4714-8471-909164E7D6AC}"/>
    <hyperlink ref="F173" r:id="rId17" xr:uid="{C1474C64-0E10-4B9E-BAA6-7287966A3213}"/>
    <hyperlink ref="F174" r:id="rId18" xr:uid="{31337E85-6F58-4AD0-8296-53E7D1062E6F}"/>
    <hyperlink ref="H171" r:id="rId19" xr:uid="{9852B27D-D25E-4EC5-8B43-FA324A1F00C0}"/>
    <hyperlink ref="H172" r:id="rId20" xr:uid="{3F0F131E-96D4-48FF-BC06-378651264DFA}"/>
    <hyperlink ref="F176" r:id="rId21" xr:uid="{2BDC69F7-707B-4DF1-BBED-2E03C5E8509D}"/>
  </hyperlinks>
  <pageMargins left="0.35433070866141736" right="0.70866141732283472" top="0.74803149606299213" bottom="0.74803149606299213" header="0.31496062992125984" footer="0.31496062992125984"/>
  <pageSetup paperSize="9" scale="43" orientation="landscape" r:id="rId22"/>
  <headerFooter>
    <oddFooter>&amp;L_x000D_&amp;1#&amp;"Calibri"&amp;10&amp;K000000 Sensitivity: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" filterMode="1"/>
  <dimension ref="A1:J126"/>
  <sheetViews>
    <sheetView zoomScale="115" zoomScaleNormal="115" workbookViewId="0">
      <pane ySplit="9" topLeftCell="A50" activePane="bottomLeft" state="frozen"/>
      <selection pane="bottomLeft" activeCell="D138" sqref="D138"/>
    </sheetView>
  </sheetViews>
  <sheetFormatPr defaultRowHeight="12.75" x14ac:dyDescent="0.2"/>
  <cols>
    <col min="1" max="1" width="9.5703125" style="223" bestFit="1" customWidth="1"/>
    <col min="2" max="2" width="21.7109375" style="223" customWidth="1"/>
    <col min="3" max="3" width="20.42578125" style="223" customWidth="1"/>
    <col min="4" max="4" width="34.28515625" style="223" customWidth="1"/>
    <col min="5" max="5" width="14.28515625" style="223" bestFit="1" customWidth="1"/>
    <col min="6" max="6" width="6.28515625" style="223" bestFit="1" customWidth="1"/>
    <col min="7" max="7" width="9.28515625" style="223" bestFit="1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1" spans="1:10" x14ac:dyDescent="0.2">
      <c r="A1" s="219" t="s">
        <v>930</v>
      </c>
      <c r="B1" s="219" t="s">
        <v>931</v>
      </c>
      <c r="C1" s="219" t="s">
        <v>932</v>
      </c>
      <c r="D1" s="220" t="s">
        <v>933</v>
      </c>
      <c r="E1" s="221" t="s">
        <v>934</v>
      </c>
      <c r="F1" s="219" t="s">
        <v>935</v>
      </c>
      <c r="G1" s="219" t="s">
        <v>134</v>
      </c>
      <c r="H1" s="219" t="s">
        <v>936</v>
      </c>
      <c r="I1" s="222" t="s">
        <v>937</v>
      </c>
    </row>
    <row r="2" spans="1:10" hidden="1" x14ac:dyDescent="0.2">
      <c r="A2" s="224" t="s">
        <v>938</v>
      </c>
      <c r="B2" s="224" t="s">
        <v>939</v>
      </c>
      <c r="C2" s="224" t="s">
        <v>939</v>
      </c>
      <c r="D2" s="224" t="s">
        <v>940</v>
      </c>
      <c r="E2" s="224" t="s">
        <v>941</v>
      </c>
      <c r="F2" s="224" t="s">
        <v>205</v>
      </c>
      <c r="G2" s="225" t="s">
        <v>942</v>
      </c>
      <c r="H2" s="225" t="s">
        <v>943</v>
      </c>
      <c r="I2" s="222" t="s">
        <v>944</v>
      </c>
    </row>
    <row r="3" spans="1:10" ht="31.15" hidden="1" customHeight="1" x14ac:dyDescent="0.2">
      <c r="A3" s="226" t="s">
        <v>945</v>
      </c>
      <c r="B3" s="226" t="s">
        <v>946</v>
      </c>
      <c r="C3" s="225"/>
      <c r="D3" s="225"/>
      <c r="E3" s="226" t="s">
        <v>946</v>
      </c>
      <c r="F3" s="227" t="s">
        <v>947</v>
      </c>
      <c r="G3" s="225"/>
      <c r="H3" s="227" t="s">
        <v>948</v>
      </c>
      <c r="I3" s="228" t="s">
        <v>949</v>
      </c>
    </row>
    <row r="4" spans="1:10" ht="51" hidden="1" x14ac:dyDescent="0.2">
      <c r="A4" s="229" t="s">
        <v>950</v>
      </c>
      <c r="B4" s="229" t="s">
        <v>951</v>
      </c>
      <c r="C4" s="229" t="s">
        <v>951</v>
      </c>
      <c r="D4" s="230"/>
      <c r="E4" s="229" t="s">
        <v>952</v>
      </c>
      <c r="F4" s="227" t="s">
        <v>182</v>
      </c>
      <c r="G4" s="225" t="s">
        <v>953</v>
      </c>
      <c r="H4" s="227" t="s">
        <v>948</v>
      </c>
      <c r="I4" s="228" t="s">
        <v>954</v>
      </c>
    </row>
    <row r="5" spans="1:10" ht="51" hidden="1" x14ac:dyDescent="0.2">
      <c r="A5" s="229" t="s">
        <v>950</v>
      </c>
      <c r="B5" s="229" t="s">
        <v>955</v>
      </c>
      <c r="C5" s="229" t="s">
        <v>955</v>
      </c>
      <c r="D5" s="230"/>
      <c r="E5" s="229" t="s">
        <v>956</v>
      </c>
      <c r="F5" s="227" t="s">
        <v>182</v>
      </c>
      <c r="G5" s="225" t="s">
        <v>957</v>
      </c>
      <c r="H5" s="227" t="s">
        <v>948</v>
      </c>
      <c r="I5" s="228" t="s">
        <v>954</v>
      </c>
    </row>
    <row r="6" spans="1:10" ht="27.6" hidden="1" customHeight="1" x14ac:dyDescent="0.2">
      <c r="A6" s="229" t="s">
        <v>958</v>
      </c>
      <c r="B6" s="229" t="s">
        <v>959</v>
      </c>
      <c r="C6" s="229" t="s">
        <v>959</v>
      </c>
      <c r="D6" s="227"/>
      <c r="E6" s="229" t="s">
        <v>959</v>
      </c>
      <c r="F6" s="227" t="s">
        <v>182</v>
      </c>
      <c r="G6" s="225" t="s">
        <v>181</v>
      </c>
      <c r="H6" s="227" t="s">
        <v>948</v>
      </c>
      <c r="I6" s="228" t="s">
        <v>954</v>
      </c>
    </row>
    <row r="7" spans="1:10" hidden="1" x14ac:dyDescent="0.2">
      <c r="A7" s="224" t="s">
        <v>960</v>
      </c>
      <c r="B7" s="224" t="s">
        <v>961</v>
      </c>
      <c r="C7" s="224" t="s">
        <v>962</v>
      </c>
      <c r="D7" s="224" t="s">
        <v>963</v>
      </c>
      <c r="E7" s="224" t="s">
        <v>964</v>
      </c>
      <c r="F7" s="224" t="s">
        <v>205</v>
      </c>
      <c r="G7" s="225" t="s">
        <v>965</v>
      </c>
      <c r="H7" s="225" t="s">
        <v>943</v>
      </c>
      <c r="I7" s="222"/>
    </row>
    <row r="8" spans="1:10" hidden="1" x14ac:dyDescent="0.2">
      <c r="A8" s="224" t="s">
        <v>960</v>
      </c>
      <c r="B8" s="224" t="s">
        <v>961</v>
      </c>
      <c r="C8" s="224" t="s">
        <v>966</v>
      </c>
      <c r="D8" s="224" t="s">
        <v>967</v>
      </c>
      <c r="E8" s="224" t="s">
        <v>968</v>
      </c>
      <c r="F8" s="224" t="s">
        <v>205</v>
      </c>
      <c r="G8" s="225"/>
      <c r="H8" s="225" t="s">
        <v>943</v>
      </c>
      <c r="I8" s="222" t="s">
        <v>969</v>
      </c>
    </row>
    <row r="9" spans="1:10" hidden="1" x14ac:dyDescent="0.2">
      <c r="A9" s="224" t="s">
        <v>938</v>
      </c>
      <c r="B9" s="224" t="s">
        <v>970</v>
      </c>
      <c r="C9" s="224" t="s">
        <v>970</v>
      </c>
      <c r="D9" s="224" t="s">
        <v>971</v>
      </c>
      <c r="E9" s="224" t="s">
        <v>972</v>
      </c>
      <c r="F9" s="224" t="s">
        <v>205</v>
      </c>
      <c r="G9" s="225" t="s">
        <v>973</v>
      </c>
      <c r="H9" s="225" t="s">
        <v>943</v>
      </c>
      <c r="I9" s="222" t="s">
        <v>944</v>
      </c>
    </row>
    <row r="10" spans="1:10" hidden="1" x14ac:dyDescent="0.2">
      <c r="A10" s="333" t="s">
        <v>960</v>
      </c>
      <c r="B10" s="333" t="s">
        <v>974</v>
      </c>
      <c r="C10" s="333" t="s">
        <v>975</v>
      </c>
      <c r="D10" s="333" t="s">
        <v>976</v>
      </c>
      <c r="E10" s="333" t="s">
        <v>977</v>
      </c>
      <c r="F10" s="333" t="s">
        <v>205</v>
      </c>
      <c r="G10" s="334" t="s">
        <v>978</v>
      </c>
      <c r="H10" s="334" t="s">
        <v>943</v>
      </c>
      <c r="I10" s="335" t="s">
        <v>944</v>
      </c>
      <c r="J10" s="223" t="s">
        <v>979</v>
      </c>
    </row>
    <row r="11" spans="1:10" hidden="1" x14ac:dyDescent="0.2">
      <c r="A11" s="333" t="s">
        <v>960</v>
      </c>
      <c r="B11" s="333" t="s">
        <v>974</v>
      </c>
      <c r="C11" s="333" t="s">
        <v>980</v>
      </c>
      <c r="D11" s="333" t="s">
        <v>981</v>
      </c>
      <c r="E11" s="333" t="s">
        <v>982</v>
      </c>
      <c r="F11" s="333" t="s">
        <v>205</v>
      </c>
      <c r="G11" s="334" t="s">
        <v>983</v>
      </c>
      <c r="H11" s="334" t="s">
        <v>943</v>
      </c>
      <c r="I11" s="335" t="s">
        <v>944</v>
      </c>
      <c r="J11" s="223" t="s">
        <v>979</v>
      </c>
    </row>
    <row r="12" spans="1:10" hidden="1" x14ac:dyDescent="0.2">
      <c r="A12" s="224" t="s">
        <v>960</v>
      </c>
      <c r="B12" s="224" t="s">
        <v>974</v>
      </c>
      <c r="C12" s="224" t="s">
        <v>984</v>
      </c>
      <c r="D12" s="224"/>
      <c r="E12" s="224" t="s">
        <v>985</v>
      </c>
      <c r="F12" s="224" t="s">
        <v>205</v>
      </c>
      <c r="G12" s="225"/>
      <c r="H12" s="225" t="s">
        <v>943</v>
      </c>
      <c r="I12" s="222" t="s">
        <v>986</v>
      </c>
    </row>
    <row r="13" spans="1:10" hidden="1" x14ac:dyDescent="0.2">
      <c r="A13" s="224" t="s">
        <v>987</v>
      </c>
      <c r="B13" s="224" t="s">
        <v>988</v>
      </c>
      <c r="C13" s="224" t="s">
        <v>988</v>
      </c>
      <c r="D13" s="224" t="s">
        <v>989</v>
      </c>
      <c r="E13" s="224" t="s">
        <v>990</v>
      </c>
      <c r="F13" s="224" t="s">
        <v>205</v>
      </c>
      <c r="G13" s="225"/>
      <c r="H13" s="225" t="s">
        <v>943</v>
      </c>
      <c r="I13" s="222"/>
    </row>
    <row r="14" spans="1:10" hidden="1" x14ac:dyDescent="0.2">
      <c r="A14" s="224" t="s">
        <v>960</v>
      </c>
      <c r="B14" s="224" t="s">
        <v>991</v>
      </c>
      <c r="C14" s="224" t="s">
        <v>991</v>
      </c>
      <c r="D14" s="224" t="s">
        <v>992</v>
      </c>
      <c r="E14" s="224" t="s">
        <v>993</v>
      </c>
      <c r="F14" s="224" t="s">
        <v>205</v>
      </c>
      <c r="G14" s="225" t="s">
        <v>994</v>
      </c>
      <c r="H14" s="225" t="s">
        <v>943</v>
      </c>
      <c r="I14" s="222"/>
    </row>
    <row r="15" spans="1:10" ht="38.25" hidden="1" x14ac:dyDescent="0.2">
      <c r="A15" s="231" t="s">
        <v>995</v>
      </c>
      <c r="B15" s="231" t="s">
        <v>996</v>
      </c>
      <c r="C15" s="225"/>
      <c r="D15" s="225"/>
      <c r="E15" s="231" t="s">
        <v>996</v>
      </c>
      <c r="F15" s="227" t="s">
        <v>301</v>
      </c>
      <c r="G15" s="225"/>
      <c r="H15" s="227" t="s">
        <v>948</v>
      </c>
      <c r="I15" s="222" t="s">
        <v>997</v>
      </c>
    </row>
    <row r="16" spans="1:10" hidden="1" x14ac:dyDescent="0.2">
      <c r="A16" s="224" t="s">
        <v>960</v>
      </c>
      <c r="B16" s="224" t="s">
        <v>998</v>
      </c>
      <c r="C16" s="224" t="s">
        <v>999</v>
      </c>
      <c r="D16" s="224"/>
      <c r="E16" s="224" t="s">
        <v>1000</v>
      </c>
      <c r="F16" s="224" t="s">
        <v>205</v>
      </c>
      <c r="G16" s="225" t="s">
        <v>1001</v>
      </c>
      <c r="H16" s="225" t="s">
        <v>943</v>
      </c>
      <c r="I16" s="222" t="s">
        <v>1002</v>
      </c>
    </row>
    <row r="17" spans="1:10" hidden="1" x14ac:dyDescent="0.2">
      <c r="A17" s="224" t="s">
        <v>960</v>
      </c>
      <c r="B17" s="224" t="s">
        <v>998</v>
      </c>
      <c r="C17" s="224" t="s">
        <v>1003</v>
      </c>
      <c r="D17" s="224" t="s">
        <v>1004</v>
      </c>
      <c r="E17" s="224" t="s">
        <v>1005</v>
      </c>
      <c r="F17" s="224" t="s">
        <v>205</v>
      </c>
      <c r="G17" s="225" t="s">
        <v>241</v>
      </c>
      <c r="H17" s="225" t="s">
        <v>943</v>
      </c>
      <c r="I17" s="222"/>
    </row>
    <row r="18" spans="1:10" hidden="1" x14ac:dyDescent="0.2">
      <c r="A18" s="224" t="s">
        <v>960</v>
      </c>
      <c r="B18" s="224" t="s">
        <v>998</v>
      </c>
      <c r="C18" s="224" t="s">
        <v>1006</v>
      </c>
      <c r="D18" s="224" t="s">
        <v>1007</v>
      </c>
      <c r="E18" s="224" t="s">
        <v>1008</v>
      </c>
      <c r="F18" s="224" t="s">
        <v>205</v>
      </c>
      <c r="G18" s="225" t="s">
        <v>1009</v>
      </c>
      <c r="H18" s="225" t="s">
        <v>943</v>
      </c>
      <c r="I18" s="222" t="s">
        <v>1010</v>
      </c>
    </row>
    <row r="19" spans="1:10" hidden="1" x14ac:dyDescent="0.2">
      <c r="A19" s="224" t="s">
        <v>1011</v>
      </c>
      <c r="B19" s="224" t="s">
        <v>1012</v>
      </c>
      <c r="C19" s="224" t="s">
        <v>1012</v>
      </c>
      <c r="D19" s="224" t="s">
        <v>1013</v>
      </c>
      <c r="E19" s="224" t="s">
        <v>1014</v>
      </c>
      <c r="F19" s="224" t="s">
        <v>205</v>
      </c>
      <c r="G19" s="225" t="s">
        <v>1015</v>
      </c>
      <c r="H19" s="225" t="s">
        <v>943</v>
      </c>
      <c r="I19" s="222"/>
    </row>
    <row r="20" spans="1:10" hidden="1" x14ac:dyDescent="0.2">
      <c r="A20" s="232" t="s">
        <v>1016</v>
      </c>
      <c r="B20" s="233" t="s">
        <v>1017</v>
      </c>
      <c r="C20" s="233" t="s">
        <v>1017</v>
      </c>
      <c r="D20" s="225"/>
      <c r="E20" s="233" t="s">
        <v>1018</v>
      </c>
      <c r="F20" s="227" t="s">
        <v>250</v>
      </c>
      <c r="G20" s="225" t="s">
        <v>1019</v>
      </c>
      <c r="H20" s="227" t="s">
        <v>948</v>
      </c>
      <c r="I20" s="222"/>
    </row>
    <row r="21" spans="1:10" ht="15" hidden="1" x14ac:dyDescent="0.2">
      <c r="A21" s="224" t="s">
        <v>960</v>
      </c>
      <c r="B21" s="224" t="s">
        <v>1020</v>
      </c>
      <c r="C21" s="224" t="s">
        <v>1020</v>
      </c>
      <c r="D21" s="224" t="s">
        <v>1021</v>
      </c>
      <c r="E21" s="224" t="s">
        <v>1022</v>
      </c>
      <c r="F21" s="224" t="s">
        <v>205</v>
      </c>
      <c r="G21" s="225" t="s">
        <v>1023</v>
      </c>
      <c r="H21" s="225" t="s">
        <v>943</v>
      </c>
      <c r="I21" s="222"/>
      <c r="J21" s="234"/>
    </row>
    <row r="22" spans="1:10" ht="51" hidden="1" x14ac:dyDescent="0.2">
      <c r="A22" s="235" t="s">
        <v>1024</v>
      </c>
      <c r="B22" s="235" t="s">
        <v>1025</v>
      </c>
      <c r="C22" s="225"/>
      <c r="D22" s="225"/>
      <c r="E22" s="235" t="s">
        <v>1025</v>
      </c>
      <c r="F22" s="227" t="s">
        <v>947</v>
      </c>
      <c r="G22" s="225" t="s">
        <v>1026</v>
      </c>
      <c r="H22" s="227" t="s">
        <v>948</v>
      </c>
      <c r="I22" s="228" t="s">
        <v>949</v>
      </c>
      <c r="J22" s="234"/>
    </row>
    <row r="23" spans="1:10" ht="15" hidden="1" x14ac:dyDescent="0.2">
      <c r="A23" s="224" t="s">
        <v>960</v>
      </c>
      <c r="B23" s="224" t="s">
        <v>1027</v>
      </c>
      <c r="C23" s="224" t="s">
        <v>1027</v>
      </c>
      <c r="D23" s="224" t="s">
        <v>1028</v>
      </c>
      <c r="E23" s="224" t="s">
        <v>1029</v>
      </c>
      <c r="F23" s="224" t="s">
        <v>205</v>
      </c>
      <c r="G23" s="225"/>
      <c r="H23" s="225" t="s">
        <v>943</v>
      </c>
      <c r="I23" s="222"/>
      <c r="J23" s="234"/>
    </row>
    <row r="24" spans="1:10" ht="15" hidden="1" x14ac:dyDescent="0.2">
      <c r="A24" s="224" t="s">
        <v>960</v>
      </c>
      <c r="B24" s="224" t="s">
        <v>1027</v>
      </c>
      <c r="C24" s="224" t="s">
        <v>1027</v>
      </c>
      <c r="D24" s="224" t="s">
        <v>1030</v>
      </c>
      <c r="E24" s="224" t="s">
        <v>1029</v>
      </c>
      <c r="F24" s="224" t="s">
        <v>205</v>
      </c>
      <c r="G24" s="225"/>
      <c r="H24" s="225" t="s">
        <v>943</v>
      </c>
      <c r="I24" s="222"/>
      <c r="J24" s="236"/>
    </row>
    <row r="25" spans="1:10" ht="15" hidden="1" x14ac:dyDescent="0.2">
      <c r="A25" s="224" t="s">
        <v>960</v>
      </c>
      <c r="B25" s="224" t="s">
        <v>1031</v>
      </c>
      <c r="C25" s="224" t="s">
        <v>1032</v>
      </c>
      <c r="D25" s="224" t="s">
        <v>1033</v>
      </c>
      <c r="E25" s="224" t="s">
        <v>1034</v>
      </c>
      <c r="F25" s="224" t="s">
        <v>205</v>
      </c>
      <c r="G25" s="225" t="s">
        <v>1035</v>
      </c>
      <c r="H25" s="225" t="s">
        <v>943</v>
      </c>
      <c r="I25" s="222" t="s">
        <v>1036</v>
      </c>
      <c r="J25" s="234"/>
    </row>
    <row r="26" spans="1:10" ht="15" hidden="1" x14ac:dyDescent="0.2">
      <c r="A26" s="224" t="s">
        <v>960</v>
      </c>
      <c r="B26" s="224" t="s">
        <v>1031</v>
      </c>
      <c r="C26" s="224" t="s">
        <v>1032</v>
      </c>
      <c r="D26" s="224" t="s">
        <v>1037</v>
      </c>
      <c r="E26" s="224" t="s">
        <v>1034</v>
      </c>
      <c r="F26" s="224" t="s">
        <v>205</v>
      </c>
      <c r="G26" s="225" t="s">
        <v>1035</v>
      </c>
      <c r="H26" s="225" t="s">
        <v>943</v>
      </c>
      <c r="I26" s="222" t="s">
        <v>1036</v>
      </c>
      <c r="J26" s="234"/>
    </row>
    <row r="27" spans="1:10" hidden="1" x14ac:dyDescent="0.2">
      <c r="A27" s="224" t="s">
        <v>960</v>
      </c>
      <c r="B27" s="224" t="s">
        <v>1031</v>
      </c>
      <c r="C27" s="224" t="s">
        <v>1032</v>
      </c>
      <c r="D27" s="224" t="s">
        <v>1038</v>
      </c>
      <c r="E27" s="224" t="s">
        <v>1034</v>
      </c>
      <c r="F27" s="224" t="s">
        <v>205</v>
      </c>
      <c r="G27" s="225" t="s">
        <v>1035</v>
      </c>
      <c r="H27" s="225" t="s">
        <v>943</v>
      </c>
      <c r="I27" s="222" t="s">
        <v>1036</v>
      </c>
      <c r="J27" s="237"/>
    </row>
    <row r="28" spans="1:10" hidden="1" x14ac:dyDescent="0.2">
      <c r="A28" s="224" t="s">
        <v>960</v>
      </c>
      <c r="B28" s="224" t="s">
        <v>1031</v>
      </c>
      <c r="C28" s="224" t="s">
        <v>1032</v>
      </c>
      <c r="D28" s="230" t="s">
        <v>1039</v>
      </c>
      <c r="E28" s="224" t="s">
        <v>1034</v>
      </c>
      <c r="F28" s="224" t="s">
        <v>205</v>
      </c>
      <c r="G28" s="225" t="s">
        <v>1035</v>
      </c>
      <c r="H28" s="225" t="s">
        <v>943</v>
      </c>
      <c r="I28" s="222" t="s">
        <v>1036</v>
      </c>
      <c r="J28" s="237"/>
    </row>
    <row r="29" spans="1:10" hidden="1" x14ac:dyDescent="0.2">
      <c r="A29" s="224" t="s">
        <v>960</v>
      </c>
      <c r="B29" s="224" t="s">
        <v>1031</v>
      </c>
      <c r="C29" s="224" t="s">
        <v>1032</v>
      </c>
      <c r="D29" s="230" t="s">
        <v>1040</v>
      </c>
      <c r="E29" s="224" t="s">
        <v>1034</v>
      </c>
      <c r="F29" s="224" t="s">
        <v>205</v>
      </c>
      <c r="G29" s="225" t="s">
        <v>1035</v>
      </c>
      <c r="H29" s="225" t="s">
        <v>943</v>
      </c>
      <c r="I29" s="222" t="s">
        <v>1036</v>
      </c>
    </row>
    <row r="30" spans="1:10" hidden="1" x14ac:dyDescent="0.2">
      <c r="A30" s="224" t="s">
        <v>960</v>
      </c>
      <c r="B30" s="224" t="s">
        <v>1031</v>
      </c>
      <c r="C30" s="224" t="s">
        <v>1032</v>
      </c>
      <c r="D30" s="224" t="s">
        <v>1041</v>
      </c>
      <c r="E30" s="224" t="s">
        <v>1034</v>
      </c>
      <c r="F30" s="224" t="s">
        <v>205</v>
      </c>
      <c r="G30" s="225" t="s">
        <v>1035</v>
      </c>
      <c r="H30" s="225" t="s">
        <v>943</v>
      </c>
      <c r="I30" s="222" t="s">
        <v>1036</v>
      </c>
    </row>
    <row r="31" spans="1:10" hidden="1" x14ac:dyDescent="0.2">
      <c r="A31" s="224" t="s">
        <v>960</v>
      </c>
      <c r="B31" s="224" t="s">
        <v>1031</v>
      </c>
      <c r="C31" s="224" t="s">
        <v>1031</v>
      </c>
      <c r="D31" s="224" t="s">
        <v>1031</v>
      </c>
      <c r="E31" s="224" t="s">
        <v>1042</v>
      </c>
      <c r="F31" s="224" t="s">
        <v>205</v>
      </c>
      <c r="G31" s="225" t="s">
        <v>1043</v>
      </c>
      <c r="H31" s="225" t="s">
        <v>943</v>
      </c>
      <c r="I31" s="222" t="s">
        <v>1036</v>
      </c>
    </row>
    <row r="32" spans="1:10" hidden="1" x14ac:dyDescent="0.2">
      <c r="A32" s="224" t="s">
        <v>960</v>
      </c>
      <c r="B32" s="224" t="s">
        <v>1031</v>
      </c>
      <c r="C32" s="224" t="s">
        <v>975</v>
      </c>
      <c r="D32" s="224" t="s">
        <v>1044</v>
      </c>
      <c r="E32" s="224" t="s">
        <v>1045</v>
      </c>
      <c r="F32" s="224" t="s">
        <v>205</v>
      </c>
      <c r="G32" s="225" t="s">
        <v>1046</v>
      </c>
      <c r="H32" s="225" t="s">
        <v>943</v>
      </c>
      <c r="I32" s="222" t="s">
        <v>1036</v>
      </c>
    </row>
    <row r="33" spans="1:10" hidden="1" x14ac:dyDescent="0.2">
      <c r="A33" s="224" t="s">
        <v>960</v>
      </c>
      <c r="B33" s="224" t="s">
        <v>1031</v>
      </c>
      <c r="C33" s="224" t="s">
        <v>975</v>
      </c>
      <c r="D33" s="224" t="s">
        <v>1047</v>
      </c>
      <c r="E33" s="224" t="s">
        <v>1045</v>
      </c>
      <c r="F33" s="224" t="s">
        <v>205</v>
      </c>
      <c r="G33" s="225" t="s">
        <v>1046</v>
      </c>
      <c r="H33" s="225" t="s">
        <v>943</v>
      </c>
      <c r="I33" s="222" t="s">
        <v>1036</v>
      </c>
    </row>
    <row r="34" spans="1:10" hidden="1" x14ac:dyDescent="0.2">
      <c r="A34" s="224" t="s">
        <v>960</v>
      </c>
      <c r="B34" s="224" t="s">
        <v>1031</v>
      </c>
      <c r="C34" s="224" t="s">
        <v>975</v>
      </c>
      <c r="D34" s="224" t="s">
        <v>1048</v>
      </c>
      <c r="E34" s="224" t="s">
        <v>1045</v>
      </c>
      <c r="F34" s="224" t="s">
        <v>205</v>
      </c>
      <c r="G34" s="225" t="s">
        <v>1046</v>
      </c>
      <c r="H34" s="225" t="s">
        <v>943</v>
      </c>
      <c r="I34" s="222" t="s">
        <v>1036</v>
      </c>
    </row>
    <row r="35" spans="1:10" hidden="1" x14ac:dyDescent="0.2">
      <c r="A35" s="224" t="s">
        <v>960</v>
      </c>
      <c r="B35" s="224" t="s">
        <v>1031</v>
      </c>
      <c r="C35" s="224" t="s">
        <v>975</v>
      </c>
      <c r="D35" s="224" t="s">
        <v>1049</v>
      </c>
      <c r="E35" s="224" t="s">
        <v>1045</v>
      </c>
      <c r="F35" s="224" t="s">
        <v>205</v>
      </c>
      <c r="G35" s="225" t="s">
        <v>1046</v>
      </c>
      <c r="H35" s="225" t="s">
        <v>943</v>
      </c>
      <c r="I35" s="222" t="s">
        <v>1036</v>
      </c>
    </row>
    <row r="36" spans="1:10" hidden="1" x14ac:dyDescent="0.2">
      <c r="A36" s="224" t="s">
        <v>960</v>
      </c>
      <c r="B36" s="224" t="s">
        <v>1031</v>
      </c>
      <c r="C36" s="224" t="s">
        <v>975</v>
      </c>
      <c r="D36" s="224" t="s">
        <v>1050</v>
      </c>
      <c r="E36" s="224" t="s">
        <v>1045</v>
      </c>
      <c r="F36" s="224" t="s">
        <v>205</v>
      </c>
      <c r="G36" s="225" t="s">
        <v>1046</v>
      </c>
      <c r="H36" s="225" t="s">
        <v>943</v>
      </c>
      <c r="I36" s="222" t="s">
        <v>1036</v>
      </c>
    </row>
    <row r="37" spans="1:10" hidden="1" x14ac:dyDescent="0.2">
      <c r="A37" s="224" t="s">
        <v>960</v>
      </c>
      <c r="B37" s="224" t="s">
        <v>1031</v>
      </c>
      <c r="C37" s="224" t="s">
        <v>975</v>
      </c>
      <c r="D37" s="224" t="s">
        <v>1051</v>
      </c>
      <c r="E37" s="224" t="s">
        <v>1045</v>
      </c>
      <c r="F37" s="224" t="s">
        <v>205</v>
      </c>
      <c r="G37" s="225" t="s">
        <v>1046</v>
      </c>
      <c r="H37" s="225" t="s">
        <v>943</v>
      </c>
      <c r="I37" s="222" t="s">
        <v>969</v>
      </c>
    </row>
    <row r="38" spans="1:10" hidden="1" x14ac:dyDescent="0.2">
      <c r="A38" s="224" t="s">
        <v>960</v>
      </c>
      <c r="B38" s="224" t="s">
        <v>1031</v>
      </c>
      <c r="C38" s="224" t="s">
        <v>975</v>
      </c>
      <c r="D38" s="230" t="s">
        <v>1052</v>
      </c>
      <c r="E38" s="224" t="s">
        <v>1045</v>
      </c>
      <c r="F38" s="224" t="s">
        <v>205</v>
      </c>
      <c r="G38" s="225" t="s">
        <v>1046</v>
      </c>
      <c r="H38" s="225" t="s">
        <v>943</v>
      </c>
      <c r="I38" s="222" t="s">
        <v>1036</v>
      </c>
    </row>
    <row r="39" spans="1:10" hidden="1" x14ac:dyDescent="0.2">
      <c r="A39" s="224" t="s">
        <v>960</v>
      </c>
      <c r="B39" s="224" t="s">
        <v>1031</v>
      </c>
      <c r="C39" s="224" t="s">
        <v>975</v>
      </c>
      <c r="D39" s="230" t="s">
        <v>1053</v>
      </c>
      <c r="E39" s="224" t="s">
        <v>1045</v>
      </c>
      <c r="F39" s="224" t="s">
        <v>205</v>
      </c>
      <c r="G39" s="225" t="s">
        <v>1046</v>
      </c>
      <c r="H39" s="225" t="s">
        <v>943</v>
      </c>
      <c r="I39" s="222" t="s">
        <v>1036</v>
      </c>
    </row>
    <row r="40" spans="1:10" ht="22.9" hidden="1" customHeight="1" x14ac:dyDescent="0.2">
      <c r="A40" s="224" t="s">
        <v>960</v>
      </c>
      <c r="B40" s="224" t="s">
        <v>1031</v>
      </c>
      <c r="C40" s="224" t="s">
        <v>975</v>
      </c>
      <c r="D40" s="224" t="s">
        <v>1054</v>
      </c>
      <c r="E40" s="224" t="s">
        <v>1045</v>
      </c>
      <c r="F40" s="224" t="s">
        <v>205</v>
      </c>
      <c r="G40" s="225" t="s">
        <v>1046</v>
      </c>
      <c r="H40" s="225" t="s">
        <v>943</v>
      </c>
      <c r="I40" s="222" t="s">
        <v>1055</v>
      </c>
    </row>
    <row r="41" spans="1:10" ht="51" hidden="1" x14ac:dyDescent="0.2">
      <c r="A41" s="238" t="s">
        <v>1056</v>
      </c>
      <c r="B41" s="238" t="s">
        <v>1057</v>
      </c>
      <c r="C41" s="238" t="s">
        <v>1057</v>
      </c>
      <c r="D41" s="225"/>
      <c r="E41" s="238" t="s">
        <v>1057</v>
      </c>
      <c r="F41" s="227" t="s">
        <v>182</v>
      </c>
      <c r="G41" s="225"/>
      <c r="H41" s="227" t="s">
        <v>948</v>
      </c>
      <c r="I41" s="228" t="s">
        <v>954</v>
      </c>
    </row>
    <row r="42" spans="1:10" hidden="1" x14ac:dyDescent="0.2">
      <c r="A42" s="224" t="s">
        <v>960</v>
      </c>
      <c r="B42" s="224" t="s">
        <v>1058</v>
      </c>
      <c r="C42" s="224" t="s">
        <v>1058</v>
      </c>
      <c r="D42" s="224" t="s">
        <v>1059</v>
      </c>
      <c r="E42" s="224" t="s">
        <v>1060</v>
      </c>
      <c r="F42" s="224" t="s">
        <v>205</v>
      </c>
      <c r="G42" s="225" t="s">
        <v>1061</v>
      </c>
      <c r="H42" s="225" t="s">
        <v>943</v>
      </c>
      <c r="I42" s="222"/>
    </row>
    <row r="43" spans="1:10" hidden="1" x14ac:dyDescent="0.2">
      <c r="A43" s="224" t="s">
        <v>960</v>
      </c>
      <c r="B43" s="224" t="s">
        <v>1058</v>
      </c>
      <c r="C43" s="224" t="s">
        <v>1058</v>
      </c>
      <c r="D43" s="224" t="s">
        <v>1062</v>
      </c>
      <c r="E43" s="224" t="s">
        <v>1060</v>
      </c>
      <c r="F43" s="224" t="s">
        <v>205</v>
      </c>
      <c r="G43" s="225" t="s">
        <v>1061</v>
      </c>
      <c r="H43" s="225" t="s">
        <v>943</v>
      </c>
      <c r="I43" s="222"/>
    </row>
    <row r="44" spans="1:10" ht="38.25" hidden="1" x14ac:dyDescent="0.2">
      <c r="A44" s="224" t="s">
        <v>960</v>
      </c>
      <c r="B44" s="224" t="s">
        <v>1063</v>
      </c>
      <c r="C44" s="224" t="s">
        <v>1063</v>
      </c>
      <c r="D44" s="224" t="s">
        <v>1064</v>
      </c>
      <c r="E44" s="224" t="s">
        <v>1065</v>
      </c>
      <c r="F44" s="224" t="s">
        <v>205</v>
      </c>
      <c r="G44" s="225" t="s">
        <v>1066</v>
      </c>
      <c r="H44" s="225" t="s">
        <v>943</v>
      </c>
      <c r="I44" s="222" t="s">
        <v>1067</v>
      </c>
      <c r="J44" s="239"/>
    </row>
    <row r="45" spans="1:10" ht="38.25" hidden="1" x14ac:dyDescent="0.2">
      <c r="A45" s="224" t="s">
        <v>960</v>
      </c>
      <c r="B45" s="224" t="s">
        <v>1063</v>
      </c>
      <c r="C45" s="224" t="s">
        <v>1063</v>
      </c>
      <c r="D45" s="224" t="s">
        <v>1068</v>
      </c>
      <c r="E45" s="224" t="s">
        <v>1065</v>
      </c>
      <c r="F45" s="224" t="s">
        <v>205</v>
      </c>
      <c r="G45" s="225" t="s">
        <v>1066</v>
      </c>
      <c r="H45" s="225" t="s">
        <v>943</v>
      </c>
      <c r="I45" s="222" t="s">
        <v>1067</v>
      </c>
      <c r="J45" s="239"/>
    </row>
    <row r="46" spans="1:10" ht="51" hidden="1" x14ac:dyDescent="0.2">
      <c r="A46" s="229" t="s">
        <v>950</v>
      </c>
      <c r="B46" s="229" t="s">
        <v>1069</v>
      </c>
      <c r="C46" s="229" t="s">
        <v>1069</v>
      </c>
      <c r="D46" s="230"/>
      <c r="E46" s="229" t="s">
        <v>1069</v>
      </c>
      <c r="F46" s="227" t="s">
        <v>182</v>
      </c>
      <c r="G46" s="225" t="s">
        <v>1070</v>
      </c>
      <c r="H46" s="227" t="s">
        <v>948</v>
      </c>
      <c r="I46" s="228" t="s">
        <v>954</v>
      </c>
      <c r="J46" s="239"/>
    </row>
    <row r="47" spans="1:10" ht="38.25" hidden="1" x14ac:dyDescent="0.2">
      <c r="A47" s="231" t="s">
        <v>995</v>
      </c>
      <c r="B47" s="231" t="s">
        <v>1071</v>
      </c>
      <c r="C47" s="225"/>
      <c r="D47" s="225"/>
      <c r="E47" s="231" t="s">
        <v>1071</v>
      </c>
      <c r="F47" s="227" t="s">
        <v>301</v>
      </c>
      <c r="G47" s="225"/>
      <c r="H47" s="227" t="s">
        <v>948</v>
      </c>
      <c r="I47" s="222" t="s">
        <v>997</v>
      </c>
      <c r="J47" s="239"/>
    </row>
    <row r="48" spans="1:10" ht="38.25" hidden="1" x14ac:dyDescent="0.2">
      <c r="A48" s="231" t="s">
        <v>995</v>
      </c>
      <c r="B48" s="231" t="s">
        <v>1072</v>
      </c>
      <c r="C48" s="225"/>
      <c r="D48" s="225"/>
      <c r="E48" s="231" t="s">
        <v>1072</v>
      </c>
      <c r="F48" s="227" t="s">
        <v>301</v>
      </c>
      <c r="G48" s="225"/>
      <c r="H48" s="227" t="s">
        <v>948</v>
      </c>
      <c r="I48" s="222" t="s">
        <v>997</v>
      </c>
      <c r="J48" s="239"/>
    </row>
    <row r="49" spans="1:10" ht="51" hidden="1" x14ac:dyDescent="0.2">
      <c r="A49" s="233" t="s">
        <v>1073</v>
      </c>
      <c r="B49" s="233" t="s">
        <v>1074</v>
      </c>
      <c r="C49" s="225"/>
      <c r="D49" s="225"/>
      <c r="E49" s="233" t="s">
        <v>1074</v>
      </c>
      <c r="F49" s="227" t="s">
        <v>947</v>
      </c>
      <c r="G49" s="225"/>
      <c r="H49" s="227" t="s">
        <v>948</v>
      </c>
      <c r="I49" s="228" t="s">
        <v>949</v>
      </c>
      <c r="J49" s="239"/>
    </row>
    <row r="50" spans="1:10" ht="14.25" customHeight="1" x14ac:dyDescent="0.2">
      <c r="A50" s="238" t="s">
        <v>1075</v>
      </c>
      <c r="B50" s="238" t="s">
        <v>1076</v>
      </c>
      <c r="C50" s="238" t="s">
        <v>1076</v>
      </c>
      <c r="D50" s="225"/>
      <c r="E50" s="238" t="s">
        <v>1076</v>
      </c>
      <c r="F50" s="227" t="s">
        <v>182</v>
      </c>
      <c r="G50" s="225" t="s">
        <v>1077</v>
      </c>
      <c r="H50" s="227" t="s">
        <v>948</v>
      </c>
      <c r="I50" s="228" t="s">
        <v>954</v>
      </c>
      <c r="J50" s="240"/>
    </row>
    <row r="51" spans="1:10" hidden="1" x14ac:dyDescent="0.2">
      <c r="A51" s="224" t="s">
        <v>960</v>
      </c>
      <c r="B51" s="224" t="s">
        <v>1078</v>
      </c>
      <c r="C51" s="224" t="s">
        <v>1079</v>
      </c>
      <c r="D51" s="224" t="s">
        <v>1080</v>
      </c>
      <c r="E51" s="224" t="s">
        <v>1081</v>
      </c>
      <c r="F51" s="224" t="s">
        <v>205</v>
      </c>
      <c r="G51" s="225" t="s">
        <v>1082</v>
      </c>
      <c r="H51" s="225" t="s">
        <v>943</v>
      </c>
      <c r="I51" s="222"/>
      <c r="J51" s="239"/>
    </row>
    <row r="52" spans="1:10" ht="51" hidden="1" x14ac:dyDescent="0.2">
      <c r="A52" s="229" t="s">
        <v>950</v>
      </c>
      <c r="B52" s="229" t="s">
        <v>1083</v>
      </c>
      <c r="C52" s="229" t="s">
        <v>1083</v>
      </c>
      <c r="D52" s="227"/>
      <c r="E52" s="229" t="s">
        <v>1083</v>
      </c>
      <c r="F52" s="227" t="s">
        <v>182</v>
      </c>
      <c r="G52" s="225" t="s">
        <v>1084</v>
      </c>
      <c r="H52" s="227" t="s">
        <v>948</v>
      </c>
      <c r="I52" s="228" t="s">
        <v>954</v>
      </c>
      <c r="J52" s="239"/>
    </row>
    <row r="53" spans="1:10" ht="38.25" hidden="1" x14ac:dyDescent="0.2">
      <c r="A53" s="241" t="s">
        <v>950</v>
      </c>
      <c r="B53" s="242" t="s">
        <v>1085</v>
      </c>
      <c r="C53" s="242" t="s">
        <v>1085</v>
      </c>
      <c r="D53" s="225"/>
      <c r="E53" s="242" t="s">
        <v>1086</v>
      </c>
      <c r="F53" s="227" t="s">
        <v>301</v>
      </c>
      <c r="G53" s="225" t="s">
        <v>1087</v>
      </c>
      <c r="H53" s="227" t="s">
        <v>948</v>
      </c>
      <c r="I53" s="222" t="s">
        <v>997</v>
      </c>
      <c r="J53" s="239"/>
    </row>
    <row r="54" spans="1:10" ht="38.25" hidden="1" x14ac:dyDescent="0.2">
      <c r="A54" s="231" t="s">
        <v>995</v>
      </c>
      <c r="B54" s="231" t="s">
        <v>1088</v>
      </c>
      <c r="C54" s="225"/>
      <c r="D54" s="225"/>
      <c r="E54" s="231" t="s">
        <v>1088</v>
      </c>
      <c r="F54" s="227" t="s">
        <v>301</v>
      </c>
      <c r="G54" s="225"/>
      <c r="H54" s="227" t="s">
        <v>948</v>
      </c>
      <c r="I54" s="222" t="s">
        <v>997</v>
      </c>
      <c r="J54" s="239"/>
    </row>
    <row r="55" spans="1:10" hidden="1" x14ac:dyDescent="0.2">
      <c r="A55" s="224" t="s">
        <v>960</v>
      </c>
      <c r="B55" s="224" t="s">
        <v>1089</v>
      </c>
      <c r="C55" s="224" t="s">
        <v>1090</v>
      </c>
      <c r="D55" s="224"/>
      <c r="E55" s="224" t="s">
        <v>1091</v>
      </c>
      <c r="F55" s="224" t="s">
        <v>205</v>
      </c>
      <c r="G55" s="225"/>
      <c r="H55" s="225" t="s">
        <v>943</v>
      </c>
      <c r="I55" s="222"/>
      <c r="J55" s="239"/>
    </row>
    <row r="56" spans="1:10" x14ac:dyDescent="0.2">
      <c r="A56" s="224" t="s">
        <v>960</v>
      </c>
      <c r="B56" s="224" t="s">
        <v>1092</v>
      </c>
      <c r="C56" s="224" t="s">
        <v>1076</v>
      </c>
      <c r="D56" s="224" t="s">
        <v>1093</v>
      </c>
      <c r="E56" s="224" t="s">
        <v>1094</v>
      </c>
      <c r="F56" s="224" t="s">
        <v>205</v>
      </c>
      <c r="G56" s="225" t="s">
        <v>1077</v>
      </c>
      <c r="H56" s="225" t="s">
        <v>943</v>
      </c>
      <c r="I56" s="222"/>
      <c r="J56" s="239"/>
    </row>
    <row r="57" spans="1:10" hidden="1" x14ac:dyDescent="0.2">
      <c r="A57" s="224" t="s">
        <v>960</v>
      </c>
      <c r="B57" s="224" t="s">
        <v>1092</v>
      </c>
      <c r="C57" s="224" t="s">
        <v>1095</v>
      </c>
      <c r="D57" s="224" t="s">
        <v>1096</v>
      </c>
      <c r="E57" s="224" t="s">
        <v>1097</v>
      </c>
      <c r="F57" s="224" t="s">
        <v>205</v>
      </c>
      <c r="G57" s="225" t="s">
        <v>1098</v>
      </c>
      <c r="H57" s="225" t="s">
        <v>943</v>
      </c>
      <c r="I57" s="222"/>
      <c r="J57" s="239"/>
    </row>
    <row r="58" spans="1:10" hidden="1" x14ac:dyDescent="0.2">
      <c r="A58" s="224" t="s">
        <v>960</v>
      </c>
      <c r="B58" s="224" t="s">
        <v>1092</v>
      </c>
      <c r="C58" s="224" t="s">
        <v>1099</v>
      </c>
      <c r="D58" s="224" t="s">
        <v>1100</v>
      </c>
      <c r="E58" s="224" t="s">
        <v>1101</v>
      </c>
      <c r="F58" s="224" t="s">
        <v>205</v>
      </c>
      <c r="G58" s="225"/>
      <c r="H58" s="225" t="s">
        <v>943</v>
      </c>
      <c r="I58" s="222"/>
      <c r="J58" s="239"/>
    </row>
    <row r="59" spans="1:10" ht="51" hidden="1" x14ac:dyDescent="0.2">
      <c r="A59" s="230" t="s">
        <v>950</v>
      </c>
      <c r="B59" s="230" t="s">
        <v>1102</v>
      </c>
      <c r="C59" s="230" t="s">
        <v>1102</v>
      </c>
      <c r="D59" s="230"/>
      <c r="E59" s="230" t="s">
        <v>1102</v>
      </c>
      <c r="F59" s="227" t="s">
        <v>182</v>
      </c>
      <c r="G59" s="225" t="s">
        <v>1103</v>
      </c>
      <c r="H59" s="227" t="s">
        <v>948</v>
      </c>
      <c r="I59" s="228" t="s">
        <v>954</v>
      </c>
      <c r="J59" s="239"/>
    </row>
    <row r="60" spans="1:10" ht="27" hidden="1" customHeight="1" x14ac:dyDescent="0.2">
      <c r="A60" s="230" t="s">
        <v>950</v>
      </c>
      <c r="B60" s="230" t="s">
        <v>1104</v>
      </c>
      <c r="C60" s="230" t="s">
        <v>1104</v>
      </c>
      <c r="D60" s="227"/>
      <c r="E60" s="230" t="s">
        <v>1104</v>
      </c>
      <c r="F60" s="227" t="s">
        <v>182</v>
      </c>
      <c r="G60" s="225" t="s">
        <v>1105</v>
      </c>
      <c r="H60" s="227" t="s">
        <v>948</v>
      </c>
      <c r="I60" s="228" t="s">
        <v>954</v>
      </c>
    </row>
    <row r="61" spans="1:10" hidden="1" x14ac:dyDescent="0.2">
      <c r="A61" s="224" t="s">
        <v>960</v>
      </c>
      <c r="B61" s="224" t="s">
        <v>1106</v>
      </c>
      <c r="C61" s="224" t="s">
        <v>1107</v>
      </c>
      <c r="D61" s="224" t="s">
        <v>1108</v>
      </c>
      <c r="E61" s="224" t="s">
        <v>1109</v>
      </c>
      <c r="F61" s="224" t="s">
        <v>205</v>
      </c>
      <c r="G61" s="225" t="s">
        <v>262</v>
      </c>
      <c r="H61" s="225" t="s">
        <v>943</v>
      </c>
      <c r="I61" s="222"/>
    </row>
    <row r="62" spans="1:10" hidden="1" x14ac:dyDescent="0.2">
      <c r="A62" s="224" t="s">
        <v>960</v>
      </c>
      <c r="B62" s="224" t="s">
        <v>1106</v>
      </c>
      <c r="C62" s="224" t="s">
        <v>1110</v>
      </c>
      <c r="D62" s="224" t="s">
        <v>1111</v>
      </c>
      <c r="E62" s="224" t="s">
        <v>1112</v>
      </c>
      <c r="F62" s="224" t="s">
        <v>205</v>
      </c>
      <c r="G62" s="225" t="s">
        <v>1113</v>
      </c>
      <c r="H62" s="225" t="s">
        <v>943</v>
      </c>
      <c r="I62" s="222" t="s">
        <v>1114</v>
      </c>
    </row>
    <row r="63" spans="1:10" hidden="1" x14ac:dyDescent="0.2">
      <c r="A63" s="224" t="s">
        <v>960</v>
      </c>
      <c r="B63" s="224" t="s">
        <v>1106</v>
      </c>
      <c r="C63" s="224" t="s">
        <v>1110</v>
      </c>
      <c r="D63" s="224" t="s">
        <v>1115</v>
      </c>
      <c r="E63" s="224" t="s">
        <v>1112</v>
      </c>
      <c r="F63" s="224" t="s">
        <v>205</v>
      </c>
      <c r="G63" s="225" t="s">
        <v>1113</v>
      </c>
      <c r="H63" s="225" t="s">
        <v>943</v>
      </c>
      <c r="I63" s="222" t="s">
        <v>1114</v>
      </c>
    </row>
    <row r="64" spans="1:10" ht="51" hidden="1" x14ac:dyDescent="0.2">
      <c r="A64" s="226" t="s">
        <v>1116</v>
      </c>
      <c r="B64" s="243" t="s">
        <v>1117</v>
      </c>
      <c r="C64" s="225"/>
      <c r="D64" s="225"/>
      <c r="E64" s="243" t="s">
        <v>1117</v>
      </c>
      <c r="F64" s="227" t="s">
        <v>947</v>
      </c>
      <c r="G64" s="225"/>
      <c r="H64" s="227" t="s">
        <v>948</v>
      </c>
      <c r="I64" s="228" t="s">
        <v>949</v>
      </c>
    </row>
    <row r="65" spans="1:10" ht="51" hidden="1" x14ac:dyDescent="0.2">
      <c r="A65" s="233" t="s">
        <v>1116</v>
      </c>
      <c r="B65" s="233" t="s">
        <v>1117</v>
      </c>
      <c r="C65" s="225"/>
      <c r="D65" s="225"/>
      <c r="E65" s="233" t="s">
        <v>1117</v>
      </c>
      <c r="F65" s="227" t="s">
        <v>947</v>
      </c>
      <c r="G65" s="225"/>
      <c r="H65" s="227" t="s">
        <v>948</v>
      </c>
      <c r="I65" s="228" t="s">
        <v>949</v>
      </c>
    </row>
    <row r="66" spans="1:10" hidden="1" x14ac:dyDescent="0.2">
      <c r="A66" s="224" t="s">
        <v>938</v>
      </c>
      <c r="B66" s="224" t="s">
        <v>1118</v>
      </c>
      <c r="C66" s="224" t="s">
        <v>1118</v>
      </c>
      <c r="D66" s="225"/>
      <c r="E66" s="224" t="s">
        <v>304</v>
      </c>
      <c r="F66" s="224" t="s">
        <v>205</v>
      </c>
      <c r="G66" s="225" t="s">
        <v>305</v>
      </c>
      <c r="H66" s="225" t="s">
        <v>943</v>
      </c>
      <c r="I66" s="244" t="s">
        <v>1119</v>
      </c>
    </row>
    <row r="67" spans="1:10" hidden="1" x14ac:dyDescent="0.2">
      <c r="A67" s="224" t="s">
        <v>987</v>
      </c>
      <c r="B67" s="224" t="s">
        <v>1120</v>
      </c>
      <c r="C67" s="224" t="s">
        <v>1120</v>
      </c>
      <c r="D67" s="224" t="s">
        <v>1121</v>
      </c>
      <c r="E67" s="224" t="s">
        <v>1122</v>
      </c>
      <c r="F67" s="224" t="s">
        <v>205</v>
      </c>
      <c r="G67" s="225"/>
      <c r="H67" s="225" t="s">
        <v>943</v>
      </c>
      <c r="I67" s="222" t="s">
        <v>1123</v>
      </c>
    </row>
    <row r="68" spans="1:10" hidden="1" x14ac:dyDescent="0.2">
      <c r="A68" s="224" t="s">
        <v>987</v>
      </c>
      <c r="B68" s="224" t="s">
        <v>1120</v>
      </c>
      <c r="C68" s="224" t="s">
        <v>1120</v>
      </c>
      <c r="D68" s="224" t="s">
        <v>1124</v>
      </c>
      <c r="E68" s="224" t="s">
        <v>1125</v>
      </c>
      <c r="F68" s="224" t="s">
        <v>205</v>
      </c>
      <c r="G68" s="225"/>
      <c r="H68" s="225" t="s">
        <v>943</v>
      </c>
      <c r="I68" s="222"/>
    </row>
    <row r="69" spans="1:10" ht="38.25" hidden="1" x14ac:dyDescent="0.2">
      <c r="A69" s="231" t="s">
        <v>995</v>
      </c>
      <c r="B69" s="231" t="s">
        <v>1126</v>
      </c>
      <c r="C69" s="225"/>
      <c r="D69" s="225"/>
      <c r="E69" s="231" t="s">
        <v>1126</v>
      </c>
      <c r="F69" s="227" t="s">
        <v>301</v>
      </c>
      <c r="G69" s="225"/>
      <c r="H69" s="227" t="s">
        <v>948</v>
      </c>
      <c r="I69" s="222" t="s">
        <v>997</v>
      </c>
    </row>
    <row r="70" spans="1:10" ht="38.25" hidden="1" x14ac:dyDescent="0.2">
      <c r="A70" s="231" t="s">
        <v>995</v>
      </c>
      <c r="B70" s="231" t="s">
        <v>1126</v>
      </c>
      <c r="C70" s="225"/>
      <c r="D70" s="225"/>
      <c r="E70" s="231" t="s">
        <v>1126</v>
      </c>
      <c r="F70" s="227" t="s">
        <v>301</v>
      </c>
      <c r="G70" s="225"/>
      <c r="H70" s="227" t="s">
        <v>948</v>
      </c>
      <c r="I70" s="222" t="s">
        <v>997</v>
      </c>
    </row>
    <row r="71" spans="1:10" hidden="1" x14ac:dyDescent="0.2">
      <c r="A71" s="224" t="s">
        <v>960</v>
      </c>
      <c r="B71" s="224" t="s">
        <v>1127</v>
      </c>
      <c r="C71" s="224" t="s">
        <v>1127</v>
      </c>
      <c r="D71" s="224" t="s">
        <v>1128</v>
      </c>
      <c r="E71" s="224" t="s">
        <v>1129</v>
      </c>
      <c r="F71" s="224" t="s">
        <v>205</v>
      </c>
      <c r="G71" s="225" t="s">
        <v>1130</v>
      </c>
      <c r="H71" s="225" t="s">
        <v>943</v>
      </c>
      <c r="I71" s="222" t="s">
        <v>1131</v>
      </c>
    </row>
    <row r="72" spans="1:10" hidden="1" x14ac:dyDescent="0.2">
      <c r="A72" s="224" t="s">
        <v>960</v>
      </c>
      <c r="B72" s="224" t="s">
        <v>1132</v>
      </c>
      <c r="C72" s="224" t="s">
        <v>1133</v>
      </c>
      <c r="D72" s="224" t="s">
        <v>1134</v>
      </c>
      <c r="E72" s="224" t="s">
        <v>205</v>
      </c>
      <c r="F72" s="224" t="s">
        <v>205</v>
      </c>
      <c r="G72" s="225" t="s">
        <v>320</v>
      </c>
      <c r="H72" s="225" t="s">
        <v>943</v>
      </c>
      <c r="I72" s="222"/>
    </row>
    <row r="73" spans="1:10" hidden="1" x14ac:dyDescent="0.2">
      <c r="A73" s="224" t="s">
        <v>960</v>
      </c>
      <c r="B73" s="224" t="s">
        <v>1132</v>
      </c>
      <c r="C73" s="224" t="s">
        <v>1135</v>
      </c>
      <c r="D73" s="224" t="s">
        <v>1136</v>
      </c>
      <c r="E73" s="224" t="s">
        <v>362</v>
      </c>
      <c r="F73" s="224" t="s">
        <v>205</v>
      </c>
      <c r="G73" s="225" t="s">
        <v>363</v>
      </c>
      <c r="H73" s="225" t="s">
        <v>943</v>
      </c>
      <c r="I73" s="222"/>
    </row>
    <row r="74" spans="1:10" hidden="1" x14ac:dyDescent="0.2">
      <c r="A74" s="224" t="s">
        <v>960</v>
      </c>
      <c r="B74" s="224" t="s">
        <v>1137</v>
      </c>
      <c r="C74" s="224" t="s">
        <v>1138</v>
      </c>
      <c r="D74" s="224" t="s">
        <v>1139</v>
      </c>
      <c r="E74" s="224" t="s">
        <v>1140</v>
      </c>
      <c r="F74" s="224" t="s">
        <v>205</v>
      </c>
      <c r="G74" s="225" t="s">
        <v>1141</v>
      </c>
      <c r="H74" s="225" t="s">
        <v>943</v>
      </c>
      <c r="I74" s="245"/>
    </row>
    <row r="75" spans="1:10" hidden="1" x14ac:dyDescent="0.2">
      <c r="A75" s="224" t="s">
        <v>960</v>
      </c>
      <c r="B75" s="224" t="s">
        <v>1137</v>
      </c>
      <c r="C75" s="224" t="s">
        <v>1142</v>
      </c>
      <c r="D75" s="224"/>
      <c r="E75" s="224" t="s">
        <v>1143</v>
      </c>
      <c r="F75" s="224" t="s">
        <v>205</v>
      </c>
      <c r="G75" s="225" t="s">
        <v>1144</v>
      </c>
      <c r="H75" s="225" t="s">
        <v>943</v>
      </c>
      <c r="I75" s="245"/>
    </row>
    <row r="76" spans="1:10" hidden="1" x14ac:dyDescent="0.2">
      <c r="A76" s="224" t="s">
        <v>960</v>
      </c>
      <c r="B76" s="224" t="s">
        <v>1137</v>
      </c>
      <c r="C76" s="224" t="s">
        <v>1145</v>
      </c>
      <c r="D76" s="224" t="s">
        <v>1146</v>
      </c>
      <c r="E76" s="224" t="s">
        <v>1147</v>
      </c>
      <c r="F76" s="224" t="s">
        <v>205</v>
      </c>
      <c r="G76" s="225" t="s">
        <v>1148</v>
      </c>
      <c r="H76" s="225" t="s">
        <v>943</v>
      </c>
      <c r="I76" s="245"/>
      <c r="J76" s="240"/>
    </row>
    <row r="77" spans="1:10" ht="51" hidden="1" x14ac:dyDescent="0.2">
      <c r="A77" s="229" t="s">
        <v>950</v>
      </c>
      <c r="B77" s="229" t="s">
        <v>1149</v>
      </c>
      <c r="C77" s="229" t="s">
        <v>1149</v>
      </c>
      <c r="D77" s="227"/>
      <c r="E77" s="229" t="s">
        <v>1149</v>
      </c>
      <c r="F77" s="227" t="s">
        <v>182</v>
      </c>
      <c r="G77" s="225" t="s">
        <v>1150</v>
      </c>
      <c r="H77" s="227" t="s">
        <v>948</v>
      </c>
      <c r="I77" s="228" t="s">
        <v>954</v>
      </c>
      <c r="J77" s="239"/>
    </row>
    <row r="78" spans="1:10" hidden="1" x14ac:dyDescent="0.2">
      <c r="A78" s="224" t="s">
        <v>960</v>
      </c>
      <c r="B78" s="224" t="s">
        <v>1151</v>
      </c>
      <c r="C78" s="224" t="s">
        <v>1152</v>
      </c>
      <c r="D78" s="224" t="s">
        <v>1153</v>
      </c>
      <c r="E78" s="224" t="s">
        <v>1154</v>
      </c>
      <c r="F78" s="224" t="s">
        <v>205</v>
      </c>
      <c r="G78" s="225"/>
      <c r="H78" s="225" t="s">
        <v>943</v>
      </c>
      <c r="I78" s="245"/>
      <c r="J78" s="239"/>
    </row>
    <row r="79" spans="1:10" ht="51" hidden="1" x14ac:dyDescent="0.2">
      <c r="A79" s="238" t="s">
        <v>950</v>
      </c>
      <c r="B79" s="238" t="s">
        <v>1155</v>
      </c>
      <c r="C79" s="238" t="s">
        <v>1155</v>
      </c>
      <c r="D79" s="227"/>
      <c r="E79" s="238" t="s">
        <v>1155</v>
      </c>
      <c r="F79" s="227" t="s">
        <v>182</v>
      </c>
      <c r="G79" s="225" t="s">
        <v>1156</v>
      </c>
      <c r="H79" s="227" t="s">
        <v>948</v>
      </c>
      <c r="I79" s="228" t="s">
        <v>954</v>
      </c>
      <c r="J79" s="239"/>
    </row>
    <row r="80" spans="1:10" ht="51" hidden="1" x14ac:dyDescent="0.2">
      <c r="A80" s="235" t="s">
        <v>1157</v>
      </c>
      <c r="B80" s="235" t="s">
        <v>1158</v>
      </c>
      <c r="C80" s="225"/>
      <c r="D80" s="225"/>
      <c r="E80" s="235" t="s">
        <v>1158</v>
      </c>
      <c r="F80" s="227" t="s">
        <v>947</v>
      </c>
      <c r="G80" s="225" t="s">
        <v>1159</v>
      </c>
      <c r="H80" s="227" t="s">
        <v>948</v>
      </c>
      <c r="I80" s="228" t="s">
        <v>949</v>
      </c>
      <c r="J80" s="239"/>
    </row>
    <row r="81" spans="1:10" ht="51" hidden="1" x14ac:dyDescent="0.2">
      <c r="A81" s="246" t="s">
        <v>1160</v>
      </c>
      <c r="B81" s="229" t="s">
        <v>1161</v>
      </c>
      <c r="C81" s="229" t="s">
        <v>1161</v>
      </c>
      <c r="D81" s="227"/>
      <c r="E81" s="229" t="s">
        <v>1162</v>
      </c>
      <c r="F81" s="227" t="s">
        <v>182</v>
      </c>
      <c r="G81" s="225" t="s">
        <v>1163</v>
      </c>
      <c r="H81" s="227" t="s">
        <v>948</v>
      </c>
      <c r="I81" s="228" t="s">
        <v>954</v>
      </c>
      <c r="J81" s="239"/>
    </row>
    <row r="82" spans="1:10" ht="51" hidden="1" x14ac:dyDescent="0.2">
      <c r="A82" s="226" t="s">
        <v>1164</v>
      </c>
      <c r="B82" s="226" t="s">
        <v>1165</v>
      </c>
      <c r="C82" s="225"/>
      <c r="D82" s="225"/>
      <c r="E82" s="226" t="s">
        <v>1165</v>
      </c>
      <c r="F82" s="227" t="s">
        <v>947</v>
      </c>
      <c r="G82" s="225" t="s">
        <v>1166</v>
      </c>
      <c r="H82" s="227" t="s">
        <v>948</v>
      </c>
      <c r="I82" s="222" t="s">
        <v>949</v>
      </c>
      <c r="J82" s="239"/>
    </row>
    <row r="83" spans="1:10" ht="51" hidden="1" x14ac:dyDescent="0.2">
      <c r="A83" s="238" t="s">
        <v>1167</v>
      </c>
      <c r="B83" s="238" t="s">
        <v>1168</v>
      </c>
      <c r="C83" s="238" t="s">
        <v>1168</v>
      </c>
      <c r="D83" s="225"/>
      <c r="E83" s="238" t="s">
        <v>1168</v>
      </c>
      <c r="F83" s="227" t="s">
        <v>182</v>
      </c>
      <c r="G83" s="225" t="s">
        <v>1169</v>
      </c>
      <c r="H83" s="227" t="s">
        <v>948</v>
      </c>
      <c r="I83" s="228" t="s">
        <v>954</v>
      </c>
      <c r="J83" s="239"/>
    </row>
    <row r="84" spans="1:10" ht="38.25" hidden="1" x14ac:dyDescent="0.2">
      <c r="A84" s="231" t="s">
        <v>995</v>
      </c>
      <c r="B84" s="231" t="s">
        <v>1170</v>
      </c>
      <c r="C84" s="225"/>
      <c r="D84" s="225"/>
      <c r="E84" s="231" t="s">
        <v>1170</v>
      </c>
      <c r="F84" s="227" t="s">
        <v>301</v>
      </c>
      <c r="G84" s="225"/>
      <c r="H84" s="227" t="s">
        <v>948</v>
      </c>
      <c r="I84" s="222" t="s">
        <v>997</v>
      </c>
      <c r="J84" s="239"/>
    </row>
    <row r="85" spans="1:10" ht="25.5" hidden="1" x14ac:dyDescent="0.2">
      <c r="A85" s="231" t="s">
        <v>995</v>
      </c>
      <c r="B85" s="231" t="s">
        <v>1171</v>
      </c>
      <c r="C85" s="225"/>
      <c r="D85" s="225"/>
      <c r="E85" s="231" t="s">
        <v>1171</v>
      </c>
      <c r="F85" s="227" t="s">
        <v>301</v>
      </c>
      <c r="G85" s="225"/>
      <c r="H85" s="227" t="s">
        <v>948</v>
      </c>
      <c r="I85" s="222" t="s">
        <v>1172</v>
      </c>
      <c r="J85" s="239"/>
    </row>
    <row r="86" spans="1:10" hidden="1" x14ac:dyDescent="0.2">
      <c r="A86" s="247" t="s">
        <v>1016</v>
      </c>
      <c r="B86" s="247" t="s">
        <v>1173</v>
      </c>
      <c r="C86" s="247" t="s">
        <v>1173</v>
      </c>
      <c r="D86" s="225"/>
      <c r="E86" s="247" t="s">
        <v>1173</v>
      </c>
      <c r="F86" s="227" t="s">
        <v>250</v>
      </c>
      <c r="G86" s="225" t="s">
        <v>1174</v>
      </c>
      <c r="H86" s="227" t="s">
        <v>948</v>
      </c>
      <c r="I86" s="222"/>
      <c r="J86" s="239"/>
    </row>
    <row r="87" spans="1:10" ht="51" hidden="1" x14ac:dyDescent="0.2">
      <c r="A87" s="229" t="s">
        <v>1056</v>
      </c>
      <c r="B87" s="229" t="s">
        <v>1175</v>
      </c>
      <c r="C87" s="229" t="s">
        <v>1175</v>
      </c>
      <c r="D87" s="227"/>
      <c r="E87" s="229" t="s">
        <v>1175</v>
      </c>
      <c r="F87" s="227" t="s">
        <v>182</v>
      </c>
      <c r="G87" s="225" t="s">
        <v>1176</v>
      </c>
      <c r="H87" s="227" t="s">
        <v>948</v>
      </c>
      <c r="I87" s="228" t="s">
        <v>954</v>
      </c>
      <c r="J87" s="239"/>
    </row>
    <row r="88" spans="1:10" ht="51" hidden="1" x14ac:dyDescent="0.2">
      <c r="A88" s="248" t="s">
        <v>1167</v>
      </c>
      <c r="B88" s="248" t="s">
        <v>1177</v>
      </c>
      <c r="C88" s="248" t="s">
        <v>1177</v>
      </c>
      <c r="D88" s="227"/>
      <c r="E88" s="248" t="s">
        <v>1177</v>
      </c>
      <c r="F88" s="227" t="s">
        <v>182</v>
      </c>
      <c r="G88" s="225" t="s">
        <v>1178</v>
      </c>
      <c r="H88" s="227" t="s">
        <v>948</v>
      </c>
      <c r="I88" s="228" t="s">
        <v>954</v>
      </c>
      <c r="J88" s="239"/>
    </row>
    <row r="89" spans="1:10" hidden="1" x14ac:dyDescent="0.2">
      <c r="A89" s="224" t="s">
        <v>938</v>
      </c>
      <c r="B89" s="224" t="s">
        <v>1179</v>
      </c>
      <c r="C89" s="224" t="s">
        <v>1179</v>
      </c>
      <c r="D89" s="224" t="s">
        <v>1180</v>
      </c>
      <c r="E89" s="224" t="s">
        <v>1181</v>
      </c>
      <c r="F89" s="224" t="s">
        <v>205</v>
      </c>
      <c r="G89" s="225" t="s">
        <v>1182</v>
      </c>
      <c r="H89" s="225" t="s">
        <v>943</v>
      </c>
      <c r="I89" s="222"/>
      <c r="J89" s="239"/>
    </row>
    <row r="90" spans="1:10" hidden="1" x14ac:dyDescent="0.2">
      <c r="A90" s="224" t="s">
        <v>960</v>
      </c>
      <c r="B90" s="224" t="s">
        <v>1183</v>
      </c>
      <c r="C90" s="224" t="s">
        <v>1183</v>
      </c>
      <c r="D90" s="224" t="s">
        <v>1184</v>
      </c>
      <c r="E90" s="224" t="s">
        <v>1185</v>
      </c>
      <c r="F90" s="224" t="s">
        <v>205</v>
      </c>
      <c r="G90" s="225" t="s">
        <v>1186</v>
      </c>
      <c r="H90" s="225" t="s">
        <v>943</v>
      </c>
      <c r="I90" s="245"/>
      <c r="J90" s="239"/>
    </row>
    <row r="91" spans="1:10" hidden="1" x14ac:dyDescent="0.2">
      <c r="A91" s="224" t="s">
        <v>960</v>
      </c>
      <c r="B91" s="224" t="s">
        <v>1187</v>
      </c>
      <c r="C91" s="224" t="s">
        <v>1187</v>
      </c>
      <c r="D91" s="224" t="s">
        <v>1188</v>
      </c>
      <c r="E91" s="224" t="s">
        <v>1189</v>
      </c>
      <c r="F91" s="224" t="s">
        <v>205</v>
      </c>
      <c r="G91" s="225"/>
      <c r="H91" s="225" t="s">
        <v>943</v>
      </c>
      <c r="I91" s="245"/>
      <c r="J91" s="239"/>
    </row>
    <row r="92" spans="1:10" hidden="1" x14ac:dyDescent="0.2">
      <c r="A92" s="224" t="s">
        <v>960</v>
      </c>
      <c r="B92" s="224" t="s">
        <v>1187</v>
      </c>
      <c r="C92" s="224" t="s">
        <v>1187</v>
      </c>
      <c r="D92" s="224" t="s">
        <v>1190</v>
      </c>
      <c r="E92" s="224" t="s">
        <v>1189</v>
      </c>
      <c r="F92" s="224" t="s">
        <v>205</v>
      </c>
      <c r="G92" s="225"/>
      <c r="H92" s="225" t="s">
        <v>943</v>
      </c>
      <c r="I92" s="249"/>
    </row>
    <row r="93" spans="1:10" hidden="1" x14ac:dyDescent="0.2">
      <c r="A93" s="224" t="s">
        <v>960</v>
      </c>
      <c r="B93" s="224" t="s">
        <v>1191</v>
      </c>
      <c r="C93" s="224" t="s">
        <v>1191</v>
      </c>
      <c r="D93" s="224"/>
      <c r="E93" s="224" t="s">
        <v>1192</v>
      </c>
      <c r="F93" s="224" t="s">
        <v>205</v>
      </c>
      <c r="G93" s="225"/>
      <c r="H93" s="225" t="s">
        <v>943</v>
      </c>
      <c r="I93" s="245" t="s">
        <v>1193</v>
      </c>
    </row>
    <row r="94" spans="1:10" ht="51" hidden="1" x14ac:dyDescent="0.2">
      <c r="A94" s="230" t="s">
        <v>950</v>
      </c>
      <c r="B94" s="230" t="s">
        <v>1194</v>
      </c>
      <c r="C94" s="230" t="s">
        <v>1194</v>
      </c>
      <c r="D94" s="227"/>
      <c r="E94" s="230" t="s">
        <v>1194</v>
      </c>
      <c r="F94" s="227" t="s">
        <v>182</v>
      </c>
      <c r="G94" s="225" t="s">
        <v>1195</v>
      </c>
      <c r="H94" s="227" t="s">
        <v>948</v>
      </c>
      <c r="I94" s="228" t="s">
        <v>954</v>
      </c>
    </row>
    <row r="95" spans="1:10" ht="38.25" hidden="1" x14ac:dyDescent="0.2">
      <c r="A95" s="250" t="s">
        <v>995</v>
      </c>
      <c r="B95" s="250" t="s">
        <v>1196</v>
      </c>
      <c r="C95" s="225"/>
      <c r="D95" s="225"/>
      <c r="E95" s="250" t="s">
        <v>1197</v>
      </c>
      <c r="F95" s="227" t="s">
        <v>301</v>
      </c>
      <c r="G95" s="225" t="s">
        <v>1198</v>
      </c>
      <c r="H95" s="227" t="s">
        <v>948</v>
      </c>
      <c r="I95" s="222" t="s">
        <v>997</v>
      </c>
    </row>
    <row r="96" spans="1:10" ht="38.25" hidden="1" x14ac:dyDescent="0.2">
      <c r="A96" s="231" t="s">
        <v>995</v>
      </c>
      <c r="B96" s="231" t="s">
        <v>1199</v>
      </c>
      <c r="C96" s="225"/>
      <c r="D96" s="225"/>
      <c r="E96" s="231" t="s">
        <v>1199</v>
      </c>
      <c r="F96" s="227" t="s">
        <v>301</v>
      </c>
      <c r="G96" s="225"/>
      <c r="H96" s="227" t="s">
        <v>948</v>
      </c>
      <c r="I96" s="222" t="s">
        <v>997</v>
      </c>
    </row>
    <row r="97" spans="1:9" ht="51" hidden="1" x14ac:dyDescent="0.2">
      <c r="A97" s="233" t="s">
        <v>1073</v>
      </c>
      <c r="B97" s="233" t="s">
        <v>1200</v>
      </c>
      <c r="C97" s="225"/>
      <c r="D97" s="225" t="s">
        <v>1201</v>
      </c>
      <c r="E97" s="233" t="s">
        <v>1200</v>
      </c>
      <c r="F97" s="227" t="s">
        <v>947</v>
      </c>
      <c r="G97" s="225" t="s">
        <v>1202</v>
      </c>
      <c r="H97" s="227" t="s">
        <v>948</v>
      </c>
      <c r="I97" s="228" t="s">
        <v>949</v>
      </c>
    </row>
    <row r="98" spans="1:9" hidden="1" x14ac:dyDescent="0.2">
      <c r="A98" s="224" t="s">
        <v>960</v>
      </c>
      <c r="B98" s="224" t="s">
        <v>1203</v>
      </c>
      <c r="C98" s="224" t="s">
        <v>1204</v>
      </c>
      <c r="D98" s="224" t="s">
        <v>1205</v>
      </c>
      <c r="E98" s="224" t="s">
        <v>1206</v>
      </c>
      <c r="F98" s="224" t="s">
        <v>205</v>
      </c>
      <c r="G98" s="225"/>
      <c r="H98" s="225" t="s">
        <v>943</v>
      </c>
      <c r="I98" s="245"/>
    </row>
    <row r="99" spans="1:9" ht="51" hidden="1" x14ac:dyDescent="0.2">
      <c r="A99" s="230" t="s">
        <v>950</v>
      </c>
      <c r="B99" s="230" t="s">
        <v>1207</v>
      </c>
      <c r="C99" s="230" t="s">
        <v>1207</v>
      </c>
      <c r="D99" s="227"/>
      <c r="E99" s="230" t="s">
        <v>1207</v>
      </c>
      <c r="F99" s="227" t="s">
        <v>182</v>
      </c>
      <c r="G99" s="225" t="s">
        <v>1208</v>
      </c>
      <c r="H99" s="227" t="s">
        <v>948</v>
      </c>
      <c r="I99" s="228" t="s">
        <v>954</v>
      </c>
    </row>
    <row r="100" spans="1:9" hidden="1" x14ac:dyDescent="0.2">
      <c r="A100" s="224" t="s">
        <v>960</v>
      </c>
      <c r="B100" s="230" t="s">
        <v>1209</v>
      </c>
      <c r="C100" s="230" t="s">
        <v>1209</v>
      </c>
      <c r="D100" s="230" t="s">
        <v>1210</v>
      </c>
      <c r="E100" s="230" t="s">
        <v>1209</v>
      </c>
      <c r="F100" s="224" t="s">
        <v>205</v>
      </c>
      <c r="G100" s="225" t="s">
        <v>1211</v>
      </c>
      <c r="H100" s="225" t="s">
        <v>943</v>
      </c>
      <c r="I100" s="222" t="s">
        <v>1114</v>
      </c>
    </row>
    <row r="101" spans="1:9" hidden="1" x14ac:dyDescent="0.2">
      <c r="A101" s="224" t="s">
        <v>960</v>
      </c>
      <c r="B101" s="230" t="s">
        <v>1209</v>
      </c>
      <c r="C101" s="230" t="s">
        <v>1209</v>
      </c>
      <c r="D101" s="230" t="s">
        <v>1212</v>
      </c>
      <c r="E101" s="230" t="s">
        <v>1209</v>
      </c>
      <c r="F101" s="224" t="s">
        <v>205</v>
      </c>
      <c r="G101" s="225" t="s">
        <v>1211</v>
      </c>
      <c r="H101" s="225" t="s">
        <v>943</v>
      </c>
      <c r="I101" s="222" t="s">
        <v>1114</v>
      </c>
    </row>
    <row r="102" spans="1:9" hidden="1" x14ac:dyDescent="0.2">
      <c r="A102" s="224" t="s">
        <v>960</v>
      </c>
      <c r="B102" s="224" t="s">
        <v>1213</v>
      </c>
      <c r="C102" s="224" t="s">
        <v>1213</v>
      </c>
      <c r="D102" s="224" t="s">
        <v>1214</v>
      </c>
      <c r="E102" s="224" t="s">
        <v>1215</v>
      </c>
      <c r="F102" s="224" t="s">
        <v>205</v>
      </c>
      <c r="G102" s="225"/>
      <c r="H102" s="225" t="s">
        <v>943</v>
      </c>
      <c r="I102" s="222" t="s">
        <v>1114</v>
      </c>
    </row>
    <row r="103" spans="1:9" hidden="1" x14ac:dyDescent="0.2">
      <c r="A103" s="224" t="s">
        <v>960</v>
      </c>
      <c r="B103" s="224" t="s">
        <v>1213</v>
      </c>
      <c r="C103" s="224" t="s">
        <v>1216</v>
      </c>
      <c r="D103" s="224"/>
      <c r="E103" s="224" t="s">
        <v>1217</v>
      </c>
      <c r="F103" s="224" t="s">
        <v>205</v>
      </c>
      <c r="G103" s="225"/>
      <c r="H103" s="225" t="s">
        <v>943</v>
      </c>
      <c r="I103" s="222" t="s">
        <v>1114</v>
      </c>
    </row>
    <row r="104" spans="1:9" hidden="1" x14ac:dyDescent="0.2">
      <c r="A104" s="224" t="s">
        <v>960</v>
      </c>
      <c r="B104" s="224" t="s">
        <v>1213</v>
      </c>
      <c r="C104" s="224" t="s">
        <v>1218</v>
      </c>
      <c r="D104" s="224"/>
      <c r="E104" s="224" t="s">
        <v>1219</v>
      </c>
      <c r="F104" s="224" t="s">
        <v>205</v>
      </c>
      <c r="G104" s="225"/>
      <c r="H104" s="225" t="s">
        <v>943</v>
      </c>
      <c r="I104" s="222" t="s">
        <v>1114</v>
      </c>
    </row>
    <row r="105" spans="1:9" hidden="1" x14ac:dyDescent="0.2">
      <c r="A105" s="233" t="s">
        <v>1016</v>
      </c>
      <c r="B105" s="233" t="s">
        <v>1220</v>
      </c>
      <c r="C105" s="233" t="s">
        <v>1220</v>
      </c>
      <c r="D105" s="225"/>
      <c r="E105" s="233" t="s">
        <v>1220</v>
      </c>
      <c r="F105" s="227" t="s">
        <v>250</v>
      </c>
      <c r="G105" s="225" t="s">
        <v>1221</v>
      </c>
      <c r="H105" s="227" t="s">
        <v>948</v>
      </c>
      <c r="I105" s="222"/>
    </row>
    <row r="106" spans="1:9" hidden="1" x14ac:dyDescent="0.2">
      <c r="A106" s="235" t="s">
        <v>1222</v>
      </c>
      <c r="B106" s="235" t="s">
        <v>1223</v>
      </c>
      <c r="C106" s="225"/>
      <c r="D106" s="225"/>
      <c r="E106" s="235" t="s">
        <v>1223</v>
      </c>
      <c r="F106" s="227" t="s">
        <v>301</v>
      </c>
      <c r="G106" s="225"/>
      <c r="H106" s="227" t="s">
        <v>948</v>
      </c>
      <c r="I106" s="222" t="s">
        <v>1224</v>
      </c>
    </row>
    <row r="107" spans="1:9" ht="51" hidden="1" x14ac:dyDescent="0.2">
      <c r="A107" s="230" t="s">
        <v>950</v>
      </c>
      <c r="B107" s="230" t="s">
        <v>1225</v>
      </c>
      <c r="C107" s="230" t="s">
        <v>1225</v>
      </c>
      <c r="D107" s="227"/>
      <c r="E107" s="230" t="s">
        <v>1225</v>
      </c>
      <c r="F107" s="227" t="s">
        <v>182</v>
      </c>
      <c r="G107" s="225" t="s">
        <v>1226</v>
      </c>
      <c r="H107" s="227" t="s">
        <v>948</v>
      </c>
      <c r="I107" s="228" t="s">
        <v>954</v>
      </c>
    </row>
    <row r="108" spans="1:9" ht="38.25" hidden="1" x14ac:dyDescent="0.2">
      <c r="A108" s="224" t="s">
        <v>960</v>
      </c>
      <c r="B108" s="224" t="s">
        <v>1227</v>
      </c>
      <c r="C108" s="224" t="s">
        <v>1228</v>
      </c>
      <c r="D108" s="224" t="s">
        <v>1229</v>
      </c>
      <c r="E108" s="224" t="s">
        <v>1230</v>
      </c>
      <c r="F108" s="224" t="s">
        <v>205</v>
      </c>
      <c r="G108" s="225" t="s">
        <v>1231</v>
      </c>
      <c r="H108" s="225" t="s">
        <v>943</v>
      </c>
      <c r="I108" s="222" t="s">
        <v>1232</v>
      </c>
    </row>
    <row r="109" spans="1:9" hidden="1" x14ac:dyDescent="0.2">
      <c r="A109" s="224" t="s">
        <v>960</v>
      </c>
      <c r="B109" s="224" t="s">
        <v>1227</v>
      </c>
      <c r="C109" s="224" t="s">
        <v>1227</v>
      </c>
      <c r="D109" s="224" t="s">
        <v>1233</v>
      </c>
      <c r="E109" s="224" t="s">
        <v>1227</v>
      </c>
      <c r="F109" s="224" t="s">
        <v>205</v>
      </c>
      <c r="G109" s="225" t="s">
        <v>1234</v>
      </c>
      <c r="H109" s="225" t="s">
        <v>943</v>
      </c>
      <c r="I109" s="222"/>
    </row>
    <row r="110" spans="1:9" ht="38.25" hidden="1" x14ac:dyDescent="0.2">
      <c r="A110" s="224" t="s">
        <v>960</v>
      </c>
      <c r="B110" s="224" t="s">
        <v>1227</v>
      </c>
      <c r="C110" s="224" t="s">
        <v>1227</v>
      </c>
      <c r="D110" s="224" t="s">
        <v>1235</v>
      </c>
      <c r="E110" s="224" t="s">
        <v>1227</v>
      </c>
      <c r="F110" s="224" t="s">
        <v>205</v>
      </c>
      <c r="G110" s="225" t="s">
        <v>1234</v>
      </c>
      <c r="H110" s="225" t="s">
        <v>943</v>
      </c>
      <c r="I110" s="245" t="s">
        <v>1232</v>
      </c>
    </row>
    <row r="111" spans="1:9" hidden="1" x14ac:dyDescent="0.2">
      <c r="A111" s="224" t="s">
        <v>960</v>
      </c>
      <c r="B111" s="224" t="s">
        <v>1227</v>
      </c>
      <c r="C111" s="224" t="s">
        <v>1227</v>
      </c>
      <c r="D111" s="224" t="s">
        <v>1236</v>
      </c>
      <c r="E111" s="224" t="s">
        <v>1227</v>
      </c>
      <c r="F111" s="224" t="s">
        <v>205</v>
      </c>
      <c r="G111" s="225" t="s">
        <v>1234</v>
      </c>
      <c r="H111" s="225" t="s">
        <v>943</v>
      </c>
      <c r="I111" s="222"/>
    </row>
    <row r="112" spans="1:9" hidden="1" x14ac:dyDescent="0.2">
      <c r="A112" s="224" t="s">
        <v>960</v>
      </c>
      <c r="B112" s="224" t="s">
        <v>1237</v>
      </c>
      <c r="C112" s="224" t="s">
        <v>1238</v>
      </c>
      <c r="D112" s="224" t="s">
        <v>1239</v>
      </c>
      <c r="E112" s="224" t="s">
        <v>1240</v>
      </c>
      <c r="F112" s="224" t="s">
        <v>205</v>
      </c>
      <c r="G112" s="225" t="s">
        <v>1241</v>
      </c>
      <c r="H112" s="225" t="s">
        <v>943</v>
      </c>
      <c r="I112" s="222"/>
    </row>
    <row r="113" spans="1:9" hidden="1" x14ac:dyDescent="0.2">
      <c r="A113" s="224" t="s">
        <v>960</v>
      </c>
      <c r="B113" s="224" t="s">
        <v>1237</v>
      </c>
      <c r="C113" s="224" t="s">
        <v>1242</v>
      </c>
      <c r="D113" s="224"/>
      <c r="E113" s="224" t="s">
        <v>1243</v>
      </c>
      <c r="F113" s="224" t="s">
        <v>205</v>
      </c>
      <c r="G113" s="225"/>
      <c r="H113" s="225" t="s">
        <v>943</v>
      </c>
      <c r="I113" s="222"/>
    </row>
    <row r="114" spans="1:9" ht="25.5" hidden="1" x14ac:dyDescent="0.2">
      <c r="A114" s="224" t="s">
        <v>960</v>
      </c>
      <c r="B114" s="224" t="s">
        <v>1237</v>
      </c>
      <c r="C114" s="224" t="s">
        <v>1244</v>
      </c>
      <c r="D114" s="224"/>
      <c r="E114" s="637" t="s">
        <v>204</v>
      </c>
      <c r="F114" s="224" t="s">
        <v>205</v>
      </c>
      <c r="G114" s="225"/>
      <c r="H114" s="225" t="s">
        <v>943</v>
      </c>
      <c r="I114" s="636" t="s">
        <v>1245</v>
      </c>
    </row>
    <row r="115" spans="1:9" hidden="1" x14ac:dyDescent="0.2">
      <c r="A115" s="224" t="s">
        <v>960</v>
      </c>
      <c r="B115" s="224" t="s">
        <v>1237</v>
      </c>
      <c r="C115" s="224" t="s">
        <v>1246</v>
      </c>
      <c r="D115" s="224"/>
      <c r="E115" s="224" t="s">
        <v>1247</v>
      </c>
      <c r="F115" s="224" t="s">
        <v>205</v>
      </c>
      <c r="G115" s="225"/>
      <c r="H115" s="225" t="s">
        <v>943</v>
      </c>
      <c r="I115" s="222"/>
    </row>
    <row r="116" spans="1:9" hidden="1" x14ac:dyDescent="0.2">
      <c r="A116" s="224" t="s">
        <v>960</v>
      </c>
      <c r="B116" s="224" t="s">
        <v>1237</v>
      </c>
      <c r="C116" s="224" t="s">
        <v>1248</v>
      </c>
      <c r="D116" s="224"/>
      <c r="E116" s="224" t="s">
        <v>1249</v>
      </c>
      <c r="F116" s="224" t="s">
        <v>205</v>
      </c>
      <c r="G116" s="225"/>
      <c r="H116" s="225" t="s">
        <v>943</v>
      </c>
      <c r="I116" s="222"/>
    </row>
    <row r="117" spans="1:9" ht="38.25" hidden="1" x14ac:dyDescent="0.2">
      <c r="A117" s="231" t="s">
        <v>995</v>
      </c>
      <c r="B117" s="231" t="s">
        <v>1250</v>
      </c>
      <c r="C117" s="225"/>
      <c r="D117" s="225"/>
      <c r="E117" s="231" t="s">
        <v>1250</v>
      </c>
      <c r="F117" s="227" t="s">
        <v>301</v>
      </c>
      <c r="G117" s="225"/>
      <c r="H117" s="227" t="s">
        <v>948</v>
      </c>
      <c r="I117" s="222" t="s">
        <v>997</v>
      </c>
    </row>
    <row r="118" spans="1:9" ht="51" hidden="1" x14ac:dyDescent="0.2">
      <c r="A118" s="225"/>
      <c r="B118" s="225"/>
      <c r="C118" s="225" t="s">
        <v>188</v>
      </c>
      <c r="D118" s="225"/>
      <c r="E118" s="225" t="s">
        <v>188</v>
      </c>
      <c r="F118" s="225" t="s">
        <v>1251</v>
      </c>
      <c r="G118" s="225" t="s">
        <v>189</v>
      </c>
      <c r="H118" s="225" t="s">
        <v>948</v>
      </c>
      <c r="I118" s="222" t="s">
        <v>1252</v>
      </c>
    </row>
    <row r="119" spans="1:9" hidden="1" x14ac:dyDescent="0.2">
      <c r="A119" s="225"/>
      <c r="B119" s="225"/>
      <c r="C119" s="225" t="s">
        <v>1253</v>
      </c>
      <c r="D119" s="225"/>
      <c r="E119" s="225" t="s">
        <v>1253</v>
      </c>
      <c r="F119" s="225" t="s">
        <v>1251</v>
      </c>
      <c r="G119" s="225" t="s">
        <v>1254</v>
      </c>
      <c r="H119" s="225" t="s">
        <v>943</v>
      </c>
      <c r="I119" s="222"/>
    </row>
    <row r="120" spans="1:9" ht="63.75" hidden="1" x14ac:dyDescent="0.2">
      <c r="A120" s="225"/>
      <c r="B120" s="225"/>
      <c r="C120" s="225" t="s">
        <v>250</v>
      </c>
      <c r="D120" s="225"/>
      <c r="E120" s="225" t="s">
        <v>250</v>
      </c>
      <c r="F120" s="225" t="s">
        <v>1251</v>
      </c>
      <c r="G120" s="225" t="s">
        <v>1255</v>
      </c>
      <c r="H120" s="225" t="s">
        <v>948</v>
      </c>
      <c r="I120" s="222" t="s">
        <v>1256</v>
      </c>
    </row>
    <row r="121" spans="1:9" ht="51" hidden="1" x14ac:dyDescent="0.2">
      <c r="A121" s="225"/>
      <c r="B121" s="225"/>
      <c r="C121" s="225" t="s">
        <v>182</v>
      </c>
      <c r="D121" s="225"/>
      <c r="E121" s="225" t="s">
        <v>182</v>
      </c>
      <c r="F121" s="225" t="s">
        <v>1251</v>
      </c>
      <c r="G121" s="225" t="s">
        <v>314</v>
      </c>
      <c r="H121" s="225" t="s">
        <v>948</v>
      </c>
      <c r="I121" s="228" t="s">
        <v>954</v>
      </c>
    </row>
    <row r="122" spans="1:9" hidden="1" x14ac:dyDescent="0.2">
      <c r="A122" s="225"/>
      <c r="B122" s="225"/>
      <c r="C122" s="225" t="s">
        <v>1257</v>
      </c>
      <c r="D122" s="225"/>
      <c r="E122" s="225" t="s">
        <v>1257</v>
      </c>
      <c r="F122" s="225" t="s">
        <v>227</v>
      </c>
      <c r="G122" s="225" t="s">
        <v>318</v>
      </c>
      <c r="H122" s="225" t="s">
        <v>943</v>
      </c>
      <c r="I122" s="222"/>
    </row>
    <row r="123" spans="1:9" ht="38.25" hidden="1" x14ac:dyDescent="0.2">
      <c r="A123" s="225"/>
      <c r="B123" s="225"/>
      <c r="C123" s="225" t="s">
        <v>301</v>
      </c>
      <c r="D123" s="225"/>
      <c r="E123" s="225" t="s">
        <v>301</v>
      </c>
      <c r="F123" s="225" t="s">
        <v>1251</v>
      </c>
      <c r="G123" s="225" t="s">
        <v>302</v>
      </c>
      <c r="H123" s="225" t="s">
        <v>948</v>
      </c>
      <c r="I123" s="222" t="s">
        <v>997</v>
      </c>
    </row>
    <row r="124" spans="1:9" ht="51" hidden="1" x14ac:dyDescent="0.2">
      <c r="A124" s="225"/>
      <c r="B124" s="225"/>
      <c r="C124" s="225" t="s">
        <v>947</v>
      </c>
      <c r="D124" s="225"/>
      <c r="E124" s="225" t="s">
        <v>947</v>
      </c>
      <c r="F124" s="225" t="s">
        <v>1251</v>
      </c>
      <c r="G124" s="225" t="s">
        <v>1258</v>
      </c>
      <c r="H124" s="225" t="s">
        <v>948</v>
      </c>
      <c r="I124" s="228" t="s">
        <v>949</v>
      </c>
    </row>
    <row r="125" spans="1:9" ht="25.5" hidden="1" x14ac:dyDescent="0.2">
      <c r="A125" s="225"/>
      <c r="B125" s="225"/>
      <c r="C125" s="225" t="s">
        <v>355</v>
      </c>
      <c r="D125" s="225"/>
      <c r="E125" s="225" t="s">
        <v>355</v>
      </c>
      <c r="F125" s="225" t="s">
        <v>1251</v>
      </c>
      <c r="G125" s="225" t="s">
        <v>356</v>
      </c>
      <c r="H125" s="225" t="s">
        <v>943</v>
      </c>
      <c r="I125" s="222" t="s">
        <v>1259</v>
      </c>
    </row>
    <row r="126" spans="1:9" hidden="1" x14ac:dyDescent="0.2">
      <c r="A126" s="225"/>
      <c r="B126" s="225"/>
      <c r="C126" s="225" t="s">
        <v>362</v>
      </c>
      <c r="D126" s="225"/>
      <c r="E126" s="225" t="s">
        <v>362</v>
      </c>
      <c r="F126" s="225" t="s">
        <v>1251</v>
      </c>
      <c r="G126" s="225" t="s">
        <v>363</v>
      </c>
      <c r="H126" s="225" t="s">
        <v>943</v>
      </c>
      <c r="I126" s="222"/>
    </row>
  </sheetData>
  <autoFilter ref="A1:AA126" xr:uid="{00000000-0009-0000-0000-00001E000000}">
    <filterColumn colId="2">
      <filters>
        <filter val="Jiujiang"/>
      </filters>
    </filterColumn>
  </autoFilter>
  <customSheetViews>
    <customSheetView guid="{1ECD3B71-3848-4973-92B4-4B4B149BC657}">
      <pane ySplit="9" topLeftCell="A39" activePane="bottomLeft" state="frozen"/>
      <selection pane="bottomLeft" activeCell="F44" sqref="F44"/>
      <pageMargins left="0" right="0" top="0" bottom="0" header="0" footer="0"/>
      <pageSetup paperSize="9" scale="59" orientation="portrait" r:id="rId1"/>
      <headerFooter>
        <oddFooter>&amp;L&amp;1#&amp;"Calibri"&amp;10 Sensitivity: Public</oddFooter>
      </headerFooter>
    </customSheetView>
    <customSheetView guid="{2EFCC4AA-DFFF-400E-B34F-BF7B9FA2A1FF}" showAutoFilter="1">
      <pane ySplit="1" topLeftCell="A114" activePane="bottomLeft" state="frozen"/>
      <selection pane="bottomLeft" activeCell="C122" sqref="C122"/>
      <pageMargins left="0" right="0" top="0" bottom="0" header="0" footer="0"/>
      <pageSetup paperSize="9" scale="59" orientation="portrait" r:id="rId2"/>
      <autoFilter ref="A1:I126" xr:uid="{74BEFC79-9CA5-459D-A9F1-31031F82ECC5}">
        <sortState xmlns:xlrd2="http://schemas.microsoft.com/office/spreadsheetml/2017/richdata2" ref="A3:I126">
          <sortCondition ref="B1:B126"/>
        </sortState>
      </autoFilter>
    </customSheetView>
    <customSheetView guid="{3485952D-0C31-4884-9EDF-552F3D1B124B}" showPageBreaks="1">
      <pane ySplit="9" topLeftCell="A10" activePane="bottomLeft" state="frozen"/>
      <selection pane="bottomLeft" activeCell="F141" sqref="F141"/>
      <pageMargins left="0" right="0" top="0" bottom="0" header="0" footer="0"/>
      <pageSetup paperSize="9" scale="59" orientation="portrait" r:id="rId3"/>
      <headerFooter>
        <oddFooter>&amp;L&amp;1#&amp;"Calibri"&amp;10 Sensitivity: Internal</oddFooter>
      </headerFooter>
    </customSheetView>
    <customSheetView guid="{3FEF6608-25EF-43D8-8468-19FFFC3BCE74}" showPageBreaks="1" showAutoFilter="1">
      <pane ySplit="1" topLeftCell="A107" activePane="bottomLeft" state="frozen"/>
      <selection pane="bottomLeft" activeCell="E112" sqref="E112"/>
      <pageMargins left="0" right="0" top="0" bottom="0" header="0" footer="0"/>
      <pageSetup paperSize="9" scale="59" orientation="portrait" r:id="rId4"/>
      <headerFooter>
        <oddFooter>&amp;L&amp;1#&amp;"Calibri"&amp;10 Sensitivity: Internal</oddFooter>
      </headerFooter>
      <autoFilter ref="A1:I126" xr:uid="{E1AA0DBB-1C0C-4906-8F42-5D207C45D970}">
        <sortState xmlns:xlrd2="http://schemas.microsoft.com/office/spreadsheetml/2017/richdata2" ref="A3:I126">
          <sortCondition ref="B1:B126"/>
        </sortState>
      </autoFilter>
    </customSheetView>
    <customSheetView guid="{8773B614-CBE7-474E-B57F-0A27A3791CF3}">
      <pane ySplit="9" topLeftCell="A10" activePane="bottomLeft" state="frozen"/>
      <selection pane="bottomLeft" activeCell="D30" sqref="D30"/>
      <pageMargins left="0" right="0" top="0" bottom="0" header="0" footer="0"/>
      <pageSetup paperSize="9" scale="59" orientation="portrait" r:id="rId5"/>
      <headerFooter>
        <oddFooter>&amp;L&amp;1#&amp;"Calibri"&amp;10 Sensitivity: Internal</oddFooter>
      </headerFooter>
    </customSheetView>
    <customSheetView guid="{1BFD2ADD-60C4-4334-9BDE-E3C6DD17BEED}">
      <pane ySplit="9" topLeftCell="A95" activePane="bottomLeft" state="frozen"/>
      <selection pane="bottomLeft" activeCell="J5" sqref="J5"/>
      <pageMargins left="0" right="0" top="0" bottom="0" header="0" footer="0"/>
      <pageSetup paperSize="9" scale="59" orientation="portrait" r:id="rId6"/>
      <headerFooter>
        <oddFooter>&amp;L&amp;1#&amp;"Calibri"&amp;10 Sensitivity: Public</oddFooter>
      </headerFooter>
    </customSheetView>
    <customSheetView guid="{7D3CEC1C-CCEC-4C4E-963E-DDD8383A68C1}">
      <pane ySplit="8" topLeftCell="A39" activePane="bottomLeft" state="frozen"/>
      <selection pane="bottomLeft" activeCell="B44" sqref="B44"/>
      <pageMargins left="0" right="0" top="0" bottom="0" header="0" footer="0"/>
      <pageSetup paperSize="9" scale="59" orientation="portrait" r:id="rId7"/>
      <headerFooter>
        <oddFooter>&amp;L&amp;1#&amp;"Calibri"&amp;10 Sensitivity: Public</oddFooter>
      </headerFooter>
    </customSheetView>
    <customSheetView guid="{03DD319B-D6A9-4830-871F-6D56EEAA4879}" topLeftCell="A100">
      <pane ySplit="14" topLeftCell="A53"/>
      <selection activeCell="E111" sqref="E111"/>
      <pageMargins left="0" right="0" top="0" bottom="0" header="0" footer="0"/>
      <pageSetup paperSize="9" scale="59" orientation="portrait" r:id="rId8"/>
      <headerFooter>
        <oddFooter>&amp;L&amp;1#&amp;"Calibri"&amp;10 Sensitivity: Public</oddFooter>
      </headerFooter>
    </customSheetView>
    <customSheetView guid="{6B324A58-5A89-471C-AD21-0822EB95E67E}" filter="1" showAutoFilter="1">
      <pane ySplit="8" topLeftCell="A10" activePane="bottomLeft" state="frozen"/>
      <selection pane="bottomLeft" activeCell="J145" sqref="J145"/>
      <pageMargins left="0" right="0" top="0" bottom="0" header="0" footer="0"/>
      <pageSetup paperSize="9" scale="59" orientation="portrait" r:id="rId9"/>
      <headerFooter>
        <oddFooter>&amp;L&amp;1#&amp;"Calibri"&amp;10 Sensitivity: Public</oddFooter>
      </headerFooter>
      <autoFilter ref="A1:AA126" xr:uid="{8938F28C-A6A0-429E-9B35-D244F837C740}">
        <filterColumn colId="2">
          <filters>
            <filter val="XINGANG"/>
          </filters>
        </filterColumn>
      </autoFilter>
    </customSheetView>
    <customSheetView guid="{613E785B-CD51-494D-B041-E8D30BF6F1EC}" showPageBreaks="1" showAutoFilter="1">
      <pane ySplit="9" topLeftCell="A10" activePane="bottomLeft" state="frozen"/>
      <selection pane="bottomLeft" activeCell="D4" sqref="D4"/>
      <pageMargins left="0" right="0" top="0" bottom="0" header="0" footer="0"/>
      <pageSetup paperSize="9" scale="59" orientation="portrait" r:id="rId10"/>
      <headerFooter>
        <oddFooter>&amp;L&amp;1#&amp;"Calibri"&amp;10 Sensitivity: Public</oddFooter>
      </headerFooter>
      <autoFilter ref="A1:AA126" xr:uid="{A1C0E00C-2568-4299-816F-68C776CFDD80}"/>
    </customSheetView>
  </customSheetViews>
  <pageMargins left="0.7" right="0.7" top="0.75" bottom="0.75" header="0.3" footer="0.3"/>
  <pageSetup paperSize="9" scale="59" orientation="portrait" r:id="rId11"/>
  <headerFooter>
    <oddFooter>&amp;L_x000D_&amp;1#&amp;"Calibri"&amp;10&amp;K000000 Sensitivity: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E16-0C38-4E93-8F77-EB2148336150}">
  <sheetPr codeName="Sheet4"/>
  <dimension ref="A1:D12"/>
  <sheetViews>
    <sheetView workbookViewId="0">
      <selection activeCell="D20" sqref="D20"/>
    </sheetView>
  </sheetViews>
  <sheetFormatPr defaultRowHeight="12.75" x14ac:dyDescent="0.2"/>
  <cols>
    <col min="1" max="1" width="13.5703125" customWidth="1"/>
    <col min="2" max="2" width="28.7109375" customWidth="1"/>
    <col min="3" max="3" width="15.7109375" customWidth="1"/>
    <col min="4" max="4" width="21.7109375" customWidth="1"/>
  </cols>
  <sheetData>
    <row r="1" spans="1:4" ht="15.75" thickBot="1" x14ac:dyDescent="0.25">
      <c r="A1" s="718" t="s">
        <v>1260</v>
      </c>
      <c r="B1" s="719" t="s">
        <v>1261</v>
      </c>
      <c r="C1" s="719" t="s">
        <v>1262</v>
      </c>
      <c r="D1" s="719" t="s">
        <v>1263</v>
      </c>
    </row>
    <row r="2" spans="1:4" ht="47.45" customHeight="1" thickBot="1" x14ac:dyDescent="0.25">
      <c r="A2" s="720" t="s">
        <v>1264</v>
      </c>
      <c r="B2" s="514" t="s">
        <v>1265</v>
      </c>
      <c r="C2" s="514" t="s">
        <v>1266</v>
      </c>
      <c r="D2" s="514" t="s">
        <v>1267</v>
      </c>
    </row>
    <row r="3" spans="1:4" ht="15.75" thickBot="1" x14ac:dyDescent="0.25">
      <c r="A3" s="1164" t="s">
        <v>1268</v>
      </c>
      <c r="B3" s="1164" t="s">
        <v>1269</v>
      </c>
      <c r="C3" s="514" t="s">
        <v>1266</v>
      </c>
      <c r="D3" s="514" t="s">
        <v>1270</v>
      </c>
    </row>
    <row r="4" spans="1:4" ht="15.75" thickBot="1" x14ac:dyDescent="0.25">
      <c r="A4" s="1165"/>
      <c r="B4" s="1165"/>
      <c r="C4" s="514" t="s">
        <v>1266</v>
      </c>
      <c r="D4" s="514" t="s">
        <v>1271</v>
      </c>
    </row>
    <row r="5" spans="1:4" ht="15.75" thickBot="1" x14ac:dyDescent="0.25">
      <c r="A5" s="1165"/>
      <c r="B5" s="1165"/>
      <c r="C5" s="514" t="s">
        <v>1266</v>
      </c>
      <c r="D5" s="514" t="s">
        <v>1272</v>
      </c>
    </row>
    <row r="6" spans="1:4" ht="15.75" thickBot="1" x14ac:dyDescent="0.25">
      <c r="A6" s="1165"/>
      <c r="B6" s="1165"/>
      <c r="C6" s="514" t="s">
        <v>1266</v>
      </c>
      <c r="D6" s="514" t="s">
        <v>1273</v>
      </c>
    </row>
    <row r="7" spans="1:4" ht="15.75" thickBot="1" x14ac:dyDescent="0.25">
      <c r="A7" s="1165"/>
      <c r="B7" s="1165"/>
      <c r="C7" s="514" t="s">
        <v>1266</v>
      </c>
      <c r="D7" s="514" t="s">
        <v>1274</v>
      </c>
    </row>
    <row r="8" spans="1:4" ht="15.75" thickBot="1" x14ac:dyDescent="0.25">
      <c r="A8" s="1165"/>
      <c r="B8" s="1165"/>
      <c r="C8" s="514" t="s">
        <v>1266</v>
      </c>
      <c r="D8" s="514" t="s">
        <v>1275</v>
      </c>
    </row>
    <row r="9" spans="1:4" ht="15.75" thickBot="1" x14ac:dyDescent="0.25">
      <c r="A9" s="1165"/>
      <c r="B9" s="1165"/>
      <c r="C9" s="514" t="s">
        <v>1266</v>
      </c>
      <c r="D9" s="514" t="s">
        <v>1276</v>
      </c>
    </row>
    <row r="10" spans="1:4" ht="15.75" thickBot="1" x14ac:dyDescent="0.25">
      <c r="A10" s="1165"/>
      <c r="B10" s="1165"/>
      <c r="C10" s="514" t="s">
        <v>1277</v>
      </c>
      <c r="D10" s="514" t="s">
        <v>1278</v>
      </c>
    </row>
    <row r="11" spans="1:4" ht="15.75" thickBot="1" x14ac:dyDescent="0.25">
      <c r="A11" s="1165"/>
      <c r="B11" s="1165"/>
      <c r="C11" s="514" t="s">
        <v>1266</v>
      </c>
      <c r="D11" s="514" t="s">
        <v>1279</v>
      </c>
    </row>
    <row r="12" spans="1:4" ht="15.75" thickBot="1" x14ac:dyDescent="0.25">
      <c r="A12" s="1166"/>
      <c r="B12" s="1166"/>
      <c r="C12" s="514" t="s">
        <v>1266</v>
      </c>
      <c r="D12" s="514" t="s">
        <v>1280</v>
      </c>
    </row>
  </sheetData>
  <mergeCells count="2">
    <mergeCell ref="A3:A12"/>
    <mergeCell ref="B3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L123"/>
  <sheetViews>
    <sheetView zoomScaleNormal="100" zoomScaleSheetLayoutView="80" workbookViewId="0">
      <selection activeCell="A118" sqref="A118"/>
    </sheetView>
  </sheetViews>
  <sheetFormatPr defaultColWidth="9.140625" defaultRowHeight="13.5" x14ac:dyDescent="0.2"/>
  <cols>
    <col min="1" max="1" width="39.5703125" style="366" customWidth="1"/>
    <col min="2" max="2" width="23.28515625" style="145" customWidth="1"/>
    <col min="3" max="3" width="11.140625" style="145" customWidth="1"/>
    <col min="4" max="4" width="16.42578125" style="145" customWidth="1"/>
    <col min="5" max="5" width="18.42578125" style="145" customWidth="1"/>
    <col min="6" max="6" width="20.7109375" style="145" customWidth="1"/>
    <col min="7" max="7" width="14.28515625" style="145" customWidth="1"/>
    <col min="8" max="8" width="18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5" x14ac:dyDescent="0.2">
      <c r="B2" s="8" t="s">
        <v>1281</v>
      </c>
      <c r="H2" s="620" t="s">
        <v>373</v>
      </c>
    </row>
    <row r="3" spans="1:8" ht="15.75" customHeight="1" x14ac:dyDescent="0.2"/>
    <row r="4" spans="1:8" ht="16.5" customHeight="1" x14ac:dyDescent="0.2">
      <c r="B4" s="146"/>
      <c r="C4" s="147" t="s">
        <v>1282</v>
      </c>
      <c r="D4" s="148"/>
      <c r="E4" s="148"/>
    </row>
    <row r="5" spans="1:8" x14ac:dyDescent="0.2">
      <c r="B5" s="146"/>
      <c r="C5" s="146"/>
      <c r="D5" s="146"/>
      <c r="E5" s="146"/>
      <c r="F5" s="133"/>
      <c r="G5" s="133"/>
    </row>
    <row r="6" spans="1:8" s="146" customFormat="1" ht="41.25" customHeight="1" x14ac:dyDescent="0.2">
      <c r="A6" s="367"/>
      <c r="B6" s="394" t="s">
        <v>581</v>
      </c>
      <c r="C6" s="162" t="s">
        <v>1283</v>
      </c>
      <c r="D6" s="332" t="s">
        <v>1284</v>
      </c>
      <c r="E6" s="163" t="s">
        <v>1285</v>
      </c>
      <c r="F6" s="163" t="s">
        <v>1286</v>
      </c>
      <c r="G6" s="601" t="s">
        <v>1287</v>
      </c>
      <c r="H6" s="471" t="s">
        <v>1288</v>
      </c>
    </row>
    <row r="7" spans="1:8" s="146" customFormat="1" ht="24.75" customHeight="1" x14ac:dyDescent="0.2">
      <c r="A7" s="367"/>
      <c r="B7" s="394"/>
      <c r="C7" s="692"/>
      <c r="D7" s="332" t="s">
        <v>1289</v>
      </c>
      <c r="E7" s="163" t="s">
        <v>163</v>
      </c>
      <c r="F7" s="163" t="s">
        <v>143</v>
      </c>
      <c r="G7" s="601"/>
      <c r="H7" s="471"/>
    </row>
    <row r="8" spans="1:8" ht="15.75" hidden="1" customHeight="1" x14ac:dyDescent="0.2">
      <c r="A8" s="366" t="s">
        <v>1290</v>
      </c>
      <c r="B8" s="360" t="s">
        <v>1291</v>
      </c>
      <c r="C8" s="357" t="s">
        <v>1292</v>
      </c>
      <c r="D8" s="357">
        <v>44474</v>
      </c>
      <c r="E8" s="357">
        <f t="shared" ref="E8:E12" si="0">D8+3</f>
        <v>44477</v>
      </c>
      <c r="F8" s="357">
        <f t="shared" ref="F8:F12" si="1">E8+1</f>
        <v>44478</v>
      </c>
      <c r="G8" s="428">
        <v>44474</v>
      </c>
    </row>
    <row r="9" spans="1:8" ht="15.75" hidden="1" customHeight="1" x14ac:dyDescent="0.2">
      <c r="A9" s="366" t="s">
        <v>1293</v>
      </c>
      <c r="B9" s="360" t="s">
        <v>1291</v>
      </c>
      <c r="C9" s="357" t="s">
        <v>1294</v>
      </c>
      <c r="D9" s="357">
        <v>44483</v>
      </c>
      <c r="E9" s="357">
        <f t="shared" si="0"/>
        <v>44486</v>
      </c>
      <c r="F9" s="357">
        <f t="shared" si="1"/>
        <v>44487</v>
      </c>
      <c r="G9" s="428">
        <v>44481</v>
      </c>
    </row>
    <row r="10" spans="1:8" ht="15.75" hidden="1" customHeight="1" x14ac:dyDescent="0.2">
      <c r="A10" s="366" t="s">
        <v>1293</v>
      </c>
      <c r="B10" s="360" t="s">
        <v>1291</v>
      </c>
      <c r="C10" s="357" t="s">
        <v>1295</v>
      </c>
      <c r="D10" s="357">
        <v>44490</v>
      </c>
      <c r="E10" s="357">
        <f t="shared" si="0"/>
        <v>44493</v>
      </c>
      <c r="F10" s="357">
        <f t="shared" si="1"/>
        <v>44494</v>
      </c>
      <c r="G10" s="428">
        <v>44488</v>
      </c>
    </row>
    <row r="11" spans="1:8" ht="15.75" hidden="1" customHeight="1" x14ac:dyDescent="0.2">
      <c r="A11" s="366" t="s">
        <v>1296</v>
      </c>
      <c r="B11" s="439" t="s">
        <v>1297</v>
      </c>
      <c r="C11" s="357" t="s">
        <v>1298</v>
      </c>
      <c r="D11" s="357">
        <v>44494</v>
      </c>
      <c r="E11" s="357">
        <f t="shared" si="0"/>
        <v>44497</v>
      </c>
      <c r="F11" s="357">
        <f t="shared" si="1"/>
        <v>44498</v>
      </c>
      <c r="G11" s="428">
        <v>44495</v>
      </c>
    </row>
    <row r="12" spans="1:8" ht="15.75" hidden="1" customHeight="1" x14ac:dyDescent="0.2">
      <c r="A12" s="366" t="s">
        <v>1293</v>
      </c>
      <c r="B12" s="360" t="s">
        <v>1291</v>
      </c>
      <c r="C12" s="357" t="s">
        <v>1299</v>
      </c>
      <c r="D12" s="357">
        <f t="shared" ref="D12:D13" si="2">D11+7</f>
        <v>44501</v>
      </c>
      <c r="E12" s="357">
        <f t="shared" si="0"/>
        <v>44504</v>
      </c>
      <c r="F12" s="357">
        <f t="shared" si="1"/>
        <v>44505</v>
      </c>
      <c r="G12" s="428">
        <v>44502</v>
      </c>
    </row>
    <row r="13" spans="1:8" ht="15.75" hidden="1" customHeight="1" x14ac:dyDescent="0.2">
      <c r="A13" s="366" t="s">
        <v>1300</v>
      </c>
      <c r="B13" s="365" t="s">
        <v>1301</v>
      </c>
      <c r="C13" s="417" t="s">
        <v>1302</v>
      </c>
      <c r="D13" s="417">
        <f t="shared" si="2"/>
        <v>44508</v>
      </c>
      <c r="E13" s="417">
        <f t="shared" ref="E13" si="3">D13+3</f>
        <v>44511</v>
      </c>
      <c r="F13" s="417">
        <f t="shared" ref="F13" si="4">E13+1</f>
        <v>44512</v>
      </c>
      <c r="G13" s="428">
        <v>44509</v>
      </c>
    </row>
    <row r="14" spans="1:8" ht="15.75" hidden="1" customHeight="1" x14ac:dyDescent="0.2">
      <c r="B14" s="360" t="s">
        <v>1291</v>
      </c>
      <c r="C14" s="357" t="s">
        <v>1303</v>
      </c>
      <c r="D14" s="357">
        <v>44516</v>
      </c>
      <c r="E14" s="357">
        <f t="shared" ref="E14:E16" si="5">D14+3</f>
        <v>44519</v>
      </c>
      <c r="F14" s="357">
        <f t="shared" ref="F14:F16" si="6">E14+1</f>
        <v>44520</v>
      </c>
      <c r="G14" s="428">
        <f>G13+7</f>
        <v>44516</v>
      </c>
    </row>
    <row r="15" spans="1:8" ht="15.75" hidden="1" customHeight="1" x14ac:dyDescent="0.2">
      <c r="B15" s="153" t="s">
        <v>1291</v>
      </c>
      <c r="C15" s="320" t="s">
        <v>1304</v>
      </c>
      <c r="D15" s="320">
        <v>44522</v>
      </c>
      <c r="E15" s="320">
        <f t="shared" si="5"/>
        <v>44525</v>
      </c>
      <c r="F15" s="320">
        <f t="shared" si="6"/>
        <v>44526</v>
      </c>
      <c r="G15" s="428">
        <f t="shared" ref="G15:G17" si="7">G14+7</f>
        <v>44523</v>
      </c>
    </row>
    <row r="16" spans="1:8" ht="15.75" hidden="1" customHeight="1" x14ac:dyDescent="0.2">
      <c r="B16" s="153" t="s">
        <v>1291</v>
      </c>
      <c r="C16" s="320" t="s">
        <v>1305</v>
      </c>
      <c r="D16" s="320">
        <v>44533</v>
      </c>
      <c r="E16" s="320">
        <f t="shared" si="5"/>
        <v>44536</v>
      </c>
      <c r="F16" s="320">
        <f t="shared" si="6"/>
        <v>44537</v>
      </c>
      <c r="G16" s="428">
        <f t="shared" si="7"/>
        <v>44530</v>
      </c>
    </row>
    <row r="17" spans="1:8" ht="15.75" hidden="1" customHeight="1" x14ac:dyDescent="0.2">
      <c r="B17" s="153" t="s">
        <v>1291</v>
      </c>
      <c r="C17" s="320" t="s">
        <v>1306</v>
      </c>
      <c r="D17" s="320">
        <v>44540</v>
      </c>
      <c r="E17" s="320">
        <f t="shared" ref="E17" si="8">D17+3</f>
        <v>44543</v>
      </c>
      <c r="F17" s="320">
        <f t="shared" ref="F17" si="9">E17+1</f>
        <v>44544</v>
      </c>
      <c r="G17" s="428">
        <f t="shared" si="7"/>
        <v>44537</v>
      </c>
    </row>
    <row r="18" spans="1:8" ht="15.75" hidden="1" customHeight="1" x14ac:dyDescent="0.2">
      <c r="B18" s="153" t="s">
        <v>1291</v>
      </c>
      <c r="C18" s="320" t="s">
        <v>1307</v>
      </c>
      <c r="D18" s="320">
        <v>44547</v>
      </c>
      <c r="E18" s="320">
        <f t="shared" ref="E18" si="10">D18+3</f>
        <v>44550</v>
      </c>
      <c r="F18" s="320">
        <f t="shared" ref="F18" si="11">E18+1</f>
        <v>44551</v>
      </c>
      <c r="G18" s="428">
        <f t="shared" ref="G18" si="12">G17+7</f>
        <v>44544</v>
      </c>
      <c r="H18" s="447">
        <v>44547</v>
      </c>
    </row>
    <row r="19" spans="1:8" ht="15.75" hidden="1" customHeight="1" x14ac:dyDescent="0.2">
      <c r="B19" s="153" t="s">
        <v>1291</v>
      </c>
      <c r="C19" s="320" t="s">
        <v>1308</v>
      </c>
      <c r="D19" s="320">
        <v>44554</v>
      </c>
      <c r="E19" s="320">
        <f t="shared" ref="E19" si="13">D19+3</f>
        <v>44557</v>
      </c>
      <c r="F19" s="320">
        <f t="shared" ref="F19" si="14">E19+1</f>
        <v>44558</v>
      </c>
      <c r="G19" s="428">
        <f t="shared" ref="G19" si="15">G18+7</f>
        <v>44551</v>
      </c>
      <c r="H19" s="447">
        <v>44554</v>
      </c>
    </row>
    <row r="20" spans="1:8" ht="15.75" hidden="1" customHeight="1" x14ac:dyDescent="0.2">
      <c r="B20" s="153" t="s">
        <v>1291</v>
      </c>
      <c r="C20" s="320" t="s">
        <v>1309</v>
      </c>
      <c r="D20" s="320">
        <v>44561</v>
      </c>
      <c r="E20" s="320">
        <f t="shared" ref="E20" si="16">D20+3</f>
        <v>44564</v>
      </c>
      <c r="F20" s="320">
        <f t="shared" ref="F20" si="17">E20+1</f>
        <v>44565</v>
      </c>
      <c r="G20" s="428">
        <f t="shared" ref="G20:G89" si="18">G19+7</f>
        <v>44558</v>
      </c>
      <c r="H20" s="447">
        <v>44561</v>
      </c>
    </row>
    <row r="21" spans="1:8" ht="15.75" hidden="1" customHeight="1" x14ac:dyDescent="0.2">
      <c r="B21" s="501" t="s">
        <v>439</v>
      </c>
      <c r="C21" s="491" t="s">
        <v>1310</v>
      </c>
      <c r="D21" s="491">
        <v>44564</v>
      </c>
      <c r="E21" s="491">
        <f t="shared" ref="E21" si="19">D21+3</f>
        <v>44567</v>
      </c>
      <c r="F21" s="491">
        <f t="shared" ref="F21" si="20">E21+1</f>
        <v>44568</v>
      </c>
      <c r="G21" s="553">
        <f t="shared" si="18"/>
        <v>44565</v>
      </c>
      <c r="H21" s="525"/>
    </row>
    <row r="22" spans="1:8" ht="15.75" hidden="1" customHeight="1" x14ac:dyDescent="0.2">
      <c r="B22" s="153" t="s">
        <v>1291</v>
      </c>
      <c r="C22" s="320" t="s">
        <v>1311</v>
      </c>
      <c r="D22" s="320">
        <v>44568</v>
      </c>
      <c r="E22" s="320">
        <f t="shared" ref="E22" si="21">D22+3</f>
        <v>44571</v>
      </c>
      <c r="F22" s="320">
        <f t="shared" ref="F22" si="22">E22+1</f>
        <v>44572</v>
      </c>
      <c r="G22" s="428">
        <f t="shared" si="18"/>
        <v>44572</v>
      </c>
      <c r="H22" s="447">
        <v>44568</v>
      </c>
    </row>
    <row r="23" spans="1:8" ht="15.75" hidden="1" customHeight="1" x14ac:dyDescent="0.2">
      <c r="B23" s="153" t="s">
        <v>1291</v>
      </c>
      <c r="C23" s="320" t="s">
        <v>1312</v>
      </c>
      <c r="D23" s="320">
        <v>44578</v>
      </c>
      <c r="E23" s="320">
        <f t="shared" ref="E23" si="23">D23+3</f>
        <v>44581</v>
      </c>
      <c r="F23" s="320">
        <f t="shared" ref="F23" si="24">E23+1</f>
        <v>44582</v>
      </c>
      <c r="G23" s="428">
        <f t="shared" si="18"/>
        <v>44579</v>
      </c>
      <c r="H23" s="447">
        <v>44578</v>
      </c>
    </row>
    <row r="24" spans="1:8" ht="15.75" hidden="1" customHeight="1" x14ac:dyDescent="0.2">
      <c r="B24" s="153" t="s">
        <v>1291</v>
      </c>
      <c r="C24" s="320" t="s">
        <v>1313</v>
      </c>
      <c r="D24" s="320">
        <v>44585</v>
      </c>
      <c r="E24" s="320">
        <f t="shared" ref="E24" si="25">D24+3</f>
        <v>44588</v>
      </c>
      <c r="F24" s="320">
        <f t="shared" ref="F24" si="26">E24+1</f>
        <v>44589</v>
      </c>
      <c r="G24" s="428">
        <f t="shared" si="18"/>
        <v>44586</v>
      </c>
      <c r="H24" s="447">
        <v>44585</v>
      </c>
    </row>
    <row r="25" spans="1:8" ht="15.75" hidden="1" customHeight="1" x14ac:dyDescent="0.2">
      <c r="A25" s="542"/>
      <c r="B25" s="153" t="s">
        <v>1291</v>
      </c>
      <c r="C25" s="320" t="s">
        <v>1314</v>
      </c>
      <c r="D25" s="320">
        <v>44594</v>
      </c>
      <c r="E25" s="320">
        <f t="shared" ref="E25" si="27">D25+3</f>
        <v>44597</v>
      </c>
      <c r="F25" s="320">
        <f t="shared" ref="F25" si="28">E25+1</f>
        <v>44598</v>
      </c>
      <c r="G25" s="428">
        <f t="shared" si="18"/>
        <v>44593</v>
      </c>
      <c r="H25" s="447">
        <v>44592</v>
      </c>
    </row>
    <row r="26" spans="1:8" ht="15.75" hidden="1" customHeight="1" x14ac:dyDescent="0.2">
      <c r="A26" s="366" t="s">
        <v>1315</v>
      </c>
      <c r="B26" s="216" t="s">
        <v>439</v>
      </c>
      <c r="C26" s="320" t="s">
        <v>1316</v>
      </c>
      <c r="D26" s="491">
        <v>44599</v>
      </c>
      <c r="E26" s="491">
        <f t="shared" ref="E26" si="29">D26+3</f>
        <v>44602</v>
      </c>
      <c r="F26" s="491">
        <f t="shared" ref="F26" si="30">E26+1</f>
        <v>44603</v>
      </c>
      <c r="G26" s="553">
        <f t="shared" si="18"/>
        <v>44600</v>
      </c>
      <c r="H26" s="447"/>
    </row>
    <row r="27" spans="1:8" ht="15.75" hidden="1" customHeight="1" x14ac:dyDescent="0.2">
      <c r="A27" s="366" t="s">
        <v>1300</v>
      </c>
      <c r="B27" s="153" t="s">
        <v>1317</v>
      </c>
      <c r="C27" s="320" t="s">
        <v>1318</v>
      </c>
      <c r="D27" s="320">
        <v>44608</v>
      </c>
      <c r="E27" s="320">
        <f t="shared" ref="E27" si="31">D27+3</f>
        <v>44611</v>
      </c>
      <c r="F27" s="320">
        <f t="shared" ref="F27" si="32">E27+1</f>
        <v>44612</v>
      </c>
      <c r="G27" s="428">
        <f t="shared" si="18"/>
        <v>44607</v>
      </c>
      <c r="H27" s="447"/>
    </row>
    <row r="28" spans="1:8" ht="15.75" hidden="1" customHeight="1" x14ac:dyDescent="0.2">
      <c r="A28" s="366" t="s">
        <v>1300</v>
      </c>
      <c r="B28" s="153" t="s">
        <v>1317</v>
      </c>
      <c r="C28" s="320" t="s">
        <v>1319</v>
      </c>
      <c r="D28" s="320">
        <v>44617</v>
      </c>
      <c r="E28" s="320">
        <f t="shared" ref="E28" si="33">D28+3</f>
        <v>44620</v>
      </c>
      <c r="F28" s="320">
        <f t="shared" ref="F28" si="34">E28+1</f>
        <v>44621</v>
      </c>
      <c r="G28" s="428">
        <f t="shared" si="18"/>
        <v>44614</v>
      </c>
      <c r="H28" s="447"/>
    </row>
    <row r="29" spans="1:8" ht="15.75" hidden="1" customHeight="1" x14ac:dyDescent="0.2">
      <c r="B29" s="153" t="s">
        <v>1317</v>
      </c>
      <c r="C29" s="320" t="s">
        <v>1320</v>
      </c>
      <c r="D29" s="320">
        <v>44623</v>
      </c>
      <c r="E29" s="320">
        <f t="shared" ref="E29" si="35">D29+3</f>
        <v>44626</v>
      </c>
      <c r="F29" s="320">
        <f t="shared" ref="F29" si="36">E29+1</f>
        <v>44627</v>
      </c>
      <c r="G29" s="428">
        <f t="shared" si="18"/>
        <v>44621</v>
      </c>
      <c r="H29" s="447"/>
    </row>
    <row r="30" spans="1:8" ht="15.75" hidden="1" customHeight="1" x14ac:dyDescent="0.2">
      <c r="B30" s="153" t="s">
        <v>1317</v>
      </c>
      <c r="C30" s="320" t="s">
        <v>1321</v>
      </c>
      <c r="D30" s="320">
        <v>44630</v>
      </c>
      <c r="E30" s="320">
        <f t="shared" ref="E30:E32" si="37">D30+3</f>
        <v>44633</v>
      </c>
      <c r="F30" s="320">
        <f t="shared" ref="F30:F32" si="38">E30+1</f>
        <v>44634</v>
      </c>
      <c r="G30" s="428">
        <f t="shared" si="18"/>
        <v>44628</v>
      </c>
      <c r="H30" s="447"/>
    </row>
    <row r="31" spans="1:8" ht="15.75" hidden="1" customHeight="1" x14ac:dyDescent="0.2">
      <c r="B31" s="153" t="s">
        <v>1317</v>
      </c>
      <c r="C31" s="320" t="s">
        <v>1322</v>
      </c>
      <c r="D31" s="320">
        <v>44638</v>
      </c>
      <c r="E31" s="320">
        <f t="shared" si="37"/>
        <v>44641</v>
      </c>
      <c r="F31" s="320">
        <f t="shared" si="38"/>
        <v>44642</v>
      </c>
      <c r="G31" s="428">
        <f t="shared" si="18"/>
        <v>44635</v>
      </c>
      <c r="H31" s="447"/>
    </row>
    <row r="32" spans="1:8" ht="15.75" hidden="1" customHeight="1" x14ac:dyDescent="0.2">
      <c r="A32" s="566" t="s">
        <v>1323</v>
      </c>
      <c r="B32" s="437" t="s">
        <v>1324</v>
      </c>
      <c r="C32" s="320" t="s">
        <v>1325</v>
      </c>
      <c r="D32" s="320">
        <v>44645</v>
      </c>
      <c r="E32" s="320">
        <f t="shared" si="37"/>
        <v>44648</v>
      </c>
      <c r="F32" s="320">
        <f t="shared" si="38"/>
        <v>44649</v>
      </c>
      <c r="G32" s="428">
        <f t="shared" si="18"/>
        <v>44642</v>
      </c>
      <c r="H32" s="447"/>
    </row>
    <row r="33" spans="1:8" ht="15.75" hidden="1" customHeight="1" x14ac:dyDescent="0.2">
      <c r="B33" s="153" t="s">
        <v>1317</v>
      </c>
      <c r="C33" s="320" t="s">
        <v>1326</v>
      </c>
      <c r="D33" s="320">
        <v>44647</v>
      </c>
      <c r="E33" s="320">
        <f t="shared" ref="E33:E34" si="39">D33+3</f>
        <v>44650</v>
      </c>
      <c r="F33" s="320">
        <f t="shared" ref="F33:F34" si="40">E33+1</f>
        <v>44651</v>
      </c>
      <c r="G33" s="428">
        <f t="shared" si="18"/>
        <v>44649</v>
      </c>
      <c r="H33" s="447"/>
    </row>
    <row r="34" spans="1:8" ht="15.75" hidden="1" customHeight="1" x14ac:dyDescent="0.2">
      <c r="B34" s="153" t="s">
        <v>1317</v>
      </c>
      <c r="C34" s="320" t="s">
        <v>1327</v>
      </c>
      <c r="D34" s="320">
        <v>44655</v>
      </c>
      <c r="E34" s="320">
        <f t="shared" si="39"/>
        <v>44658</v>
      </c>
      <c r="F34" s="320">
        <f t="shared" si="40"/>
        <v>44659</v>
      </c>
      <c r="G34" s="428">
        <f t="shared" si="18"/>
        <v>44656</v>
      </c>
      <c r="H34" s="447"/>
    </row>
    <row r="35" spans="1:8" ht="15.75" hidden="1" customHeight="1" x14ac:dyDescent="0.2">
      <c r="B35" s="153" t="s">
        <v>1317</v>
      </c>
      <c r="C35" s="320" t="s">
        <v>1328</v>
      </c>
      <c r="D35" s="320">
        <f t="shared" ref="D35:D89" si="41">D34+7</f>
        <v>44662</v>
      </c>
      <c r="E35" s="320">
        <f t="shared" ref="E35" si="42">D35+3</f>
        <v>44665</v>
      </c>
      <c r="F35" s="320">
        <f t="shared" ref="F35" si="43">E35+1</f>
        <v>44666</v>
      </c>
      <c r="G35" s="428">
        <f t="shared" si="18"/>
        <v>44663</v>
      </c>
      <c r="H35" s="447"/>
    </row>
    <row r="36" spans="1:8" ht="15.75" hidden="1" customHeight="1" x14ac:dyDescent="0.2">
      <c r="B36" s="153" t="s">
        <v>1317</v>
      </c>
      <c r="C36" s="320" t="s">
        <v>1329</v>
      </c>
      <c r="D36" s="320">
        <f t="shared" si="41"/>
        <v>44669</v>
      </c>
      <c r="E36" s="320">
        <f t="shared" ref="E36:E38" si="44">D36+3</f>
        <v>44672</v>
      </c>
      <c r="F36" s="320">
        <f t="shared" ref="F36:F38" si="45">E36+1</f>
        <v>44673</v>
      </c>
      <c r="G36" s="428">
        <f t="shared" si="18"/>
        <v>44670</v>
      </c>
      <c r="H36" s="447"/>
    </row>
    <row r="37" spans="1:8" ht="15.75" hidden="1" customHeight="1" x14ac:dyDescent="0.2">
      <c r="B37" s="153" t="s">
        <v>1317</v>
      </c>
      <c r="C37" s="320" t="s">
        <v>1330</v>
      </c>
      <c r="D37" s="320">
        <f t="shared" si="41"/>
        <v>44676</v>
      </c>
      <c r="E37" s="320">
        <f t="shared" si="44"/>
        <v>44679</v>
      </c>
      <c r="F37" s="320">
        <f t="shared" si="45"/>
        <v>44680</v>
      </c>
      <c r="G37" s="428">
        <f t="shared" si="18"/>
        <v>44677</v>
      </c>
      <c r="H37" s="447"/>
    </row>
    <row r="38" spans="1:8" ht="15.75" hidden="1" customHeight="1" x14ac:dyDescent="0.2">
      <c r="B38" s="153" t="s">
        <v>1317</v>
      </c>
      <c r="C38" s="320" t="s">
        <v>1331</v>
      </c>
      <c r="D38" s="320">
        <f t="shared" si="41"/>
        <v>44683</v>
      </c>
      <c r="E38" s="320">
        <f t="shared" si="44"/>
        <v>44686</v>
      </c>
      <c r="F38" s="320">
        <f t="shared" si="45"/>
        <v>44687</v>
      </c>
      <c r="G38" s="428">
        <f t="shared" si="18"/>
        <v>44684</v>
      </c>
      <c r="H38" s="447"/>
    </row>
    <row r="39" spans="1:8" ht="15.75" hidden="1" customHeight="1" x14ac:dyDescent="0.2">
      <c r="A39" s="366" t="s">
        <v>1323</v>
      </c>
      <c r="B39" s="153" t="s">
        <v>1332</v>
      </c>
      <c r="C39" s="320" t="s">
        <v>1333</v>
      </c>
      <c r="D39" s="320">
        <f t="shared" si="41"/>
        <v>44690</v>
      </c>
      <c r="E39" s="320">
        <f t="shared" ref="E39" si="46">D39+3</f>
        <v>44693</v>
      </c>
      <c r="F39" s="320">
        <f t="shared" ref="F39" si="47">E39+1</f>
        <v>44694</v>
      </c>
      <c r="G39" s="428">
        <f t="shared" si="18"/>
        <v>44691</v>
      </c>
      <c r="H39" s="447"/>
    </row>
    <row r="40" spans="1:8" ht="15.75" hidden="1" customHeight="1" x14ac:dyDescent="0.2">
      <c r="A40" s="366" t="s">
        <v>1323</v>
      </c>
      <c r="B40" s="153" t="s">
        <v>1332</v>
      </c>
      <c r="C40" s="320" t="s">
        <v>1334</v>
      </c>
      <c r="D40" s="320">
        <f t="shared" si="41"/>
        <v>44697</v>
      </c>
      <c r="E40" s="320">
        <f t="shared" ref="E40" si="48">D40+3</f>
        <v>44700</v>
      </c>
      <c r="F40" s="320">
        <f t="shared" ref="F40" si="49">E40+1</f>
        <v>44701</v>
      </c>
      <c r="G40" s="428">
        <f t="shared" si="18"/>
        <v>44698</v>
      </c>
      <c r="H40" s="447"/>
    </row>
    <row r="41" spans="1:8" ht="15.75" hidden="1" customHeight="1" x14ac:dyDescent="0.2">
      <c r="A41" s="366" t="s">
        <v>1335</v>
      </c>
      <c r="B41" s="153" t="s">
        <v>665</v>
      </c>
      <c r="C41" s="320" t="s">
        <v>1336</v>
      </c>
      <c r="D41" s="320">
        <v>44707</v>
      </c>
      <c r="E41" s="320">
        <f t="shared" ref="E41" si="50">D41+3</f>
        <v>44710</v>
      </c>
      <c r="F41" s="320">
        <f t="shared" ref="F41" si="51">E41+1</f>
        <v>44711</v>
      </c>
      <c r="G41" s="428">
        <f t="shared" si="18"/>
        <v>44705</v>
      </c>
      <c r="H41" s="447"/>
    </row>
    <row r="42" spans="1:8" ht="15.75" hidden="1" customHeight="1" x14ac:dyDescent="0.2">
      <c r="A42" s="366" t="s">
        <v>1335</v>
      </c>
      <c r="B42" s="164" t="s">
        <v>665</v>
      </c>
      <c r="C42" s="155" t="s">
        <v>1337</v>
      </c>
      <c r="D42" s="155">
        <v>44712</v>
      </c>
      <c r="E42" s="155">
        <f t="shared" ref="E42" si="52">D42+3</f>
        <v>44715</v>
      </c>
      <c r="F42" s="155">
        <f t="shared" ref="F42" si="53">E42+1</f>
        <v>44716</v>
      </c>
      <c r="G42" s="428">
        <f t="shared" si="18"/>
        <v>44712</v>
      </c>
      <c r="H42" s="447"/>
    </row>
    <row r="43" spans="1:8" ht="15.75" hidden="1" customHeight="1" x14ac:dyDescent="0.2">
      <c r="A43" s="366" t="s">
        <v>1335</v>
      </c>
      <c r="B43" s="153" t="s">
        <v>665</v>
      </c>
      <c r="C43" s="320" t="s">
        <v>1338</v>
      </c>
      <c r="D43" s="320">
        <f t="shared" si="41"/>
        <v>44719</v>
      </c>
      <c r="E43" s="320">
        <f t="shared" ref="E43" si="54">D43+3</f>
        <v>44722</v>
      </c>
      <c r="F43" s="320">
        <f t="shared" ref="F43" si="55">E43+1</f>
        <v>44723</v>
      </c>
      <c r="G43" s="428">
        <f t="shared" si="18"/>
        <v>44719</v>
      </c>
      <c r="H43" s="447"/>
    </row>
    <row r="44" spans="1:8" ht="15.75" hidden="1" customHeight="1" x14ac:dyDescent="0.2">
      <c r="A44" s="366" t="s">
        <v>1335</v>
      </c>
      <c r="B44" s="153" t="s">
        <v>665</v>
      </c>
      <c r="C44" s="320" t="s">
        <v>1339</v>
      </c>
      <c r="D44" s="320">
        <v>44727</v>
      </c>
      <c r="E44" s="320">
        <f t="shared" ref="E44" si="56">D44+3</f>
        <v>44730</v>
      </c>
      <c r="F44" s="320">
        <f t="shared" ref="F44" si="57">E44+1</f>
        <v>44731</v>
      </c>
      <c r="G44" s="428">
        <f t="shared" si="18"/>
        <v>44726</v>
      </c>
      <c r="H44" s="447"/>
    </row>
    <row r="45" spans="1:8" ht="15.75" hidden="1" customHeight="1" x14ac:dyDescent="0.2">
      <c r="A45" s="366" t="s">
        <v>1335</v>
      </c>
      <c r="B45" s="153" t="s">
        <v>665</v>
      </c>
      <c r="C45" s="320" t="s">
        <v>1340</v>
      </c>
      <c r="D45" s="320">
        <v>44732</v>
      </c>
      <c r="E45" s="320">
        <f t="shared" ref="E45" si="58">D45+3</f>
        <v>44735</v>
      </c>
      <c r="F45" s="320">
        <f t="shared" ref="F45" si="59">E45+1</f>
        <v>44736</v>
      </c>
      <c r="G45" s="428">
        <f t="shared" si="18"/>
        <v>44733</v>
      </c>
      <c r="H45" s="447"/>
    </row>
    <row r="46" spans="1:8" ht="15.75" hidden="1" customHeight="1" x14ac:dyDescent="0.2">
      <c r="B46" s="153" t="s">
        <v>665</v>
      </c>
      <c r="C46" s="320" t="s">
        <v>1341</v>
      </c>
      <c r="D46" s="320">
        <v>44742</v>
      </c>
      <c r="E46" s="320">
        <f t="shared" ref="E46" si="60">D46+3</f>
        <v>44745</v>
      </c>
      <c r="F46" s="320">
        <f t="shared" ref="F46" si="61">E46+1</f>
        <v>44746</v>
      </c>
      <c r="G46" s="428">
        <f t="shared" si="18"/>
        <v>44740</v>
      </c>
      <c r="H46" s="447"/>
    </row>
    <row r="47" spans="1:8" ht="15.75" hidden="1" customHeight="1" x14ac:dyDescent="0.2">
      <c r="B47" s="153" t="s">
        <v>665</v>
      </c>
      <c r="C47" s="320" t="s">
        <v>1342</v>
      </c>
      <c r="D47" s="320">
        <v>44749</v>
      </c>
      <c r="E47" s="320">
        <f t="shared" ref="E47" si="62">D47+3</f>
        <v>44752</v>
      </c>
      <c r="F47" s="320">
        <f t="shared" ref="F47" si="63">E47+1</f>
        <v>44753</v>
      </c>
      <c r="G47" s="428">
        <f t="shared" si="18"/>
        <v>44747</v>
      </c>
      <c r="H47" s="447"/>
    </row>
    <row r="48" spans="1:8" ht="15.75" hidden="1" customHeight="1" x14ac:dyDescent="0.2">
      <c r="B48" s="153" t="s">
        <v>665</v>
      </c>
      <c r="C48" s="320" t="s">
        <v>1343</v>
      </c>
      <c r="D48" s="320">
        <v>44757</v>
      </c>
      <c r="E48" s="320">
        <f t="shared" ref="E48" si="64">D48+3</f>
        <v>44760</v>
      </c>
      <c r="F48" s="320">
        <f t="shared" ref="F48" si="65">E48+1</f>
        <v>44761</v>
      </c>
      <c r="G48" s="428">
        <f t="shared" si="18"/>
        <v>44754</v>
      </c>
      <c r="H48" s="447"/>
    </row>
    <row r="49" spans="1:8" ht="15.75" hidden="1" customHeight="1" x14ac:dyDescent="0.2">
      <c r="A49" s="366" t="s">
        <v>1344</v>
      </c>
      <c r="B49" s="437" t="s">
        <v>1345</v>
      </c>
      <c r="C49" s="320" t="s">
        <v>1346</v>
      </c>
      <c r="D49" s="320">
        <v>44765</v>
      </c>
      <c r="E49" s="320">
        <f t="shared" ref="E49:E50" si="66">D49+3</f>
        <v>44768</v>
      </c>
      <c r="F49" s="320">
        <f t="shared" ref="F49:F50" si="67">E49+1</f>
        <v>44769</v>
      </c>
      <c r="G49" s="428">
        <f t="shared" si="18"/>
        <v>44761</v>
      </c>
      <c r="H49" s="447"/>
    </row>
    <row r="50" spans="1:8" ht="15.75" hidden="1" customHeight="1" x14ac:dyDescent="0.2">
      <c r="A50" s="366" t="s">
        <v>1347</v>
      </c>
      <c r="B50" s="591" t="s">
        <v>439</v>
      </c>
      <c r="C50" s="320" t="s">
        <v>1348</v>
      </c>
      <c r="D50" s="491">
        <v>44767</v>
      </c>
      <c r="E50" s="491">
        <f t="shared" si="66"/>
        <v>44770</v>
      </c>
      <c r="F50" s="491">
        <f t="shared" si="67"/>
        <v>44771</v>
      </c>
      <c r="G50" s="428">
        <f t="shared" si="18"/>
        <v>44768</v>
      </c>
      <c r="H50" s="447"/>
    </row>
    <row r="51" spans="1:8" ht="15.75" hidden="1" customHeight="1" x14ac:dyDescent="0.2">
      <c r="A51" s="366" t="s">
        <v>1349</v>
      </c>
      <c r="B51" s="437" t="s">
        <v>1324</v>
      </c>
      <c r="C51" s="320" t="s">
        <v>1350</v>
      </c>
      <c r="D51" s="320">
        <f t="shared" si="41"/>
        <v>44774</v>
      </c>
      <c r="E51" s="320">
        <f t="shared" ref="E51" si="68">D51+3</f>
        <v>44777</v>
      </c>
      <c r="F51" s="320">
        <f t="shared" ref="F51" si="69">E51+1</f>
        <v>44778</v>
      </c>
      <c r="G51" s="428">
        <f t="shared" si="18"/>
        <v>44775</v>
      </c>
      <c r="H51" s="447"/>
    </row>
    <row r="52" spans="1:8" ht="15.75" hidden="1" customHeight="1" x14ac:dyDescent="0.2">
      <c r="A52" s="366" t="s">
        <v>1349</v>
      </c>
      <c r="B52" s="437" t="s">
        <v>1324</v>
      </c>
      <c r="C52" s="320" t="s">
        <v>1351</v>
      </c>
      <c r="D52" s="320">
        <f t="shared" si="41"/>
        <v>44781</v>
      </c>
      <c r="E52" s="320">
        <f t="shared" ref="E52" si="70">D52+3</f>
        <v>44784</v>
      </c>
      <c r="F52" s="320">
        <f t="shared" ref="F52" si="71">E52+1</f>
        <v>44785</v>
      </c>
      <c r="G52" s="428">
        <f t="shared" si="18"/>
        <v>44782</v>
      </c>
      <c r="H52" s="447"/>
    </row>
    <row r="53" spans="1:8" ht="15.75" hidden="1" customHeight="1" x14ac:dyDescent="0.2">
      <c r="A53" s="366" t="s">
        <v>1349</v>
      </c>
      <c r="B53" s="437" t="s">
        <v>1324</v>
      </c>
      <c r="C53" s="320" t="s">
        <v>1352</v>
      </c>
      <c r="D53" s="320">
        <f t="shared" si="41"/>
        <v>44788</v>
      </c>
      <c r="E53" s="320">
        <f t="shared" ref="E53:E54" si="72">D53+3</f>
        <v>44791</v>
      </c>
      <c r="F53" s="320">
        <f t="shared" ref="F53:F54" si="73">E53+1</f>
        <v>44792</v>
      </c>
      <c r="G53" s="428">
        <f t="shared" si="18"/>
        <v>44789</v>
      </c>
      <c r="H53" s="447"/>
    </row>
    <row r="54" spans="1:8" ht="15.75" hidden="1" customHeight="1" x14ac:dyDescent="0.2">
      <c r="A54" s="366" t="s">
        <v>1353</v>
      </c>
      <c r="B54" s="437" t="s">
        <v>1324</v>
      </c>
      <c r="C54" s="320" t="s">
        <v>1354</v>
      </c>
      <c r="D54" s="320">
        <f t="shared" si="41"/>
        <v>44795</v>
      </c>
      <c r="E54" s="320">
        <f t="shared" si="72"/>
        <v>44798</v>
      </c>
      <c r="F54" s="320">
        <f t="shared" si="73"/>
        <v>44799</v>
      </c>
      <c r="G54" s="428">
        <f t="shared" si="18"/>
        <v>44796</v>
      </c>
      <c r="H54" s="447"/>
    </row>
    <row r="55" spans="1:8" ht="15.75" hidden="1" customHeight="1" x14ac:dyDescent="0.2">
      <c r="A55" s="366" t="s">
        <v>1355</v>
      </c>
      <c r="B55" s="437" t="s">
        <v>1324</v>
      </c>
      <c r="C55" s="320" t="s">
        <v>1356</v>
      </c>
      <c r="D55" s="320">
        <f t="shared" si="41"/>
        <v>44802</v>
      </c>
      <c r="E55" s="320">
        <f t="shared" ref="E55" si="74">D55+3</f>
        <v>44805</v>
      </c>
      <c r="F55" s="320">
        <f t="shared" ref="F55" si="75">E55+1</f>
        <v>44806</v>
      </c>
      <c r="G55" s="428">
        <f t="shared" si="18"/>
        <v>44803</v>
      </c>
      <c r="H55" s="447"/>
    </row>
    <row r="56" spans="1:8" ht="15.75" hidden="1" customHeight="1" x14ac:dyDescent="0.2">
      <c r="B56" s="437" t="s">
        <v>1324</v>
      </c>
      <c r="C56" s="320" t="s">
        <v>1357</v>
      </c>
      <c r="D56" s="320">
        <f t="shared" si="41"/>
        <v>44809</v>
      </c>
      <c r="E56" s="320">
        <f t="shared" ref="E56:E57" si="76">D56+3</f>
        <v>44812</v>
      </c>
      <c r="F56" s="320">
        <f t="shared" ref="F56:F57" si="77">E56+1</f>
        <v>44813</v>
      </c>
      <c r="G56" s="428">
        <f t="shared" si="18"/>
        <v>44810</v>
      </c>
      <c r="H56" s="447"/>
    </row>
    <row r="57" spans="1:8" ht="15.75" hidden="1" customHeight="1" x14ac:dyDescent="0.2">
      <c r="B57" s="437" t="s">
        <v>1324</v>
      </c>
      <c r="C57" s="320" t="s">
        <v>1358</v>
      </c>
      <c r="D57" s="320">
        <f t="shared" si="41"/>
        <v>44816</v>
      </c>
      <c r="E57" s="320">
        <f t="shared" si="76"/>
        <v>44819</v>
      </c>
      <c r="F57" s="320">
        <f t="shared" si="77"/>
        <v>44820</v>
      </c>
      <c r="G57" s="428">
        <f t="shared" si="18"/>
        <v>44817</v>
      </c>
      <c r="H57" s="447"/>
    </row>
    <row r="58" spans="1:8" ht="15.75" hidden="1" customHeight="1" x14ac:dyDescent="0.2">
      <c r="B58" s="437" t="s">
        <v>1324</v>
      </c>
      <c r="C58" s="320" t="s">
        <v>1359</v>
      </c>
      <c r="D58" s="320">
        <f t="shared" si="41"/>
        <v>44823</v>
      </c>
      <c r="E58" s="320">
        <f t="shared" ref="E58" si="78">D58+3</f>
        <v>44826</v>
      </c>
      <c r="F58" s="320">
        <f t="shared" ref="F58" si="79">E58+1</f>
        <v>44827</v>
      </c>
      <c r="G58" s="428">
        <f t="shared" si="18"/>
        <v>44824</v>
      </c>
      <c r="H58" s="447"/>
    </row>
    <row r="59" spans="1:8" ht="15.75" hidden="1" customHeight="1" x14ac:dyDescent="0.2">
      <c r="B59" s="437" t="s">
        <v>1324</v>
      </c>
      <c r="C59" s="320" t="s">
        <v>1360</v>
      </c>
      <c r="D59" s="320">
        <f t="shared" si="41"/>
        <v>44830</v>
      </c>
      <c r="E59" s="320">
        <f t="shared" ref="E59" si="80">D59+3</f>
        <v>44833</v>
      </c>
      <c r="F59" s="320">
        <f t="shared" ref="F59" si="81">E59+1</f>
        <v>44834</v>
      </c>
      <c r="G59" s="428">
        <f t="shared" si="18"/>
        <v>44831</v>
      </c>
      <c r="H59" s="447"/>
    </row>
    <row r="60" spans="1:8" ht="15.75" hidden="1" customHeight="1" x14ac:dyDescent="0.2">
      <c r="B60" s="437" t="s">
        <v>1324</v>
      </c>
      <c r="C60" s="320" t="s">
        <v>1361</v>
      </c>
      <c r="D60" s="320">
        <f t="shared" si="41"/>
        <v>44837</v>
      </c>
      <c r="E60" s="320">
        <f t="shared" ref="E60" si="82">D60+3</f>
        <v>44840</v>
      </c>
      <c r="F60" s="320">
        <f t="shared" ref="F60" si="83">E60+1</f>
        <v>44841</v>
      </c>
      <c r="G60" s="428">
        <f t="shared" si="18"/>
        <v>44838</v>
      </c>
      <c r="H60" s="447"/>
    </row>
    <row r="61" spans="1:8" ht="15.75" hidden="1" customHeight="1" x14ac:dyDescent="0.2">
      <c r="B61" s="437" t="s">
        <v>1324</v>
      </c>
      <c r="C61" s="320" t="s">
        <v>1362</v>
      </c>
      <c r="D61" s="320">
        <f t="shared" si="41"/>
        <v>44844</v>
      </c>
      <c r="E61" s="320">
        <f t="shared" ref="E61" si="84">D61+3</f>
        <v>44847</v>
      </c>
      <c r="F61" s="320">
        <f t="shared" ref="F61" si="85">E61+1</f>
        <v>44848</v>
      </c>
      <c r="G61" s="428">
        <f t="shared" si="18"/>
        <v>44845</v>
      </c>
      <c r="H61" s="447"/>
    </row>
    <row r="62" spans="1:8" ht="15.75" hidden="1" customHeight="1" x14ac:dyDescent="0.2">
      <c r="B62" s="437" t="s">
        <v>1324</v>
      </c>
      <c r="C62" s="320" t="s">
        <v>1363</v>
      </c>
      <c r="D62" s="320">
        <f t="shared" si="41"/>
        <v>44851</v>
      </c>
      <c r="E62" s="320">
        <f t="shared" ref="E62" si="86">D62+3</f>
        <v>44854</v>
      </c>
      <c r="F62" s="320">
        <f t="shared" ref="F62" si="87">E62+1</f>
        <v>44855</v>
      </c>
      <c r="G62" s="428">
        <f t="shared" si="18"/>
        <v>44852</v>
      </c>
      <c r="H62" s="447"/>
    </row>
    <row r="63" spans="1:8" ht="15.75" hidden="1" customHeight="1" x14ac:dyDescent="0.2">
      <c r="B63" s="437" t="s">
        <v>1324</v>
      </c>
      <c r="C63" s="320" t="s">
        <v>1364</v>
      </c>
      <c r="D63" s="320">
        <f t="shared" si="41"/>
        <v>44858</v>
      </c>
      <c r="E63" s="320">
        <f t="shared" ref="E63" si="88">D63+3</f>
        <v>44861</v>
      </c>
      <c r="F63" s="320">
        <f t="shared" ref="F63" si="89">E63+1</f>
        <v>44862</v>
      </c>
      <c r="G63" s="428">
        <f t="shared" si="18"/>
        <v>44859</v>
      </c>
      <c r="H63" s="447"/>
    </row>
    <row r="64" spans="1:8" ht="15.75" hidden="1" customHeight="1" x14ac:dyDescent="0.2">
      <c r="B64" s="437" t="s">
        <v>1324</v>
      </c>
      <c r="C64" s="320" t="s">
        <v>1365</v>
      </c>
      <c r="D64" s="320">
        <f t="shared" si="41"/>
        <v>44865</v>
      </c>
      <c r="E64" s="320">
        <f t="shared" ref="E64" si="90">D64+3</f>
        <v>44868</v>
      </c>
      <c r="F64" s="320">
        <f t="shared" ref="F64" si="91">E64+1</f>
        <v>44869</v>
      </c>
      <c r="G64" s="428">
        <f t="shared" si="18"/>
        <v>44866</v>
      </c>
      <c r="H64" s="447"/>
    </row>
    <row r="65" spans="1:8" ht="15.75" hidden="1" customHeight="1" x14ac:dyDescent="0.2">
      <c r="B65" s="437" t="s">
        <v>1324</v>
      </c>
      <c r="C65" s="320" t="s">
        <v>1366</v>
      </c>
      <c r="D65" s="320">
        <f t="shared" si="41"/>
        <v>44872</v>
      </c>
      <c r="E65" s="320">
        <f t="shared" ref="E65" si="92">D65+3</f>
        <v>44875</v>
      </c>
      <c r="F65" s="320">
        <f t="shared" ref="F65" si="93">E65+1</f>
        <v>44876</v>
      </c>
      <c r="G65" s="428">
        <f t="shared" si="18"/>
        <v>44873</v>
      </c>
      <c r="H65" s="447"/>
    </row>
    <row r="66" spans="1:8" ht="15.75" hidden="1" customHeight="1" x14ac:dyDescent="0.2">
      <c r="B66" s="437" t="s">
        <v>1324</v>
      </c>
      <c r="C66" s="320" t="s">
        <v>1367</v>
      </c>
      <c r="D66" s="320">
        <v>44880</v>
      </c>
      <c r="E66" s="320">
        <f t="shared" ref="E66" si="94">D66+3</f>
        <v>44883</v>
      </c>
      <c r="F66" s="320">
        <f t="shared" ref="F66" si="95">E66+1</f>
        <v>44884</v>
      </c>
      <c r="G66" s="428">
        <f t="shared" si="18"/>
        <v>44880</v>
      </c>
      <c r="H66" s="447"/>
    </row>
    <row r="67" spans="1:8" ht="15.75" hidden="1" customHeight="1" x14ac:dyDescent="0.2">
      <c r="B67" s="437" t="s">
        <v>1324</v>
      </c>
      <c r="C67" s="320" t="s">
        <v>1368</v>
      </c>
      <c r="D67" s="320">
        <v>44888</v>
      </c>
      <c r="E67" s="320">
        <f t="shared" ref="E67" si="96">D67+3</f>
        <v>44891</v>
      </c>
      <c r="F67" s="320">
        <f t="shared" ref="F67" si="97">E67+1</f>
        <v>44892</v>
      </c>
      <c r="G67" s="428">
        <f t="shared" si="18"/>
        <v>44887</v>
      </c>
      <c r="H67" s="447"/>
    </row>
    <row r="68" spans="1:8" ht="15.75" hidden="1" customHeight="1" x14ac:dyDescent="0.2">
      <c r="B68" s="437" t="s">
        <v>1324</v>
      </c>
      <c r="C68" s="320" t="s">
        <v>1369</v>
      </c>
      <c r="D68" s="320">
        <v>44894</v>
      </c>
      <c r="E68" s="320">
        <f t="shared" ref="E68" si="98">D68+3</f>
        <v>44897</v>
      </c>
      <c r="F68" s="320">
        <f t="shared" ref="F68" si="99">E68+1</f>
        <v>44898</v>
      </c>
      <c r="G68" s="428">
        <f t="shared" si="18"/>
        <v>44894</v>
      </c>
      <c r="H68" s="447"/>
    </row>
    <row r="69" spans="1:8" ht="15.75" hidden="1" customHeight="1" x14ac:dyDescent="0.2">
      <c r="A69" s="366" t="s">
        <v>1370</v>
      </c>
      <c r="B69" s="591" t="s">
        <v>1371</v>
      </c>
      <c r="C69" s="320" t="s">
        <v>1372</v>
      </c>
      <c r="D69" s="320">
        <v>44900</v>
      </c>
      <c r="E69" s="320">
        <f t="shared" ref="E69" si="100">D69+3</f>
        <v>44903</v>
      </c>
      <c r="F69" s="320">
        <f t="shared" ref="F69" si="101">E69+1</f>
        <v>44904</v>
      </c>
      <c r="G69" s="428">
        <f t="shared" si="18"/>
        <v>44901</v>
      </c>
      <c r="H69" s="447"/>
    </row>
    <row r="70" spans="1:8" ht="15.75" hidden="1" customHeight="1" x14ac:dyDescent="0.2">
      <c r="A70" s="366" t="s">
        <v>1373</v>
      </c>
      <c r="B70" s="591" t="s">
        <v>1371</v>
      </c>
      <c r="C70" s="320" t="s">
        <v>1374</v>
      </c>
      <c r="D70" s="320">
        <v>44909</v>
      </c>
      <c r="E70" s="320">
        <f t="shared" ref="E70" si="102">D70+3</f>
        <v>44912</v>
      </c>
      <c r="F70" s="320">
        <f t="shared" ref="F70" si="103">E70+1</f>
        <v>44913</v>
      </c>
      <c r="G70" s="428">
        <f t="shared" si="18"/>
        <v>44908</v>
      </c>
      <c r="H70" s="447"/>
    </row>
    <row r="71" spans="1:8" ht="15.75" hidden="1" customHeight="1" x14ac:dyDescent="0.2">
      <c r="A71" s="366" t="s">
        <v>1375</v>
      </c>
      <c r="B71" s="437" t="s">
        <v>1376</v>
      </c>
      <c r="C71" s="320" t="s">
        <v>1377</v>
      </c>
      <c r="D71" s="491">
        <v>44914</v>
      </c>
      <c r="E71" s="491">
        <f t="shared" ref="E71" si="104">D71+3</f>
        <v>44917</v>
      </c>
      <c r="F71" s="491">
        <f t="shared" ref="F71" si="105">E71+1</f>
        <v>44918</v>
      </c>
      <c r="G71" s="428">
        <f t="shared" si="18"/>
        <v>44915</v>
      </c>
      <c r="H71" s="447"/>
    </row>
    <row r="72" spans="1:8" ht="15.75" hidden="1" customHeight="1" x14ac:dyDescent="0.2">
      <c r="A72" s="366" t="s">
        <v>1375</v>
      </c>
      <c r="B72" s="437" t="s">
        <v>1376</v>
      </c>
      <c r="C72" s="320" t="s">
        <v>1378</v>
      </c>
      <c r="D72" s="320">
        <v>44925</v>
      </c>
      <c r="E72" s="320">
        <f t="shared" ref="E72" si="106">D72+3</f>
        <v>44928</v>
      </c>
      <c r="F72" s="320">
        <f t="shared" ref="F72" si="107">E72+1</f>
        <v>44929</v>
      </c>
      <c r="G72" s="428">
        <f t="shared" si="18"/>
        <v>44922</v>
      </c>
      <c r="H72" s="447"/>
    </row>
    <row r="73" spans="1:8" ht="15.75" hidden="1" customHeight="1" x14ac:dyDescent="0.2">
      <c r="A73" s="366" t="s">
        <v>1379</v>
      </c>
      <c r="B73" s="591" t="s">
        <v>439</v>
      </c>
      <c r="C73" s="320" t="s">
        <v>1380</v>
      </c>
      <c r="D73" s="491">
        <f t="shared" si="41"/>
        <v>44932</v>
      </c>
      <c r="E73" s="491">
        <f t="shared" ref="E73" si="108">D73+3</f>
        <v>44935</v>
      </c>
      <c r="F73" s="491">
        <f t="shared" ref="F73" si="109">E73+1</f>
        <v>44936</v>
      </c>
      <c r="G73" s="428">
        <f t="shared" si="18"/>
        <v>44929</v>
      </c>
      <c r="H73" s="447"/>
    </row>
    <row r="74" spans="1:8" ht="15.75" hidden="1" customHeight="1" x14ac:dyDescent="0.2">
      <c r="A74" s="366" t="s">
        <v>1375</v>
      </c>
      <c r="B74" s="437" t="s">
        <v>1376</v>
      </c>
      <c r="C74" s="320" t="s">
        <v>1381</v>
      </c>
      <c r="D74" s="320">
        <v>44935</v>
      </c>
      <c r="E74" s="320">
        <f t="shared" ref="E74" si="110">D74+3</f>
        <v>44938</v>
      </c>
      <c r="F74" s="320">
        <f t="shared" ref="F74" si="111">E74+1</f>
        <v>44939</v>
      </c>
      <c r="G74" s="428">
        <f t="shared" si="18"/>
        <v>44936</v>
      </c>
      <c r="H74" s="447"/>
    </row>
    <row r="75" spans="1:8" ht="15.75" hidden="1" customHeight="1" x14ac:dyDescent="0.2">
      <c r="A75" s="366" t="s">
        <v>1375</v>
      </c>
      <c r="B75" s="437" t="s">
        <v>1376</v>
      </c>
      <c r="C75" s="320" t="s">
        <v>1382</v>
      </c>
      <c r="D75" s="320">
        <f t="shared" si="41"/>
        <v>44942</v>
      </c>
      <c r="E75" s="320">
        <f t="shared" ref="E75" si="112">D75+3</f>
        <v>44945</v>
      </c>
      <c r="F75" s="320">
        <f t="shared" ref="F75" si="113">E75+1</f>
        <v>44946</v>
      </c>
      <c r="G75" s="428">
        <f t="shared" si="18"/>
        <v>44943</v>
      </c>
      <c r="H75" s="447"/>
    </row>
    <row r="76" spans="1:8" ht="15.75" hidden="1" customHeight="1" x14ac:dyDescent="0.2">
      <c r="A76" s="366" t="s">
        <v>1375</v>
      </c>
      <c r="B76" s="437" t="s">
        <v>1376</v>
      </c>
      <c r="C76" s="320" t="s">
        <v>1383</v>
      </c>
      <c r="D76" s="320">
        <f t="shared" si="41"/>
        <v>44949</v>
      </c>
      <c r="E76" s="320">
        <f t="shared" ref="E76" si="114">D76+3</f>
        <v>44952</v>
      </c>
      <c r="F76" s="320">
        <f t="shared" ref="F76" si="115">E76+1</f>
        <v>44953</v>
      </c>
      <c r="G76" s="428">
        <f t="shared" si="18"/>
        <v>44950</v>
      </c>
      <c r="H76" s="447"/>
    </row>
    <row r="77" spans="1:8" ht="15.75" hidden="1" customHeight="1" x14ac:dyDescent="0.2">
      <c r="B77" s="437" t="s">
        <v>1376</v>
      </c>
      <c r="C77" s="320" t="s">
        <v>1384</v>
      </c>
      <c r="D77" s="320">
        <f t="shared" si="41"/>
        <v>44956</v>
      </c>
      <c r="E77" s="320">
        <f t="shared" ref="E77" si="116">D77+3</f>
        <v>44959</v>
      </c>
      <c r="F77" s="320">
        <f t="shared" ref="F77" si="117">E77+1</f>
        <v>44960</v>
      </c>
      <c r="G77" s="428">
        <f t="shared" si="18"/>
        <v>44957</v>
      </c>
      <c r="H77" s="447"/>
    </row>
    <row r="78" spans="1:8" ht="15.75" hidden="1" customHeight="1" x14ac:dyDescent="0.2">
      <c r="B78" s="437" t="s">
        <v>1376</v>
      </c>
      <c r="C78" s="320" t="s">
        <v>1385</v>
      </c>
      <c r="D78" s="320">
        <v>44964</v>
      </c>
      <c r="E78" s="320">
        <f t="shared" ref="E78" si="118">D78+3</f>
        <v>44967</v>
      </c>
      <c r="F78" s="320">
        <f t="shared" ref="F78" si="119">E78+1</f>
        <v>44968</v>
      </c>
      <c r="G78" s="428">
        <f t="shared" si="18"/>
        <v>44964</v>
      </c>
      <c r="H78" s="447"/>
    </row>
    <row r="79" spans="1:8" ht="15.75" hidden="1" customHeight="1" x14ac:dyDescent="0.2">
      <c r="B79" s="437" t="s">
        <v>1376</v>
      </c>
      <c r="C79" s="320" t="s">
        <v>1386</v>
      </c>
      <c r="D79" s="320">
        <v>44971</v>
      </c>
      <c r="E79" s="320">
        <f t="shared" ref="E79" si="120">D79+3</f>
        <v>44974</v>
      </c>
      <c r="F79" s="320">
        <f t="shared" ref="F79" si="121">E79+1</f>
        <v>44975</v>
      </c>
      <c r="G79" s="428">
        <f t="shared" si="18"/>
        <v>44971</v>
      </c>
      <c r="H79" s="447"/>
    </row>
    <row r="80" spans="1:8" ht="15.75" hidden="1" customHeight="1" x14ac:dyDescent="0.2">
      <c r="B80" s="437" t="s">
        <v>1376</v>
      </c>
      <c r="C80" s="320" t="s">
        <v>1387</v>
      </c>
      <c r="D80" s="320">
        <v>44977</v>
      </c>
      <c r="E80" s="320">
        <f t="shared" ref="E80" si="122">D80+3</f>
        <v>44980</v>
      </c>
      <c r="F80" s="320">
        <f t="shared" ref="F80" si="123">E80+1</f>
        <v>44981</v>
      </c>
      <c r="G80" s="428">
        <f t="shared" si="18"/>
        <v>44978</v>
      </c>
      <c r="H80" s="447"/>
    </row>
    <row r="81" spans="1:9" ht="15.75" customHeight="1" x14ac:dyDescent="0.2">
      <c r="B81" s="437" t="s">
        <v>1376</v>
      </c>
      <c r="C81" s="320" t="s">
        <v>1388</v>
      </c>
      <c r="D81" s="320">
        <v>44986</v>
      </c>
      <c r="E81" s="320">
        <f t="shared" ref="E81" si="124">D81+3</f>
        <v>44989</v>
      </c>
      <c r="F81" s="320">
        <f t="shared" ref="F81" si="125">E81+1</f>
        <v>44990</v>
      </c>
      <c r="G81" s="428">
        <f t="shared" si="18"/>
        <v>44985</v>
      </c>
      <c r="H81" s="447"/>
    </row>
    <row r="82" spans="1:9" ht="15.75" customHeight="1" x14ac:dyDescent="0.2">
      <c r="B82" s="437" t="s">
        <v>1376</v>
      </c>
      <c r="C82" s="320" t="s">
        <v>1389</v>
      </c>
      <c r="D82" s="320">
        <v>44993</v>
      </c>
      <c r="E82" s="320">
        <f t="shared" ref="E82" si="126">D82+3</f>
        <v>44996</v>
      </c>
      <c r="F82" s="320">
        <f t="shared" ref="F82" si="127">E82+1</f>
        <v>44997</v>
      </c>
      <c r="G82" s="428">
        <f t="shared" si="18"/>
        <v>44992</v>
      </c>
      <c r="H82" s="447"/>
    </row>
    <row r="83" spans="1:9" ht="15.75" customHeight="1" x14ac:dyDescent="0.2">
      <c r="B83" s="437" t="s">
        <v>1376</v>
      </c>
      <c r="C83" s="320" t="s">
        <v>1390</v>
      </c>
      <c r="D83" s="320">
        <v>45002</v>
      </c>
      <c r="E83" s="320">
        <f t="shared" ref="E83" si="128">D83+3</f>
        <v>45005</v>
      </c>
      <c r="F83" s="320">
        <f t="shared" ref="F83" si="129">E83+1</f>
        <v>45006</v>
      </c>
      <c r="G83" s="428">
        <f t="shared" si="18"/>
        <v>44999</v>
      </c>
      <c r="H83" s="447"/>
    </row>
    <row r="84" spans="1:9" ht="15.75" customHeight="1" x14ac:dyDescent="0.2">
      <c r="B84" s="437" t="s">
        <v>1376</v>
      </c>
      <c r="C84" s="320" t="s">
        <v>1391</v>
      </c>
      <c r="D84" s="320">
        <v>45010</v>
      </c>
      <c r="E84" s="320">
        <f t="shared" ref="E84" si="130">D84+3</f>
        <v>45013</v>
      </c>
      <c r="F84" s="320">
        <f t="shared" ref="F84" si="131">E84+1</f>
        <v>45014</v>
      </c>
      <c r="G84" s="428">
        <f t="shared" si="18"/>
        <v>45006</v>
      </c>
      <c r="H84" s="447">
        <v>45010</v>
      </c>
      <c r="I84" s="716" t="s">
        <v>1392</v>
      </c>
    </row>
    <row r="85" spans="1:9" ht="15.75" hidden="1" customHeight="1" x14ac:dyDescent="0.2">
      <c r="B85" s="437" t="s">
        <v>1376</v>
      </c>
      <c r="C85" s="320" t="s">
        <v>1393</v>
      </c>
      <c r="D85" s="320">
        <v>45016</v>
      </c>
      <c r="E85" s="320">
        <f t="shared" ref="E85" si="132">D85+3</f>
        <v>45019</v>
      </c>
      <c r="F85" s="320">
        <f t="shared" ref="F85" si="133">E85+1</f>
        <v>45020</v>
      </c>
      <c r="G85" s="428">
        <f t="shared" si="18"/>
        <v>45013</v>
      </c>
      <c r="H85" s="447">
        <v>45017</v>
      </c>
    </row>
    <row r="86" spans="1:9" ht="15.75" hidden="1" customHeight="1" x14ac:dyDescent="0.2">
      <c r="B86" s="437" t="s">
        <v>1376</v>
      </c>
      <c r="C86" s="320" t="s">
        <v>1394</v>
      </c>
      <c r="D86" s="320">
        <v>45019</v>
      </c>
      <c r="E86" s="320">
        <f t="shared" ref="E86" si="134">D86+3</f>
        <v>45022</v>
      </c>
      <c r="F86" s="320">
        <f t="shared" ref="F86" si="135">E86+1</f>
        <v>45023</v>
      </c>
      <c r="G86" s="428">
        <f t="shared" si="18"/>
        <v>45020</v>
      </c>
      <c r="H86" s="447">
        <v>45024</v>
      </c>
    </row>
    <row r="87" spans="1:9" ht="15.75" hidden="1" customHeight="1" x14ac:dyDescent="0.2">
      <c r="B87" s="437" t="s">
        <v>1376</v>
      </c>
      <c r="C87" s="320" t="s">
        <v>1395</v>
      </c>
      <c r="D87" s="320">
        <f t="shared" si="41"/>
        <v>45026</v>
      </c>
      <c r="E87" s="320">
        <f t="shared" ref="E87" si="136">D87+3</f>
        <v>45029</v>
      </c>
      <c r="F87" s="320">
        <f t="shared" ref="F87" si="137">E87+1</f>
        <v>45030</v>
      </c>
      <c r="G87" s="428">
        <f t="shared" si="18"/>
        <v>45027</v>
      </c>
      <c r="H87" s="447"/>
    </row>
    <row r="88" spans="1:9" ht="15.75" hidden="1" customHeight="1" x14ac:dyDescent="0.2">
      <c r="B88" s="437" t="s">
        <v>1376</v>
      </c>
      <c r="C88" s="320" t="s">
        <v>1396</v>
      </c>
      <c r="D88" s="320">
        <f t="shared" si="41"/>
        <v>45033</v>
      </c>
      <c r="E88" s="320">
        <f t="shared" ref="E88" si="138">D88+3</f>
        <v>45036</v>
      </c>
      <c r="F88" s="320">
        <f t="shared" ref="F88" si="139">E88+1</f>
        <v>45037</v>
      </c>
      <c r="G88" s="428">
        <f t="shared" si="18"/>
        <v>45034</v>
      </c>
      <c r="H88" s="447"/>
    </row>
    <row r="89" spans="1:9" ht="15.75" hidden="1" customHeight="1" x14ac:dyDescent="0.2">
      <c r="B89" s="437" t="s">
        <v>1376</v>
      </c>
      <c r="C89" s="320" t="s">
        <v>1397</v>
      </c>
      <c r="D89" s="320">
        <f t="shared" si="41"/>
        <v>45040</v>
      </c>
      <c r="E89" s="320">
        <f t="shared" ref="E89" si="140">D89+3</f>
        <v>45043</v>
      </c>
      <c r="F89" s="320">
        <f t="shared" ref="F89" si="141">E89+1</f>
        <v>45044</v>
      </c>
      <c r="G89" s="428">
        <f t="shared" si="18"/>
        <v>45041</v>
      </c>
      <c r="H89" s="447"/>
    </row>
    <row r="90" spans="1:9" ht="15.75" customHeight="1" x14ac:dyDescent="0.2">
      <c r="B90" s="164"/>
      <c r="C90" s="155"/>
      <c r="D90" s="155"/>
      <c r="E90" s="155"/>
      <c r="F90" s="155"/>
      <c r="G90" s="430"/>
      <c r="H90" s="447"/>
    </row>
    <row r="91" spans="1:9" ht="15.75" customHeight="1" x14ac:dyDescent="0.2">
      <c r="B91" s="433" t="s">
        <v>1398</v>
      </c>
      <c r="C91" s="146"/>
      <c r="D91" s="146"/>
      <c r="E91" s="146"/>
      <c r="F91" s="169"/>
    </row>
    <row r="92" spans="1:9" ht="16.5" hidden="1" customHeight="1" x14ac:dyDescent="0.2">
      <c r="B92" s="146"/>
      <c r="C92" s="147" t="s">
        <v>1399</v>
      </c>
      <c r="D92" s="148"/>
      <c r="E92" s="148"/>
    </row>
    <row r="93" spans="1:9" s="146" customFormat="1" ht="33" hidden="1" customHeight="1" x14ac:dyDescent="0.2">
      <c r="A93" s="210"/>
      <c r="B93" s="150"/>
      <c r="C93" s="151" t="s">
        <v>1400</v>
      </c>
      <c r="D93" s="412" t="s">
        <v>1284</v>
      </c>
      <c r="E93" s="163" t="s">
        <v>142</v>
      </c>
      <c r="F93" s="163" t="s">
        <v>1401</v>
      </c>
      <c r="G93" s="169"/>
    </row>
    <row r="94" spans="1:9" s="146" customFormat="1" ht="18" hidden="1" customHeight="1" x14ac:dyDescent="0.2">
      <c r="A94" s="210"/>
      <c r="B94" s="152" t="s">
        <v>381</v>
      </c>
      <c r="C94" s="152" t="s">
        <v>382</v>
      </c>
      <c r="D94" s="352"/>
      <c r="E94" s="332" t="s">
        <v>163</v>
      </c>
      <c r="F94" s="332" t="s">
        <v>143</v>
      </c>
      <c r="G94" s="169"/>
    </row>
    <row r="95" spans="1:9" s="146" customFormat="1" ht="18" hidden="1" customHeight="1" x14ac:dyDescent="0.2">
      <c r="A95" s="210" t="s">
        <v>1402</v>
      </c>
      <c r="B95" s="153" t="s">
        <v>1403</v>
      </c>
      <c r="C95" s="320" t="s">
        <v>1404</v>
      </c>
      <c r="D95" s="320">
        <v>43526</v>
      </c>
      <c r="E95" s="320">
        <f>D95+4</f>
        <v>43530</v>
      </c>
      <c r="F95" s="320">
        <f t="shared" ref="F95" si="142">E95+4</f>
        <v>43534</v>
      </c>
      <c r="G95" s="155"/>
    </row>
    <row r="96" spans="1:9" s="146" customFormat="1" ht="18" hidden="1" customHeight="1" x14ac:dyDescent="0.2">
      <c r="A96" s="210" t="s">
        <v>1405</v>
      </c>
      <c r="B96" s="216" t="s">
        <v>415</v>
      </c>
      <c r="C96" s="320" t="s">
        <v>1404</v>
      </c>
      <c r="D96" s="154">
        <f t="shared" ref="D96" si="143">D95+7</f>
        <v>43533</v>
      </c>
      <c r="E96" s="154"/>
      <c r="F96" s="154"/>
      <c r="G96" s="162" t="s">
        <v>1406</v>
      </c>
    </row>
    <row r="97" spans="1:12" s="146" customFormat="1" ht="17.25" hidden="1" customHeight="1" x14ac:dyDescent="0.2">
      <c r="A97" s="366"/>
      <c r="B97" s="156" t="s">
        <v>1407</v>
      </c>
      <c r="C97" s="187"/>
      <c r="D97" s="187"/>
      <c r="E97" s="187"/>
      <c r="F97" s="155"/>
      <c r="G97" s="155"/>
    </row>
    <row r="98" spans="1:12" s="146" customFormat="1" ht="18" hidden="1" customHeight="1" x14ac:dyDescent="0.2">
      <c r="A98" s="366"/>
      <c r="B98" s="157" t="s">
        <v>1408</v>
      </c>
      <c r="G98" s="155"/>
    </row>
    <row r="99" spans="1:12" s="146" customFormat="1" ht="18" hidden="1" customHeight="1" x14ac:dyDescent="0.2">
      <c r="A99" s="366"/>
      <c r="G99" s="155"/>
    </row>
    <row r="100" spans="1:12" s="146" customFormat="1" ht="16.5" hidden="1" customHeight="1" x14ac:dyDescent="0.2">
      <c r="A100" s="366"/>
      <c r="F100" s="169"/>
      <c r="I100" s="155"/>
      <c r="J100" s="155"/>
      <c r="K100" s="155"/>
    </row>
    <row r="101" spans="1:12" s="146" customFormat="1" ht="16.5" hidden="1" customHeight="1" x14ac:dyDescent="0.2">
      <c r="A101" s="366"/>
      <c r="C101" s="147" t="s">
        <v>1409</v>
      </c>
      <c r="F101" s="169"/>
      <c r="I101" s="155"/>
      <c r="J101" s="155"/>
      <c r="K101" s="155"/>
    </row>
    <row r="102" spans="1:12" s="146" customFormat="1" ht="16.5" hidden="1" customHeight="1" x14ac:dyDescent="0.2">
      <c r="A102" s="366"/>
      <c r="F102" s="169"/>
      <c r="I102" s="155"/>
      <c r="J102" s="155"/>
      <c r="K102" s="155"/>
    </row>
    <row r="103" spans="1:12" s="146" customFormat="1" ht="12" hidden="1" x14ac:dyDescent="0.2">
      <c r="A103" s="366"/>
      <c r="B103" s="150"/>
      <c r="C103" s="151" t="s">
        <v>1400</v>
      </c>
      <c r="D103" s="412" t="s">
        <v>1284</v>
      </c>
      <c r="E103" s="163" t="s">
        <v>142</v>
      </c>
      <c r="F103" s="163" t="s">
        <v>1401</v>
      </c>
      <c r="I103" s="155"/>
      <c r="J103" s="155"/>
      <c r="K103" s="155"/>
    </row>
    <row r="104" spans="1:12" s="146" customFormat="1" ht="16.5" hidden="1" customHeight="1" x14ac:dyDescent="0.2">
      <c r="A104" s="366"/>
      <c r="B104" s="152" t="s">
        <v>381</v>
      </c>
      <c r="C104" s="152" t="s">
        <v>382</v>
      </c>
      <c r="D104" s="352"/>
      <c r="E104" s="332" t="s">
        <v>163</v>
      </c>
      <c r="F104" s="332" t="s">
        <v>143</v>
      </c>
      <c r="I104" s="155"/>
      <c r="J104" s="155"/>
      <c r="K104" s="155"/>
    </row>
    <row r="105" spans="1:12" s="146" customFormat="1" ht="16.5" hidden="1" customHeight="1" x14ac:dyDescent="0.2">
      <c r="A105" s="210"/>
      <c r="B105" s="153" t="s">
        <v>1410</v>
      </c>
      <c r="C105" s="320" t="s">
        <v>1411</v>
      </c>
      <c r="D105" s="320">
        <v>43365</v>
      </c>
      <c r="E105" s="320">
        <f>D105+3</f>
        <v>43368</v>
      </c>
      <c r="F105" s="320">
        <f>E105+1</f>
        <v>43369</v>
      </c>
      <c r="I105" s="155"/>
      <c r="J105" s="155"/>
      <c r="K105" s="155"/>
    </row>
    <row r="106" spans="1:12" s="146" customFormat="1" ht="16.5" hidden="1" customHeight="1" x14ac:dyDescent="0.2">
      <c r="A106" s="210"/>
      <c r="B106" s="153" t="s">
        <v>1412</v>
      </c>
      <c r="C106" s="320" t="s">
        <v>1413</v>
      </c>
      <c r="D106" s="320">
        <f>D105+7</f>
        <v>43372</v>
      </c>
      <c r="E106" s="320">
        <f>D106+3</f>
        <v>43375</v>
      </c>
      <c r="F106" s="320">
        <f t="shared" ref="F106" si="144">E106+1</f>
        <v>43376</v>
      </c>
      <c r="I106" s="155"/>
      <c r="J106" s="155"/>
      <c r="K106" s="155"/>
    </row>
    <row r="107" spans="1:12" s="146" customFormat="1" ht="16.5" hidden="1" customHeight="1" x14ac:dyDescent="0.2">
      <c r="A107" s="210" t="s">
        <v>1414</v>
      </c>
      <c r="B107" s="153" t="s">
        <v>1415</v>
      </c>
      <c r="C107" s="320" t="s">
        <v>1416</v>
      </c>
      <c r="D107" s="320">
        <f>D106+7</f>
        <v>43379</v>
      </c>
      <c r="E107" s="320">
        <f>D107+3</f>
        <v>43382</v>
      </c>
      <c r="F107" s="320">
        <f>E107+1</f>
        <v>43383</v>
      </c>
      <c r="I107" s="155"/>
      <c r="J107" s="155"/>
      <c r="K107" s="155"/>
    </row>
    <row r="108" spans="1:12" s="146" customFormat="1" ht="16.5" hidden="1" customHeight="1" x14ac:dyDescent="0.2">
      <c r="A108" s="210"/>
      <c r="B108" s="153" t="s">
        <v>1412</v>
      </c>
      <c r="C108" s="320" t="s">
        <v>1417</v>
      </c>
      <c r="D108" s="320">
        <f t="shared" ref="D108" si="145">D107+7</f>
        <v>43386</v>
      </c>
      <c r="E108" s="320">
        <f>D108+3</f>
        <v>43389</v>
      </c>
      <c r="F108" s="320">
        <f t="shared" ref="F108" si="146">E108+1</f>
        <v>43390</v>
      </c>
      <c r="I108" s="155"/>
      <c r="J108" s="155"/>
      <c r="K108" s="155"/>
    </row>
    <row r="109" spans="1:12" s="146" customFormat="1" ht="16.5" hidden="1" customHeight="1" x14ac:dyDescent="0.2">
      <c r="A109" s="366"/>
      <c r="B109" s="156" t="s">
        <v>1407</v>
      </c>
      <c r="C109" s="187"/>
      <c r="D109" s="187"/>
      <c r="E109" s="187"/>
      <c r="F109" s="155"/>
      <c r="I109" s="155"/>
      <c r="J109" s="155"/>
      <c r="K109" s="155"/>
    </row>
    <row r="110" spans="1:12" s="146" customFormat="1" ht="16.5" hidden="1" customHeight="1" x14ac:dyDescent="0.2">
      <c r="A110" s="366"/>
      <c r="B110" s="157" t="s">
        <v>1398</v>
      </c>
      <c r="C110" s="155"/>
      <c r="D110" s="155"/>
      <c r="E110" s="155"/>
      <c r="F110" s="155"/>
      <c r="I110" s="155"/>
      <c r="J110" s="155"/>
      <c r="K110" s="155"/>
    </row>
    <row r="111" spans="1:12" s="146" customFormat="1" ht="16.5" customHeight="1" x14ac:dyDescent="0.2">
      <c r="A111" s="366"/>
      <c r="B111" s="157"/>
      <c r="C111" s="155"/>
      <c r="D111" s="155"/>
      <c r="E111" s="155"/>
      <c r="F111" s="155"/>
      <c r="I111" s="155"/>
      <c r="J111" s="155"/>
      <c r="K111" s="155"/>
    </row>
    <row r="112" spans="1:12" s="159" customFormat="1" ht="15.75" customHeight="1" x14ac:dyDescent="0.2">
      <c r="A112" s="368"/>
      <c r="B112" s="192" t="s">
        <v>528</v>
      </c>
      <c r="C112" s="193"/>
      <c r="D112" s="193"/>
      <c r="E112" s="194"/>
      <c r="F112" s="195" t="s">
        <v>1418</v>
      </c>
      <c r="G112" s="195"/>
      <c r="H112" s="193"/>
      <c r="I112" s="193"/>
      <c r="J112" s="195" t="s">
        <v>530</v>
      </c>
      <c r="K112" s="195"/>
      <c r="L112" s="195"/>
    </row>
    <row r="113" spans="2:12" s="159" customFormat="1" ht="15.75" customHeight="1" x14ac:dyDescent="0.2">
      <c r="B113" s="197" t="s">
        <v>531</v>
      </c>
      <c r="C113" s="193"/>
      <c r="D113" s="198" t="s">
        <v>532</v>
      </c>
      <c r="E113" s="199"/>
      <c r="F113" s="197" t="s">
        <v>533</v>
      </c>
      <c r="G113" s="193"/>
      <c r="H113" s="198" t="s">
        <v>534</v>
      </c>
      <c r="I113" s="193"/>
      <c r="J113" s="197" t="s">
        <v>535</v>
      </c>
      <c r="K113" s="193"/>
      <c r="L113" s="198" t="s">
        <v>536</v>
      </c>
    </row>
    <row r="114" spans="2:12" s="159" customFormat="1" ht="15.75" customHeight="1" x14ac:dyDescent="0.2">
      <c r="B114" s="424" t="s">
        <v>537</v>
      </c>
      <c r="C114" s="202"/>
      <c r="D114" s="584" t="s">
        <v>538</v>
      </c>
      <c r="E114" s="197"/>
      <c r="F114" s="254" t="e">
        <f>#REF!</f>
        <v>#REF!</v>
      </c>
      <c r="G114" s="254" t="e">
        <f>#REF!</f>
        <v>#REF!</v>
      </c>
      <c r="H114" s="110" t="e">
        <f>#REF!</f>
        <v>#REF!</v>
      </c>
      <c r="I114" s="193"/>
      <c r="J114" s="201" t="s">
        <v>542</v>
      </c>
      <c r="K114" s="202" t="s">
        <v>1419</v>
      </c>
      <c r="L114" s="203" t="s">
        <v>543</v>
      </c>
    </row>
    <row r="115" spans="2:12" s="159" customFormat="1" ht="15.75" customHeight="1" x14ac:dyDescent="0.2">
      <c r="B115" s="424" t="s">
        <v>544</v>
      </c>
      <c r="C115" s="202"/>
      <c r="D115" s="584" t="s">
        <v>545</v>
      </c>
      <c r="E115" s="197"/>
      <c r="F115" s="254" t="e">
        <f>#REF!</f>
        <v>#REF!</v>
      </c>
      <c r="G115" s="254" t="e">
        <f>#REF!</f>
        <v>#REF!</v>
      </c>
      <c r="H115" s="110" t="e">
        <f>#REF!</f>
        <v>#REF!</v>
      </c>
      <c r="I115" s="193"/>
      <c r="J115" s="201" t="s">
        <v>549</v>
      </c>
      <c r="K115" s="202" t="s">
        <v>1420</v>
      </c>
      <c r="L115" s="203" t="s">
        <v>550</v>
      </c>
    </row>
    <row r="116" spans="2:12" s="159" customFormat="1" ht="15.75" customHeight="1" x14ac:dyDescent="0.2">
      <c r="B116" s="201" t="s">
        <v>1421</v>
      </c>
      <c r="C116" s="202"/>
      <c r="D116" s="203" t="s">
        <v>1422</v>
      </c>
      <c r="E116" s="197"/>
      <c r="F116" s="254" t="e">
        <f>#REF!</f>
        <v>#REF!</v>
      </c>
      <c r="G116" s="254" t="e">
        <f>#REF!</f>
        <v>#REF!</v>
      </c>
      <c r="H116" s="110" t="e">
        <f>#REF!</f>
        <v>#REF!</v>
      </c>
      <c r="I116" s="193"/>
      <c r="J116" s="201" t="s">
        <v>1423</v>
      </c>
      <c r="K116" s="202" t="s">
        <v>1424</v>
      </c>
      <c r="L116" s="203" t="s">
        <v>1425</v>
      </c>
    </row>
    <row r="117" spans="2:12" s="159" customFormat="1" ht="15.75" customHeight="1" x14ac:dyDescent="0.2">
      <c r="B117" s="201" t="s">
        <v>558</v>
      </c>
      <c r="C117" s="202"/>
      <c r="D117" s="203" t="s">
        <v>559</v>
      </c>
      <c r="E117" s="197"/>
      <c r="F117" s="254" t="e">
        <f>#REF!</f>
        <v>#REF!</v>
      </c>
      <c r="G117" s="254" t="e">
        <f>#REF!</f>
        <v>#REF!</v>
      </c>
      <c r="H117" s="110" t="e">
        <f>#REF!</f>
        <v>#REF!</v>
      </c>
      <c r="I117" s="193"/>
      <c r="J117" s="201" t="s">
        <v>563</v>
      </c>
      <c r="K117" s="202" t="s">
        <v>1426</v>
      </c>
      <c r="L117" s="203" t="s">
        <v>564</v>
      </c>
    </row>
    <row r="118" spans="2:12" s="159" customFormat="1" ht="15.75" customHeight="1" x14ac:dyDescent="0.2">
      <c r="B118" s="424" t="s">
        <v>565</v>
      </c>
      <c r="C118" s="202"/>
      <c r="D118" s="584" t="s">
        <v>566</v>
      </c>
      <c r="E118" s="197"/>
      <c r="F118" s="201"/>
      <c r="G118" s="202"/>
      <c r="H118" s="203"/>
      <c r="I118" s="193"/>
      <c r="J118" s="201" t="s">
        <v>570</v>
      </c>
      <c r="K118" s="202" t="s">
        <v>1427</v>
      </c>
      <c r="L118" s="203" t="s">
        <v>571</v>
      </c>
    </row>
    <row r="119" spans="2:12" s="159" customFormat="1" ht="15.75" customHeight="1" x14ac:dyDescent="0.2">
      <c r="B119" s="424" t="s">
        <v>1428</v>
      </c>
      <c r="C119" s="202"/>
      <c r="D119" s="584" t="s">
        <v>1429</v>
      </c>
      <c r="E119" s="197"/>
      <c r="F119" s="201"/>
      <c r="G119" s="202"/>
      <c r="H119" s="203"/>
      <c r="I119" s="193"/>
      <c r="J119" s="201" t="s">
        <v>1430</v>
      </c>
      <c r="K119" s="202" t="s">
        <v>1431</v>
      </c>
      <c r="L119" s="203" t="s">
        <v>1432</v>
      </c>
    </row>
    <row r="120" spans="2:12" s="159" customFormat="1" ht="15.75" customHeight="1" x14ac:dyDescent="0.2">
      <c r="B120" s="424" t="s">
        <v>1433</v>
      </c>
      <c r="C120" s="202"/>
      <c r="D120" s="584" t="s">
        <v>1434</v>
      </c>
      <c r="E120" s="197"/>
      <c r="F120" s="196"/>
      <c r="G120" s="196"/>
      <c r="H120" s="196"/>
      <c r="I120" s="193"/>
      <c r="J120" s="201"/>
      <c r="K120" s="202"/>
      <c r="L120" s="203"/>
    </row>
    <row r="121" spans="2:12" s="159" customFormat="1" ht="15.75" customHeight="1" x14ac:dyDescent="0.2">
      <c r="B121" s="201"/>
      <c r="C121" s="202"/>
      <c r="D121" s="203"/>
      <c r="E121" s="197"/>
      <c r="F121" s="201"/>
      <c r="G121" s="197"/>
      <c r="H121" s="203"/>
      <c r="I121" s="193"/>
      <c r="J121" s="197"/>
      <c r="K121" s="193"/>
      <c r="L121" s="198"/>
    </row>
    <row r="122" spans="2:12" x14ac:dyDescent="0.2">
      <c r="B122" s="196"/>
      <c r="C122" s="196"/>
      <c r="D122" s="204"/>
      <c r="E122" s="204"/>
      <c r="F122" s="201"/>
      <c r="G122" s="197"/>
      <c r="H122" s="203"/>
      <c r="I122" s="193"/>
      <c r="J122" s="18"/>
      <c r="K122" s="18"/>
      <c r="L122" s="18"/>
    </row>
    <row r="123" spans="2:12" x14ac:dyDescent="0.2">
      <c r="B123" s="193" t="s">
        <v>1435</v>
      </c>
      <c r="C123" s="193" t="s">
        <v>1436</v>
      </c>
      <c r="D123" s="205"/>
      <c r="E123" s="193"/>
      <c r="F123" s="193" t="s">
        <v>1437</v>
      </c>
      <c r="G123" s="206" t="s">
        <v>1438</v>
      </c>
      <c r="H123" s="196"/>
      <c r="I123" s="193"/>
      <c r="J123" s="193" t="s">
        <v>1437</v>
      </c>
      <c r="K123" s="193" t="s">
        <v>1439</v>
      </c>
      <c r="L123" s="196"/>
    </row>
  </sheetData>
  <customSheetViews>
    <customSheetView guid="{1ECD3B71-3848-4973-92B4-4B4B149BC657}" scale="80" showPageBreaks="1" fitToPage="1" hiddenRows="1" view="pageBreakPreview">
      <selection activeCell="G24" sqref="G24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view="pageBreakPreview">
      <selection activeCell="F14" sqref="F14"/>
      <pageMargins left="0" right="0" top="0" bottom="0" header="0" footer="0"/>
      <pageSetup paperSize="9" scale="48" orientation="landscape" r:id="rId2"/>
    </customSheetView>
    <customSheetView guid="{081BDD81-EE06-4095-AD37-7E4189D26072}" scale="75" showPageBreaks="1" fitToPage="1" view="pageBreakPreview">
      <selection activeCell="B8" sqref="B8"/>
      <pageMargins left="0" right="0" top="0" bottom="0" header="0" footer="0"/>
      <pageSetup paperSize="9" scale="61" orientation="landscape" r:id="rId3"/>
    </customSheetView>
    <customSheetView guid="{9E7EEAA3-A5FB-49FD-8C3A-1AF14EAE95FB}" scale="75" showPageBreaks="1" fitToPage="1" view="pageBreakPreview" topLeftCell="A4">
      <selection activeCell="A20" sqref="A20:XFD31"/>
      <pageMargins left="0" right="0" top="0" bottom="0" header="0" footer="0"/>
      <pageSetup paperSize="9" scale="57" orientation="landscape" r:id="rId4"/>
    </customSheetView>
    <customSheetView guid="{2EFCC4AA-DFFF-400E-B34F-BF7B9FA2A1FF}" fitToPage="1">
      <selection activeCell="F19" sqref="F19"/>
      <pageMargins left="0" right="0" top="0" bottom="0" header="0" footer="0"/>
      <pageSetup paperSize="9" scale="45" orientation="landscape" r:id="rId5"/>
    </customSheetView>
    <customSheetView guid="{3485952D-0C31-4884-9EDF-552F3D1B124B}" scale="80" showPageBreaks="1" fitToPage="1" view="pageBreakPreview">
      <selection activeCell="C18" sqref="C18"/>
      <pageMargins left="0" right="0" top="0" bottom="0" header="0" footer="0"/>
      <pageSetup paperSize="9" scale="43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 view="pageBreakPreview" topLeftCell="A7">
      <selection activeCell="B27" sqref="B27:D27"/>
      <pageMargins left="0" right="0" top="0" bottom="0" header="0" footer="0"/>
      <pageSetup paperSize="9" scale="49" orientation="landscape" r:id="rId7"/>
      <headerFooter>
        <oddFooter>&amp;L&amp;1#&amp;"Calibri"&amp;10 Sensitivity: Public</oddFooter>
      </headerFooter>
    </customSheetView>
    <customSheetView guid="{8773B614-CBE7-474E-B57F-0A27A3791CF3}" scale="80" showPageBreaks="1" fitToPage="1" view="pageBreakPreview">
      <selection activeCell="C27" sqref="C27"/>
      <pageMargins left="0" right="0" top="0" bottom="0" header="0" footer="0"/>
      <pageSetup paperSize="9" scale="55" orientation="landscape" r:id="rId8"/>
    </customSheetView>
    <customSheetView guid="{1BFD2ADD-60C4-4334-9BDE-E3C6DD17BEED}" scale="80" showPageBreaks="1" fitToPage="1" hiddenRows="1" view="pageBreakPreview">
      <selection activeCell="E24" sqref="E24"/>
      <pageMargins left="0" right="0" top="0" bottom="0" header="0" footer="0"/>
      <pageSetup paperSize="9" scale="61" orientation="landscape" r:id="rId9"/>
      <headerFooter>
        <oddFooter>&amp;L&amp;1#&amp;"Calibri"&amp;10 Sensitivity: Public</oddFooter>
      </headerFooter>
    </customSheetView>
    <customSheetView guid="{7D3CEC1C-CCEC-4C4E-963E-DDD8383A68C1}" scale="80" showPageBreaks="1" fitToPage="1" hiddenRows="1" view="pageBreakPreview">
      <selection activeCell="D7" sqref="D7"/>
      <pageMargins left="0" right="0" top="0" bottom="0" header="0" footer="0"/>
      <pageSetup paperSize="9" scale="61" orientation="landscape" r:id="rId10"/>
      <headerFooter>
        <oddFooter>&amp;L&amp;1#&amp;"Calibri"&amp;10 Sensitivity: Public</oddFooter>
      </headerFooter>
    </customSheetView>
    <customSheetView guid="{03DD319B-D6A9-4830-871F-6D56EEAA4879}" scale="80" showPageBreaks="1" fitToPage="1" hiddenRows="1" view="pageBreakPreview">
      <selection activeCell="R45" sqref="R45"/>
      <pageMargins left="0" right="0" top="0" bottom="0" header="0" footer="0"/>
      <pageSetup paperSize="9" scale="61" orientation="landscape" r:id="rId11"/>
      <headerFooter>
        <oddFooter>&amp;L&amp;1#&amp;"Calibri"&amp;10 Sensitivity: Public</oddFooter>
      </headerFooter>
    </customSheetView>
    <customSheetView guid="{6B324A58-5A89-471C-AD21-0822EB95E67E}" scale="80" showPageBreaks="1" fitToPage="1" hiddenRows="1" view="pageBreakPreview">
      <selection activeCell="I14" sqref="I14"/>
      <pageMargins left="0" right="0" top="0" bottom="0" header="0" footer="0"/>
      <pageSetup paperSize="9" scale="61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 hiddenRows="1" view="pageBreakPreview">
      <selection activeCell="C16" sqref="C16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H113" r:id="rId14" display="custsvc@msca.com.sg" xr:uid="{00000000-0004-0000-0600-000003000000}"/>
    <hyperlink ref="L119" r:id="rId15" display="ytluo@msca.com.sg" xr:uid="{00000000-0004-0000-0600-000005000000}"/>
    <hyperlink ref="L113" r:id="rId16" display="sinexp@msca.com.sg" xr:uid="{00000000-0004-0000-0600-000006000000}"/>
    <hyperlink ref="L118" r:id="rId17" display="kslim@msca.com.sg" xr:uid="{00000000-0004-0000-0600-000007000000}"/>
    <hyperlink ref="L117" r:id="rId18" display="mailto:skoh@msca.com.sg" xr:uid="{00000000-0004-0000-0600-000009000000}"/>
    <hyperlink ref="D113" r:id="rId19" display="mktg-dept@msca.com.sg" xr:uid="{00000000-0004-0000-0600-00000C000000}"/>
    <hyperlink ref="D116" r:id="rId20" display="nlee@msca.com.sg" xr:uid="{E472C203-F501-44C8-8600-44F562FF5B04}"/>
    <hyperlink ref="D117" r:id="rId21" display="custsvc@msca.com.sg" xr:uid="{5DCF8A3D-1CD9-486B-BC61-6AC0211ACEA9}"/>
    <hyperlink ref="D119" r:id="rId22" xr:uid="{A1B0006B-DB9D-44E5-93B6-6AABBB4D844F}"/>
    <hyperlink ref="D120" r:id="rId23" xr:uid="{D78483E4-5DDC-42CE-99B6-59D044F777E9}"/>
    <hyperlink ref="D118" r:id="rId24" xr:uid="{857ACCBD-4600-4221-85F3-62E03C14DDB7}"/>
    <hyperlink ref="D115" r:id="rId25" xr:uid="{09B3E6A8-0489-47BE-AD99-DABA3E054D2A}"/>
    <hyperlink ref="D114" r:id="rId26" xr:uid="{AE674F41-9325-4B4F-B9C8-1742D3682E10}"/>
    <hyperlink ref="H2" location="HOME!Print_Area" display="HOME" xr:uid="{FBBCFF75-3721-45C5-8DA7-DD21D4B83AFB}"/>
  </hyperlinks>
  <pageMargins left="0.70866141732283472" right="0.70866141732283472" top="0.74803149606299213" bottom="0.74803149606299213" header="0.31496062992125984" footer="0.31496062992125984"/>
  <pageSetup paperSize="9" scale="55" orientation="landscape" r:id="rId27"/>
  <headerFooter>
    <oddFooter>&amp;L_x000D_&amp;1#&amp;"Calibri"&amp;10&amp;K000000 Sensitivity: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08A8-455B-465F-B9A5-37A91ADDBF9C}">
  <sheetPr codeName="Sheet6" filterMode="1"/>
  <dimension ref="A2:J154"/>
  <sheetViews>
    <sheetView zoomScale="80" zoomScaleNormal="80" workbookViewId="0">
      <pane ySplit="9" topLeftCell="A107" activePane="bottomLeft" state="frozen"/>
      <selection pane="bottomLeft" activeCell="J135" sqref="J135"/>
    </sheetView>
  </sheetViews>
  <sheetFormatPr defaultRowHeight="12.75" x14ac:dyDescent="0.2"/>
  <cols>
    <col min="1" max="1" width="16.5703125" style="223" customWidth="1"/>
    <col min="2" max="2" width="19.42578125" style="223" bestFit="1" customWidth="1"/>
    <col min="3" max="3" width="13.85546875" style="223" customWidth="1"/>
    <col min="4" max="4" width="15.7109375" style="223" customWidth="1"/>
    <col min="5" max="5" width="14.28515625" style="223" bestFit="1" customWidth="1"/>
    <col min="6" max="6" width="18.85546875" style="223" customWidth="1"/>
    <col min="7" max="7" width="28.7109375" style="223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2" spans="1:10" hidden="1" x14ac:dyDescent="0.2">
      <c r="A2" s="507" t="s">
        <v>938</v>
      </c>
      <c r="B2" s="507" t="s">
        <v>939</v>
      </c>
      <c r="C2" s="507" t="s">
        <v>939</v>
      </c>
      <c r="D2" s="507" t="s">
        <v>940</v>
      </c>
      <c r="E2" s="507" t="s">
        <v>941</v>
      </c>
      <c r="F2" s="507" t="s">
        <v>205</v>
      </c>
      <c r="G2" s="508" t="s">
        <v>942</v>
      </c>
      <c r="H2" s="508" t="s">
        <v>943</v>
      </c>
      <c r="I2" s="509" t="s">
        <v>944</v>
      </c>
    </row>
    <row r="3" spans="1:10" ht="51" hidden="1" x14ac:dyDescent="0.2">
      <c r="A3" s="226" t="s">
        <v>945</v>
      </c>
      <c r="B3" s="226" t="s">
        <v>946</v>
      </c>
      <c r="C3" s="225"/>
      <c r="D3" s="225"/>
      <c r="E3" s="226" t="s">
        <v>946</v>
      </c>
      <c r="F3" s="227" t="s">
        <v>947</v>
      </c>
      <c r="G3" s="225"/>
      <c r="H3" s="227" t="s">
        <v>948</v>
      </c>
      <c r="I3" s="228" t="s">
        <v>949</v>
      </c>
    </row>
    <row r="4" spans="1:10" ht="51" hidden="1" x14ac:dyDescent="0.2">
      <c r="A4" s="229" t="s">
        <v>950</v>
      </c>
      <c r="B4" s="229" t="s">
        <v>951</v>
      </c>
      <c r="C4" s="229" t="s">
        <v>951</v>
      </c>
      <c r="D4" s="230"/>
      <c r="E4" s="229" t="s">
        <v>952</v>
      </c>
      <c r="F4" s="227" t="s">
        <v>182</v>
      </c>
      <c r="G4" s="225" t="s">
        <v>953</v>
      </c>
      <c r="H4" s="227" t="s">
        <v>948</v>
      </c>
      <c r="I4" s="228" t="s">
        <v>954</v>
      </c>
    </row>
    <row r="5" spans="1:10" ht="51" hidden="1" x14ac:dyDescent="0.2">
      <c r="A5" s="229" t="s">
        <v>950</v>
      </c>
      <c r="B5" s="229" t="s">
        <v>955</v>
      </c>
      <c r="C5" s="229" t="s">
        <v>955</v>
      </c>
      <c r="D5" s="230"/>
      <c r="E5" s="229" t="s">
        <v>956</v>
      </c>
      <c r="F5" s="227" t="s">
        <v>182</v>
      </c>
      <c r="G5" s="225" t="s">
        <v>957</v>
      </c>
      <c r="H5" s="227" t="s">
        <v>948</v>
      </c>
      <c r="I5" s="228" t="s">
        <v>954</v>
      </c>
    </row>
    <row r="6" spans="1:10" ht="51" hidden="1" x14ac:dyDescent="0.2">
      <c r="A6" s="229" t="s">
        <v>958</v>
      </c>
      <c r="B6" s="229" t="s">
        <v>959</v>
      </c>
      <c r="C6" s="229" t="s">
        <v>959</v>
      </c>
      <c r="D6" s="227"/>
      <c r="E6" s="229" t="s">
        <v>959</v>
      </c>
      <c r="F6" s="227" t="s">
        <v>182</v>
      </c>
      <c r="G6" s="225" t="s">
        <v>181</v>
      </c>
      <c r="H6" s="227" t="s">
        <v>948</v>
      </c>
      <c r="I6" s="228" t="s">
        <v>954</v>
      </c>
    </row>
    <row r="7" spans="1:10" hidden="1" x14ac:dyDescent="0.2">
      <c r="A7" s="224" t="s">
        <v>960</v>
      </c>
      <c r="B7" s="224" t="s">
        <v>961</v>
      </c>
      <c r="C7" s="224" t="s">
        <v>962</v>
      </c>
      <c r="D7" s="224" t="s">
        <v>963</v>
      </c>
      <c r="E7" s="224" t="s">
        <v>964</v>
      </c>
      <c r="F7" s="224" t="s">
        <v>205</v>
      </c>
      <c r="G7" s="225" t="s">
        <v>965</v>
      </c>
      <c r="H7" s="225" t="s">
        <v>943</v>
      </c>
      <c r="I7" s="222"/>
    </row>
    <row r="8" spans="1:10" hidden="1" x14ac:dyDescent="0.2">
      <c r="A8" s="224" t="s">
        <v>960</v>
      </c>
      <c r="B8" s="224" t="s">
        <v>961</v>
      </c>
      <c r="C8" s="224" t="s">
        <v>966</v>
      </c>
      <c r="D8" s="224" t="s">
        <v>967</v>
      </c>
      <c r="E8" s="224" t="s">
        <v>968</v>
      </c>
      <c r="F8" s="224" t="s">
        <v>205</v>
      </c>
      <c r="G8" s="225"/>
      <c r="H8" s="225" t="s">
        <v>943</v>
      </c>
      <c r="I8" s="222" t="s">
        <v>969</v>
      </c>
    </row>
    <row r="9" spans="1:10" hidden="1" x14ac:dyDescent="0.2">
      <c r="A9" s="224" t="s">
        <v>938</v>
      </c>
      <c r="B9" s="224" t="s">
        <v>970</v>
      </c>
      <c r="C9" s="224" t="s">
        <v>970</v>
      </c>
      <c r="D9" s="224" t="s">
        <v>971</v>
      </c>
      <c r="E9" s="224" t="s">
        <v>972</v>
      </c>
      <c r="F9" s="224" t="s">
        <v>205</v>
      </c>
      <c r="G9" s="225" t="s">
        <v>973</v>
      </c>
      <c r="H9" s="225" t="s">
        <v>943</v>
      </c>
      <c r="I9" s="222" t="s">
        <v>944</v>
      </c>
    </row>
    <row r="10" spans="1:10" hidden="1" x14ac:dyDescent="0.2">
      <c r="A10" s="333" t="s">
        <v>960</v>
      </c>
      <c r="B10" s="333" t="s">
        <v>974</v>
      </c>
      <c r="C10" s="333" t="s">
        <v>975</v>
      </c>
      <c r="D10" s="333" t="s">
        <v>976</v>
      </c>
      <c r="E10" s="333" t="s">
        <v>977</v>
      </c>
      <c r="F10" s="333" t="s">
        <v>205</v>
      </c>
      <c r="G10" s="334" t="s">
        <v>978</v>
      </c>
      <c r="H10" s="334" t="s">
        <v>943</v>
      </c>
      <c r="I10" s="335" t="s">
        <v>944</v>
      </c>
      <c r="J10" s="223" t="s">
        <v>979</v>
      </c>
    </row>
    <row r="11" spans="1:10" hidden="1" x14ac:dyDescent="0.2">
      <c r="A11" s="333" t="s">
        <v>960</v>
      </c>
      <c r="B11" s="333" t="s">
        <v>974</v>
      </c>
      <c r="C11" s="333" t="s">
        <v>980</v>
      </c>
      <c r="D11" s="333" t="s">
        <v>981</v>
      </c>
      <c r="E11" s="333" t="s">
        <v>982</v>
      </c>
      <c r="F11" s="333" t="s">
        <v>205</v>
      </c>
      <c r="G11" s="334" t="s">
        <v>983</v>
      </c>
      <c r="H11" s="334" t="s">
        <v>943</v>
      </c>
      <c r="I11" s="335" t="s">
        <v>944</v>
      </c>
      <c r="J11" s="223" t="s">
        <v>979</v>
      </c>
    </row>
    <row r="12" spans="1:10" hidden="1" x14ac:dyDescent="0.2">
      <c r="A12" s="224" t="s">
        <v>960</v>
      </c>
      <c r="B12" s="224" t="s">
        <v>974</v>
      </c>
      <c r="C12" s="224" t="s">
        <v>984</v>
      </c>
      <c r="D12" s="224"/>
      <c r="E12" s="224" t="s">
        <v>985</v>
      </c>
      <c r="F12" s="224" t="s">
        <v>205</v>
      </c>
      <c r="G12" s="225"/>
      <c r="H12" s="225" t="s">
        <v>943</v>
      </c>
      <c r="I12" s="222" t="s">
        <v>986</v>
      </c>
    </row>
    <row r="13" spans="1:10" hidden="1" x14ac:dyDescent="0.2">
      <c r="A13" s="224" t="s">
        <v>987</v>
      </c>
      <c r="B13" s="224" t="s">
        <v>988</v>
      </c>
      <c r="C13" s="224" t="s">
        <v>988</v>
      </c>
      <c r="D13" s="224" t="s">
        <v>989</v>
      </c>
      <c r="E13" s="224" t="s">
        <v>990</v>
      </c>
      <c r="F13" s="224" t="s">
        <v>205</v>
      </c>
      <c r="G13" s="225"/>
      <c r="H13" s="225" t="s">
        <v>943</v>
      </c>
      <c r="I13" s="222"/>
    </row>
    <row r="14" spans="1:10" hidden="1" x14ac:dyDescent="0.2">
      <c r="A14" s="224" t="s">
        <v>960</v>
      </c>
      <c r="B14" s="224" t="s">
        <v>991</v>
      </c>
      <c r="C14" s="224" t="s">
        <v>991</v>
      </c>
      <c r="D14" s="224" t="s">
        <v>992</v>
      </c>
      <c r="E14" s="224" t="s">
        <v>993</v>
      </c>
      <c r="F14" s="224" t="s">
        <v>205</v>
      </c>
      <c r="G14" s="225" t="s">
        <v>994</v>
      </c>
      <c r="H14" s="225" t="s">
        <v>943</v>
      </c>
      <c r="I14" s="222"/>
    </row>
    <row r="15" spans="1:10" ht="38.25" hidden="1" x14ac:dyDescent="0.2">
      <c r="A15" s="231" t="s">
        <v>995</v>
      </c>
      <c r="B15" s="231" t="s">
        <v>996</v>
      </c>
      <c r="C15" s="225"/>
      <c r="D15" s="225"/>
      <c r="E15" s="231" t="s">
        <v>996</v>
      </c>
      <c r="F15" s="227" t="s">
        <v>301</v>
      </c>
      <c r="G15" s="225"/>
      <c r="H15" s="227" t="s">
        <v>948</v>
      </c>
      <c r="I15" s="222" t="s">
        <v>997</v>
      </c>
    </row>
    <row r="16" spans="1:10" hidden="1" x14ac:dyDescent="0.2">
      <c r="A16" s="224" t="s">
        <v>960</v>
      </c>
      <c r="B16" s="224" t="s">
        <v>998</v>
      </c>
      <c r="C16" s="224" t="s">
        <v>999</v>
      </c>
      <c r="D16" s="224"/>
      <c r="E16" s="224" t="s">
        <v>1000</v>
      </c>
      <c r="F16" s="224" t="s">
        <v>205</v>
      </c>
      <c r="G16" s="225" t="s">
        <v>1001</v>
      </c>
      <c r="H16" s="225" t="s">
        <v>943</v>
      </c>
      <c r="I16" s="222" t="s">
        <v>1002</v>
      </c>
    </row>
    <row r="17" spans="1:10" hidden="1" x14ac:dyDescent="0.2">
      <c r="A17" s="224" t="s">
        <v>960</v>
      </c>
      <c r="B17" s="224" t="s">
        <v>998</v>
      </c>
      <c r="C17" s="224" t="s">
        <v>1003</v>
      </c>
      <c r="D17" s="224" t="s">
        <v>1004</v>
      </c>
      <c r="E17" s="224" t="s">
        <v>1005</v>
      </c>
      <c r="F17" s="224" t="s">
        <v>205</v>
      </c>
      <c r="G17" s="225" t="s">
        <v>241</v>
      </c>
      <c r="H17" s="225" t="s">
        <v>943</v>
      </c>
      <c r="I17" s="222"/>
    </row>
    <row r="18" spans="1:10" hidden="1" x14ac:dyDescent="0.2">
      <c r="A18" s="224" t="s">
        <v>960</v>
      </c>
      <c r="B18" s="224" t="s">
        <v>998</v>
      </c>
      <c r="C18" s="224" t="s">
        <v>1006</v>
      </c>
      <c r="D18" s="224" t="s">
        <v>1007</v>
      </c>
      <c r="E18" s="224" t="s">
        <v>1008</v>
      </c>
      <c r="F18" s="224" t="s">
        <v>205</v>
      </c>
      <c r="G18" s="225" t="s">
        <v>1009</v>
      </c>
      <c r="H18" s="225" t="s">
        <v>943</v>
      </c>
      <c r="I18" s="222" t="s">
        <v>1010</v>
      </c>
    </row>
    <row r="19" spans="1:10" hidden="1" x14ac:dyDescent="0.2">
      <c r="A19" s="224" t="s">
        <v>1011</v>
      </c>
      <c r="B19" s="224" t="s">
        <v>1012</v>
      </c>
      <c r="C19" s="224" t="s">
        <v>1012</v>
      </c>
      <c r="D19" s="224" t="s">
        <v>1013</v>
      </c>
      <c r="E19" s="224" t="s">
        <v>1014</v>
      </c>
      <c r="F19" s="224" t="s">
        <v>205</v>
      </c>
      <c r="G19" s="225" t="s">
        <v>1015</v>
      </c>
      <c r="H19" s="225" t="s">
        <v>943</v>
      </c>
      <c r="I19" s="222"/>
    </row>
    <row r="20" spans="1:10" hidden="1" x14ac:dyDescent="0.2">
      <c r="A20" s="232" t="s">
        <v>1016</v>
      </c>
      <c r="B20" s="233" t="s">
        <v>1017</v>
      </c>
      <c r="C20" s="233" t="s">
        <v>1017</v>
      </c>
      <c r="D20" s="225"/>
      <c r="E20" s="233" t="s">
        <v>1018</v>
      </c>
      <c r="F20" s="227" t="s">
        <v>250</v>
      </c>
      <c r="G20" s="225" t="s">
        <v>1019</v>
      </c>
      <c r="H20" s="227" t="s">
        <v>948</v>
      </c>
      <c r="I20" s="222"/>
    </row>
    <row r="21" spans="1:10" ht="15" hidden="1" x14ac:dyDescent="0.2">
      <c r="A21" s="224" t="s">
        <v>960</v>
      </c>
      <c r="B21" s="224" t="s">
        <v>1020</v>
      </c>
      <c r="C21" s="224" t="s">
        <v>1020</v>
      </c>
      <c r="D21" s="224" t="s">
        <v>1021</v>
      </c>
      <c r="E21" s="224" t="s">
        <v>1022</v>
      </c>
      <c r="F21" s="224" t="s">
        <v>205</v>
      </c>
      <c r="G21" s="225" t="s">
        <v>1023</v>
      </c>
      <c r="H21" s="225" t="s">
        <v>943</v>
      </c>
      <c r="I21" s="222"/>
      <c r="J21" s="234"/>
    </row>
    <row r="22" spans="1:10" ht="51" hidden="1" x14ac:dyDescent="0.2">
      <c r="A22" s="235" t="s">
        <v>1024</v>
      </c>
      <c r="B22" s="235" t="s">
        <v>1025</v>
      </c>
      <c r="C22" s="225"/>
      <c r="D22" s="225"/>
      <c r="E22" s="235" t="s">
        <v>1025</v>
      </c>
      <c r="F22" s="227" t="s">
        <v>947</v>
      </c>
      <c r="G22" s="225" t="s">
        <v>1026</v>
      </c>
      <c r="H22" s="227" t="s">
        <v>948</v>
      </c>
      <c r="I22" s="228" t="s">
        <v>949</v>
      </c>
      <c r="J22" s="234"/>
    </row>
    <row r="23" spans="1:10" ht="15" hidden="1" x14ac:dyDescent="0.2">
      <c r="A23" s="224" t="s">
        <v>960</v>
      </c>
      <c r="B23" s="224" t="s">
        <v>1027</v>
      </c>
      <c r="C23" s="224" t="s">
        <v>1027</v>
      </c>
      <c r="D23" s="224" t="s">
        <v>1028</v>
      </c>
      <c r="E23" s="224" t="s">
        <v>1029</v>
      </c>
      <c r="F23" s="224" t="s">
        <v>205</v>
      </c>
      <c r="G23" s="225"/>
      <c r="H23" s="225" t="s">
        <v>943</v>
      </c>
      <c r="I23" s="222"/>
      <c r="J23" s="234"/>
    </row>
    <row r="24" spans="1:10" ht="15" hidden="1" x14ac:dyDescent="0.2">
      <c r="A24" s="224" t="s">
        <v>960</v>
      </c>
      <c r="B24" s="224" t="s">
        <v>1027</v>
      </c>
      <c r="C24" s="224" t="s">
        <v>1027</v>
      </c>
      <c r="D24" s="224" t="s">
        <v>1030</v>
      </c>
      <c r="E24" s="224" t="s">
        <v>1029</v>
      </c>
      <c r="F24" s="224" t="s">
        <v>205</v>
      </c>
      <c r="G24" s="225"/>
      <c r="H24" s="225" t="s">
        <v>943</v>
      </c>
      <c r="I24" s="222"/>
      <c r="J24" s="236"/>
    </row>
    <row r="25" spans="1:10" ht="15" hidden="1" x14ac:dyDescent="0.2">
      <c r="A25" s="224" t="s">
        <v>960</v>
      </c>
      <c r="B25" s="224" t="s">
        <v>1031</v>
      </c>
      <c r="C25" s="224" t="s">
        <v>1032</v>
      </c>
      <c r="D25" s="224" t="s">
        <v>1033</v>
      </c>
      <c r="E25" s="224" t="s">
        <v>1034</v>
      </c>
      <c r="F25" s="224" t="s">
        <v>205</v>
      </c>
      <c r="G25" s="225" t="s">
        <v>1035</v>
      </c>
      <c r="H25" s="225" t="s">
        <v>943</v>
      </c>
      <c r="I25" s="222" t="s">
        <v>1036</v>
      </c>
      <c r="J25" s="234"/>
    </row>
    <row r="26" spans="1:10" ht="15" hidden="1" x14ac:dyDescent="0.2">
      <c r="A26" s="224" t="s">
        <v>960</v>
      </c>
      <c r="B26" s="224" t="s">
        <v>1031</v>
      </c>
      <c r="C26" s="224" t="s">
        <v>1032</v>
      </c>
      <c r="D26" s="224" t="s">
        <v>1037</v>
      </c>
      <c r="E26" s="224" t="s">
        <v>1034</v>
      </c>
      <c r="F26" s="224" t="s">
        <v>205</v>
      </c>
      <c r="G26" s="225" t="s">
        <v>1035</v>
      </c>
      <c r="H26" s="225" t="s">
        <v>943</v>
      </c>
      <c r="I26" s="222" t="s">
        <v>1036</v>
      </c>
      <c r="J26" s="234"/>
    </row>
    <row r="27" spans="1:10" hidden="1" x14ac:dyDescent="0.2">
      <c r="A27" s="224" t="s">
        <v>960</v>
      </c>
      <c r="B27" s="224" t="s">
        <v>1031</v>
      </c>
      <c r="C27" s="224" t="s">
        <v>1032</v>
      </c>
      <c r="D27" s="224" t="s">
        <v>1038</v>
      </c>
      <c r="E27" s="224" t="s">
        <v>1034</v>
      </c>
      <c r="F27" s="224" t="s">
        <v>205</v>
      </c>
      <c r="G27" s="225" t="s">
        <v>1035</v>
      </c>
      <c r="H27" s="225" t="s">
        <v>943</v>
      </c>
      <c r="I27" s="222" t="s">
        <v>1036</v>
      </c>
      <c r="J27" s="237"/>
    </row>
    <row r="28" spans="1:10" hidden="1" x14ac:dyDescent="0.2">
      <c r="A28" s="224" t="s">
        <v>960</v>
      </c>
      <c r="B28" s="224" t="s">
        <v>1031</v>
      </c>
      <c r="C28" s="224" t="s">
        <v>1032</v>
      </c>
      <c r="D28" s="230" t="s">
        <v>1039</v>
      </c>
      <c r="E28" s="224" t="s">
        <v>1034</v>
      </c>
      <c r="F28" s="224" t="s">
        <v>205</v>
      </c>
      <c r="G28" s="225" t="s">
        <v>1035</v>
      </c>
      <c r="H28" s="225" t="s">
        <v>943</v>
      </c>
      <c r="I28" s="222" t="s">
        <v>1036</v>
      </c>
      <c r="J28" s="237"/>
    </row>
    <row r="29" spans="1:10" hidden="1" x14ac:dyDescent="0.2">
      <c r="A29" s="224" t="s">
        <v>960</v>
      </c>
      <c r="B29" s="224" t="s">
        <v>1031</v>
      </c>
      <c r="C29" s="224" t="s">
        <v>1032</v>
      </c>
      <c r="D29" s="230" t="s">
        <v>1040</v>
      </c>
      <c r="E29" s="224" t="s">
        <v>1034</v>
      </c>
      <c r="F29" s="224" t="s">
        <v>205</v>
      </c>
      <c r="G29" s="225" t="s">
        <v>1035</v>
      </c>
      <c r="H29" s="225" t="s">
        <v>943</v>
      </c>
      <c r="I29" s="222" t="s">
        <v>1036</v>
      </c>
    </row>
    <row r="30" spans="1:10" hidden="1" x14ac:dyDescent="0.2">
      <c r="A30" s="224" t="s">
        <v>960</v>
      </c>
      <c r="B30" s="224" t="s">
        <v>1031</v>
      </c>
      <c r="C30" s="224" t="s">
        <v>1032</v>
      </c>
      <c r="D30" s="224" t="s">
        <v>1041</v>
      </c>
      <c r="E30" s="224" t="s">
        <v>1034</v>
      </c>
      <c r="F30" s="224" t="s">
        <v>205</v>
      </c>
      <c r="G30" s="225" t="s">
        <v>1035</v>
      </c>
      <c r="H30" s="225" t="s">
        <v>943</v>
      </c>
      <c r="I30" s="222" t="s">
        <v>1036</v>
      </c>
    </row>
    <row r="31" spans="1:10" hidden="1" x14ac:dyDescent="0.2">
      <c r="A31" s="224" t="s">
        <v>960</v>
      </c>
      <c r="B31" s="224" t="s">
        <v>1031</v>
      </c>
      <c r="C31" s="224" t="s">
        <v>1031</v>
      </c>
      <c r="D31" s="224" t="s">
        <v>1031</v>
      </c>
      <c r="E31" s="224" t="s">
        <v>1042</v>
      </c>
      <c r="F31" s="224" t="s">
        <v>205</v>
      </c>
      <c r="G31" s="225" t="s">
        <v>1043</v>
      </c>
      <c r="H31" s="225" t="s">
        <v>943</v>
      </c>
      <c r="I31" s="222" t="s">
        <v>1036</v>
      </c>
    </row>
    <row r="32" spans="1:10" hidden="1" x14ac:dyDescent="0.2">
      <c r="A32" s="224" t="s">
        <v>960</v>
      </c>
      <c r="B32" s="224" t="s">
        <v>1031</v>
      </c>
      <c r="C32" s="224" t="s">
        <v>975</v>
      </c>
      <c r="D32" s="224" t="s">
        <v>1044</v>
      </c>
      <c r="E32" s="224" t="s">
        <v>1045</v>
      </c>
      <c r="F32" s="224" t="s">
        <v>205</v>
      </c>
      <c r="G32" s="225" t="s">
        <v>1046</v>
      </c>
      <c r="H32" s="225" t="s">
        <v>943</v>
      </c>
      <c r="I32" s="222" t="s">
        <v>1036</v>
      </c>
    </row>
    <row r="33" spans="1:10" hidden="1" x14ac:dyDescent="0.2">
      <c r="A33" s="224" t="s">
        <v>960</v>
      </c>
      <c r="B33" s="224" t="s">
        <v>1031</v>
      </c>
      <c r="C33" s="224" t="s">
        <v>975</v>
      </c>
      <c r="D33" s="224" t="s">
        <v>1047</v>
      </c>
      <c r="E33" s="224" t="s">
        <v>1045</v>
      </c>
      <c r="F33" s="224" t="s">
        <v>205</v>
      </c>
      <c r="G33" s="225" t="s">
        <v>1046</v>
      </c>
      <c r="H33" s="225" t="s">
        <v>943</v>
      </c>
      <c r="I33" s="222" t="s">
        <v>1036</v>
      </c>
    </row>
    <row r="34" spans="1:10" hidden="1" x14ac:dyDescent="0.2">
      <c r="A34" s="224" t="s">
        <v>960</v>
      </c>
      <c r="B34" s="224" t="s">
        <v>1031</v>
      </c>
      <c r="C34" s="224" t="s">
        <v>975</v>
      </c>
      <c r="D34" s="224" t="s">
        <v>1048</v>
      </c>
      <c r="E34" s="224" t="s">
        <v>1045</v>
      </c>
      <c r="F34" s="224" t="s">
        <v>205</v>
      </c>
      <c r="G34" s="225" t="s">
        <v>1046</v>
      </c>
      <c r="H34" s="225" t="s">
        <v>943</v>
      </c>
      <c r="I34" s="222" t="s">
        <v>1036</v>
      </c>
    </row>
    <row r="35" spans="1:10" hidden="1" x14ac:dyDescent="0.2">
      <c r="A35" s="224" t="s">
        <v>960</v>
      </c>
      <c r="B35" s="224" t="s">
        <v>1031</v>
      </c>
      <c r="C35" s="224" t="s">
        <v>975</v>
      </c>
      <c r="D35" s="224" t="s">
        <v>1049</v>
      </c>
      <c r="E35" s="224" t="s">
        <v>1045</v>
      </c>
      <c r="F35" s="224" t="s">
        <v>205</v>
      </c>
      <c r="G35" s="225" t="s">
        <v>1046</v>
      </c>
      <c r="H35" s="225" t="s">
        <v>943</v>
      </c>
      <c r="I35" s="222" t="s">
        <v>1036</v>
      </c>
    </row>
    <row r="36" spans="1:10" hidden="1" x14ac:dyDescent="0.2">
      <c r="A36" s="224" t="s">
        <v>960</v>
      </c>
      <c r="B36" s="224" t="s">
        <v>1031</v>
      </c>
      <c r="C36" s="224" t="s">
        <v>975</v>
      </c>
      <c r="D36" s="224" t="s">
        <v>1050</v>
      </c>
      <c r="E36" s="224" t="s">
        <v>1045</v>
      </c>
      <c r="F36" s="224" t="s">
        <v>205</v>
      </c>
      <c r="G36" s="225" t="s">
        <v>1046</v>
      </c>
      <c r="H36" s="225" t="s">
        <v>943</v>
      </c>
      <c r="I36" s="222" t="s">
        <v>1036</v>
      </c>
    </row>
    <row r="37" spans="1:10" hidden="1" x14ac:dyDescent="0.2">
      <c r="A37" s="224" t="s">
        <v>960</v>
      </c>
      <c r="B37" s="224" t="s">
        <v>1031</v>
      </c>
      <c r="C37" s="224" t="s">
        <v>975</v>
      </c>
      <c r="D37" s="224" t="s">
        <v>1051</v>
      </c>
      <c r="E37" s="224" t="s">
        <v>1045</v>
      </c>
      <c r="F37" s="224" t="s">
        <v>205</v>
      </c>
      <c r="G37" s="225" t="s">
        <v>1046</v>
      </c>
      <c r="H37" s="225" t="s">
        <v>943</v>
      </c>
      <c r="I37" s="222" t="s">
        <v>969</v>
      </c>
    </row>
    <row r="38" spans="1:10" hidden="1" x14ac:dyDescent="0.2">
      <c r="A38" s="224" t="s">
        <v>960</v>
      </c>
      <c r="B38" s="224" t="s">
        <v>1031</v>
      </c>
      <c r="C38" s="224" t="s">
        <v>975</v>
      </c>
      <c r="D38" s="230" t="s">
        <v>1052</v>
      </c>
      <c r="E38" s="224" t="s">
        <v>1045</v>
      </c>
      <c r="F38" s="224" t="s">
        <v>205</v>
      </c>
      <c r="G38" s="225" t="s">
        <v>1046</v>
      </c>
      <c r="H38" s="225" t="s">
        <v>943</v>
      </c>
      <c r="I38" s="222" t="s">
        <v>1036</v>
      </c>
    </row>
    <row r="39" spans="1:10" hidden="1" x14ac:dyDescent="0.2">
      <c r="A39" s="224" t="s">
        <v>960</v>
      </c>
      <c r="B39" s="224" t="s">
        <v>1031</v>
      </c>
      <c r="C39" s="224" t="s">
        <v>975</v>
      </c>
      <c r="D39" s="230" t="s">
        <v>1053</v>
      </c>
      <c r="E39" s="224" t="s">
        <v>1045</v>
      </c>
      <c r="F39" s="224" t="s">
        <v>205</v>
      </c>
      <c r="G39" s="225" t="s">
        <v>1046</v>
      </c>
      <c r="H39" s="225" t="s">
        <v>943</v>
      </c>
      <c r="I39" s="222" t="s">
        <v>1036</v>
      </c>
    </row>
    <row r="40" spans="1:10" ht="51" hidden="1" x14ac:dyDescent="0.2">
      <c r="A40" s="224" t="s">
        <v>960</v>
      </c>
      <c r="B40" s="224" t="s">
        <v>1031</v>
      </c>
      <c r="C40" s="224" t="s">
        <v>975</v>
      </c>
      <c r="D40" s="224" t="s">
        <v>1054</v>
      </c>
      <c r="E40" s="224" t="s">
        <v>1045</v>
      </c>
      <c r="F40" s="224" t="s">
        <v>205</v>
      </c>
      <c r="G40" s="225" t="s">
        <v>1046</v>
      </c>
      <c r="H40" s="225" t="s">
        <v>943</v>
      </c>
      <c r="I40" s="222" t="s">
        <v>1055</v>
      </c>
    </row>
    <row r="41" spans="1:10" ht="51" hidden="1" x14ac:dyDescent="0.2">
      <c r="A41" s="238" t="s">
        <v>1056</v>
      </c>
      <c r="B41" s="238" t="s">
        <v>1057</v>
      </c>
      <c r="C41" s="238" t="s">
        <v>1057</v>
      </c>
      <c r="D41" s="225"/>
      <c r="E41" s="238" t="s">
        <v>1057</v>
      </c>
      <c r="F41" s="227" t="s">
        <v>182</v>
      </c>
      <c r="G41" s="225"/>
      <c r="H41" s="227" t="s">
        <v>948</v>
      </c>
      <c r="I41" s="228" t="s">
        <v>954</v>
      </c>
    </row>
    <row r="42" spans="1:10" hidden="1" x14ac:dyDescent="0.2">
      <c r="A42" s="224" t="s">
        <v>960</v>
      </c>
      <c r="B42" s="224" t="s">
        <v>1058</v>
      </c>
      <c r="C42" s="224" t="s">
        <v>1058</v>
      </c>
      <c r="D42" s="224" t="s">
        <v>1059</v>
      </c>
      <c r="E42" s="224" t="s">
        <v>1060</v>
      </c>
      <c r="F42" s="224" t="s">
        <v>205</v>
      </c>
      <c r="G42" s="225" t="s">
        <v>1061</v>
      </c>
      <c r="H42" s="225" t="s">
        <v>943</v>
      </c>
      <c r="I42" s="222"/>
    </row>
    <row r="43" spans="1:10" hidden="1" x14ac:dyDescent="0.2">
      <c r="A43" s="224" t="s">
        <v>960</v>
      </c>
      <c r="B43" s="224" t="s">
        <v>1058</v>
      </c>
      <c r="C43" s="224" t="s">
        <v>1058</v>
      </c>
      <c r="D43" s="224" t="s">
        <v>1062</v>
      </c>
      <c r="E43" s="224" t="s">
        <v>1060</v>
      </c>
      <c r="F43" s="224" t="s">
        <v>205</v>
      </c>
      <c r="G43" s="225" t="s">
        <v>1061</v>
      </c>
      <c r="H43" s="225" t="s">
        <v>943</v>
      </c>
      <c r="I43" s="222"/>
    </row>
    <row r="44" spans="1:10" ht="38.25" hidden="1" x14ac:dyDescent="0.2">
      <c r="A44" s="224" t="s">
        <v>960</v>
      </c>
      <c r="B44" s="224" t="s">
        <v>1063</v>
      </c>
      <c r="C44" s="224" t="s">
        <v>1063</v>
      </c>
      <c r="D44" s="224" t="s">
        <v>1064</v>
      </c>
      <c r="E44" s="224" t="s">
        <v>1065</v>
      </c>
      <c r="F44" s="224" t="s">
        <v>205</v>
      </c>
      <c r="G44" s="225" t="s">
        <v>1066</v>
      </c>
      <c r="H44" s="225" t="s">
        <v>943</v>
      </c>
      <c r="I44" s="222" t="s">
        <v>1067</v>
      </c>
      <c r="J44" s="239"/>
    </row>
    <row r="45" spans="1:10" ht="38.25" hidden="1" x14ac:dyDescent="0.2">
      <c r="A45" s="224" t="s">
        <v>960</v>
      </c>
      <c r="B45" s="224" t="s">
        <v>1063</v>
      </c>
      <c r="C45" s="224" t="s">
        <v>1063</v>
      </c>
      <c r="D45" s="224" t="s">
        <v>1068</v>
      </c>
      <c r="E45" s="224" t="s">
        <v>1065</v>
      </c>
      <c r="F45" s="224" t="s">
        <v>205</v>
      </c>
      <c r="G45" s="225" t="s">
        <v>1066</v>
      </c>
      <c r="H45" s="225" t="s">
        <v>943</v>
      </c>
      <c r="I45" s="222" t="s">
        <v>1067</v>
      </c>
      <c r="J45" s="239"/>
    </row>
    <row r="46" spans="1:10" ht="51" hidden="1" x14ac:dyDescent="0.2">
      <c r="A46" s="229" t="s">
        <v>950</v>
      </c>
      <c r="B46" s="229" t="s">
        <v>1069</v>
      </c>
      <c r="C46" s="229" t="s">
        <v>1069</v>
      </c>
      <c r="D46" s="230"/>
      <c r="E46" s="229" t="s">
        <v>1069</v>
      </c>
      <c r="F46" s="227" t="s">
        <v>182</v>
      </c>
      <c r="G46" s="225" t="s">
        <v>1070</v>
      </c>
      <c r="H46" s="227" t="s">
        <v>948</v>
      </c>
      <c r="I46" s="228" t="s">
        <v>954</v>
      </c>
      <c r="J46" s="239"/>
    </row>
    <row r="47" spans="1:10" ht="38.25" hidden="1" x14ac:dyDescent="0.2">
      <c r="A47" s="231" t="s">
        <v>995</v>
      </c>
      <c r="B47" s="231" t="s">
        <v>1071</v>
      </c>
      <c r="C47" s="225"/>
      <c r="D47" s="225"/>
      <c r="E47" s="231" t="s">
        <v>1071</v>
      </c>
      <c r="F47" s="227" t="s">
        <v>301</v>
      </c>
      <c r="G47" s="225"/>
      <c r="H47" s="227" t="s">
        <v>948</v>
      </c>
      <c r="I47" s="222" t="s">
        <v>997</v>
      </c>
      <c r="J47" s="239"/>
    </row>
    <row r="48" spans="1:10" ht="38.25" hidden="1" x14ac:dyDescent="0.2">
      <c r="A48" s="231" t="s">
        <v>995</v>
      </c>
      <c r="B48" s="231" t="s">
        <v>1072</v>
      </c>
      <c r="C48" s="225"/>
      <c r="D48" s="225"/>
      <c r="E48" s="231" t="s">
        <v>1072</v>
      </c>
      <c r="F48" s="227" t="s">
        <v>301</v>
      </c>
      <c r="G48" s="225"/>
      <c r="H48" s="227" t="s">
        <v>948</v>
      </c>
      <c r="I48" s="222" t="s">
        <v>997</v>
      </c>
      <c r="J48" s="239"/>
    </row>
    <row r="49" spans="1:10" ht="51" hidden="1" x14ac:dyDescent="0.2">
      <c r="A49" s="233" t="s">
        <v>1073</v>
      </c>
      <c r="B49" s="233" t="s">
        <v>1074</v>
      </c>
      <c r="C49" s="225"/>
      <c r="D49" s="225"/>
      <c r="E49" s="233" t="s">
        <v>1074</v>
      </c>
      <c r="F49" s="227" t="s">
        <v>947</v>
      </c>
      <c r="G49" s="225"/>
      <c r="H49" s="227" t="s">
        <v>948</v>
      </c>
      <c r="I49" s="228" t="s">
        <v>949</v>
      </c>
      <c r="J49" s="239"/>
    </row>
    <row r="50" spans="1:10" ht="14.25" hidden="1" customHeight="1" x14ac:dyDescent="0.2">
      <c r="A50" s="238" t="s">
        <v>1075</v>
      </c>
      <c r="B50" s="238" t="s">
        <v>1076</v>
      </c>
      <c r="C50" s="238" t="s">
        <v>1076</v>
      </c>
      <c r="D50" s="225"/>
      <c r="E50" s="238" t="s">
        <v>1076</v>
      </c>
      <c r="F50" s="227" t="s">
        <v>182</v>
      </c>
      <c r="G50" s="225" t="s">
        <v>1077</v>
      </c>
      <c r="H50" s="227" t="s">
        <v>948</v>
      </c>
      <c r="I50" s="228" t="s">
        <v>954</v>
      </c>
      <c r="J50" s="240"/>
    </row>
    <row r="51" spans="1:10" hidden="1" x14ac:dyDescent="0.2">
      <c r="A51" s="224" t="s">
        <v>960</v>
      </c>
      <c r="B51" s="224" t="s">
        <v>1078</v>
      </c>
      <c r="C51" s="224" t="s">
        <v>1079</v>
      </c>
      <c r="D51" s="224" t="s">
        <v>1080</v>
      </c>
      <c r="E51" s="224" t="s">
        <v>1081</v>
      </c>
      <c r="F51" s="224" t="s">
        <v>205</v>
      </c>
      <c r="G51" s="225" t="s">
        <v>1082</v>
      </c>
      <c r="H51" s="225" t="s">
        <v>943</v>
      </c>
      <c r="I51" s="222"/>
      <c r="J51" s="239"/>
    </row>
    <row r="52" spans="1:10" ht="51" hidden="1" x14ac:dyDescent="0.2">
      <c r="A52" s="229" t="s">
        <v>950</v>
      </c>
      <c r="B52" s="229" t="s">
        <v>1083</v>
      </c>
      <c r="C52" s="229" t="s">
        <v>1083</v>
      </c>
      <c r="D52" s="227"/>
      <c r="E52" s="229" t="s">
        <v>1083</v>
      </c>
      <c r="F52" s="227" t="s">
        <v>182</v>
      </c>
      <c r="G52" s="225" t="s">
        <v>1084</v>
      </c>
      <c r="H52" s="227" t="s">
        <v>948</v>
      </c>
      <c r="I52" s="228" t="s">
        <v>954</v>
      </c>
      <c r="J52" s="239"/>
    </row>
    <row r="53" spans="1:10" ht="38.25" hidden="1" x14ac:dyDescent="0.2">
      <c r="A53" s="241" t="s">
        <v>950</v>
      </c>
      <c r="B53" s="242" t="s">
        <v>1085</v>
      </c>
      <c r="C53" s="242" t="s">
        <v>1085</v>
      </c>
      <c r="D53" s="225"/>
      <c r="E53" s="242" t="s">
        <v>1086</v>
      </c>
      <c r="F53" s="227" t="s">
        <v>301</v>
      </c>
      <c r="G53" s="225" t="s">
        <v>1087</v>
      </c>
      <c r="H53" s="227" t="s">
        <v>948</v>
      </c>
      <c r="I53" s="222" t="s">
        <v>997</v>
      </c>
      <c r="J53" s="239"/>
    </row>
    <row r="54" spans="1:10" ht="38.25" hidden="1" x14ac:dyDescent="0.2">
      <c r="A54" s="231" t="s">
        <v>995</v>
      </c>
      <c r="B54" s="231" t="s">
        <v>1088</v>
      </c>
      <c r="C54" s="225"/>
      <c r="D54" s="225"/>
      <c r="E54" s="231" t="s">
        <v>1088</v>
      </c>
      <c r="F54" s="227" t="s">
        <v>301</v>
      </c>
      <c r="G54" s="225"/>
      <c r="H54" s="227" t="s">
        <v>948</v>
      </c>
      <c r="I54" s="222" t="s">
        <v>997</v>
      </c>
      <c r="J54" s="239"/>
    </row>
    <row r="55" spans="1:10" hidden="1" x14ac:dyDescent="0.2">
      <c r="A55" s="224" t="s">
        <v>960</v>
      </c>
      <c r="B55" s="224" t="s">
        <v>1089</v>
      </c>
      <c r="C55" s="224" t="s">
        <v>1090</v>
      </c>
      <c r="D55" s="224"/>
      <c r="E55" s="224" t="s">
        <v>1091</v>
      </c>
      <c r="F55" s="224" t="s">
        <v>205</v>
      </c>
      <c r="G55" s="225"/>
      <c r="H55" s="225" t="s">
        <v>943</v>
      </c>
      <c r="I55" s="222"/>
      <c r="J55" s="239"/>
    </row>
    <row r="56" spans="1:10" hidden="1" x14ac:dyDescent="0.2">
      <c r="A56" s="224" t="s">
        <v>960</v>
      </c>
      <c r="B56" s="224" t="s">
        <v>1092</v>
      </c>
      <c r="C56" s="224" t="s">
        <v>1076</v>
      </c>
      <c r="D56" s="224" t="s">
        <v>1093</v>
      </c>
      <c r="E56" s="224" t="s">
        <v>1094</v>
      </c>
      <c r="F56" s="224" t="s">
        <v>205</v>
      </c>
      <c r="G56" s="225" t="s">
        <v>1077</v>
      </c>
      <c r="H56" s="225" t="s">
        <v>943</v>
      </c>
      <c r="I56" s="222"/>
      <c r="J56" s="239"/>
    </row>
    <row r="57" spans="1:10" hidden="1" x14ac:dyDescent="0.2">
      <c r="A57" s="224" t="s">
        <v>960</v>
      </c>
      <c r="B57" s="224" t="s">
        <v>1092</v>
      </c>
      <c r="C57" s="224" t="s">
        <v>1095</v>
      </c>
      <c r="D57" s="224" t="s">
        <v>1096</v>
      </c>
      <c r="E57" s="224" t="s">
        <v>1097</v>
      </c>
      <c r="F57" s="224" t="s">
        <v>205</v>
      </c>
      <c r="G57" s="225" t="s">
        <v>1098</v>
      </c>
      <c r="H57" s="225" t="s">
        <v>943</v>
      </c>
      <c r="I57" s="222"/>
      <c r="J57" s="239"/>
    </row>
    <row r="58" spans="1:10" hidden="1" x14ac:dyDescent="0.2">
      <c r="A58" s="224" t="s">
        <v>960</v>
      </c>
      <c r="B58" s="224" t="s">
        <v>1092</v>
      </c>
      <c r="C58" s="224" t="s">
        <v>1099</v>
      </c>
      <c r="D58" s="224" t="s">
        <v>1100</v>
      </c>
      <c r="E58" s="224" t="s">
        <v>1101</v>
      </c>
      <c r="F58" s="224" t="s">
        <v>205</v>
      </c>
      <c r="G58" s="225"/>
      <c r="H58" s="225" t="s">
        <v>943</v>
      </c>
      <c r="I58" s="222"/>
      <c r="J58" s="239"/>
    </row>
    <row r="59" spans="1:10" ht="51" hidden="1" x14ac:dyDescent="0.2">
      <c r="A59" s="230" t="s">
        <v>950</v>
      </c>
      <c r="B59" s="230" t="s">
        <v>1102</v>
      </c>
      <c r="C59" s="230" t="s">
        <v>1102</v>
      </c>
      <c r="D59" s="230"/>
      <c r="E59" s="230" t="s">
        <v>1102</v>
      </c>
      <c r="F59" s="227" t="s">
        <v>182</v>
      </c>
      <c r="G59" s="225" t="s">
        <v>1103</v>
      </c>
      <c r="H59" s="227" t="s">
        <v>948</v>
      </c>
      <c r="I59" s="228" t="s">
        <v>954</v>
      </c>
      <c r="J59" s="239"/>
    </row>
    <row r="60" spans="1:10" ht="51" hidden="1" x14ac:dyDescent="0.2">
      <c r="A60" s="230" t="s">
        <v>950</v>
      </c>
      <c r="B60" s="230" t="s">
        <v>1104</v>
      </c>
      <c r="C60" s="230" t="s">
        <v>1104</v>
      </c>
      <c r="D60" s="227"/>
      <c r="E60" s="230" t="s">
        <v>1104</v>
      </c>
      <c r="F60" s="227" t="s">
        <v>182</v>
      </c>
      <c r="G60" s="225" t="s">
        <v>1105</v>
      </c>
      <c r="H60" s="227" t="s">
        <v>948</v>
      </c>
      <c r="I60" s="228" t="s">
        <v>954</v>
      </c>
    </row>
    <row r="61" spans="1:10" hidden="1" x14ac:dyDescent="0.2">
      <c r="A61" s="224" t="s">
        <v>960</v>
      </c>
      <c r="B61" s="224" t="s">
        <v>1106</v>
      </c>
      <c r="C61" s="224" t="s">
        <v>1107</v>
      </c>
      <c r="D61" s="224" t="s">
        <v>1108</v>
      </c>
      <c r="E61" s="224" t="s">
        <v>1109</v>
      </c>
      <c r="F61" s="224" t="s">
        <v>205</v>
      </c>
      <c r="G61" s="225" t="s">
        <v>262</v>
      </c>
      <c r="H61" s="225" t="s">
        <v>943</v>
      </c>
      <c r="I61" s="222"/>
    </row>
    <row r="62" spans="1:10" hidden="1" x14ac:dyDescent="0.2">
      <c r="A62" s="224" t="s">
        <v>960</v>
      </c>
      <c r="B62" s="224" t="s">
        <v>1106</v>
      </c>
      <c r="C62" s="224" t="s">
        <v>1110</v>
      </c>
      <c r="D62" s="224" t="s">
        <v>1111</v>
      </c>
      <c r="E62" s="224" t="s">
        <v>1112</v>
      </c>
      <c r="F62" s="224" t="s">
        <v>205</v>
      </c>
      <c r="G62" s="225" t="s">
        <v>1113</v>
      </c>
      <c r="H62" s="225" t="s">
        <v>943</v>
      </c>
      <c r="I62" s="222" t="s">
        <v>1114</v>
      </c>
    </row>
    <row r="63" spans="1:10" hidden="1" x14ac:dyDescent="0.2">
      <c r="A63" s="224" t="s">
        <v>960</v>
      </c>
      <c r="B63" s="224" t="s">
        <v>1106</v>
      </c>
      <c r="C63" s="224" t="s">
        <v>1110</v>
      </c>
      <c r="D63" s="224" t="s">
        <v>1115</v>
      </c>
      <c r="E63" s="224" t="s">
        <v>1112</v>
      </c>
      <c r="F63" s="224" t="s">
        <v>205</v>
      </c>
      <c r="G63" s="225" t="s">
        <v>1113</v>
      </c>
      <c r="H63" s="225" t="s">
        <v>943</v>
      </c>
      <c r="I63" s="222" t="s">
        <v>1114</v>
      </c>
    </row>
    <row r="64" spans="1:10" ht="51" hidden="1" x14ac:dyDescent="0.2">
      <c r="A64" s="226" t="s">
        <v>1116</v>
      </c>
      <c r="B64" s="243" t="s">
        <v>1117</v>
      </c>
      <c r="C64" s="225"/>
      <c r="D64" s="225"/>
      <c r="E64" s="243" t="s">
        <v>1117</v>
      </c>
      <c r="F64" s="227" t="s">
        <v>947</v>
      </c>
      <c r="G64" s="225"/>
      <c r="H64" s="227" t="s">
        <v>948</v>
      </c>
      <c r="I64" s="228" t="s">
        <v>949</v>
      </c>
    </row>
    <row r="65" spans="1:10" ht="51" hidden="1" x14ac:dyDescent="0.2">
      <c r="A65" s="233" t="s">
        <v>1116</v>
      </c>
      <c r="B65" s="233" t="s">
        <v>1117</v>
      </c>
      <c r="C65" s="225"/>
      <c r="D65" s="225"/>
      <c r="E65" s="233" t="s">
        <v>1117</v>
      </c>
      <c r="F65" s="227" t="s">
        <v>947</v>
      </c>
      <c r="G65" s="225"/>
      <c r="H65" s="227" t="s">
        <v>948</v>
      </c>
      <c r="I65" s="228" t="s">
        <v>949</v>
      </c>
    </row>
    <row r="66" spans="1:10" hidden="1" x14ac:dyDescent="0.2">
      <c r="A66" s="224" t="s">
        <v>938</v>
      </c>
      <c r="B66" s="224" t="s">
        <v>1118</v>
      </c>
      <c r="C66" s="224" t="s">
        <v>1118</v>
      </c>
      <c r="D66" s="225"/>
      <c r="E66" s="224" t="s">
        <v>304</v>
      </c>
      <c r="F66" s="224" t="s">
        <v>205</v>
      </c>
      <c r="G66" s="225" t="s">
        <v>305</v>
      </c>
      <c r="H66" s="225" t="s">
        <v>943</v>
      </c>
      <c r="I66" s="244" t="s">
        <v>1119</v>
      </c>
    </row>
    <row r="67" spans="1:10" hidden="1" x14ac:dyDescent="0.2">
      <c r="A67" s="224" t="s">
        <v>987</v>
      </c>
      <c r="B67" s="224" t="s">
        <v>1120</v>
      </c>
      <c r="C67" s="224" t="s">
        <v>1120</v>
      </c>
      <c r="D67" s="224" t="s">
        <v>1121</v>
      </c>
      <c r="E67" s="224" t="s">
        <v>1122</v>
      </c>
      <c r="F67" s="224" t="s">
        <v>205</v>
      </c>
      <c r="G67" s="225"/>
      <c r="H67" s="225" t="s">
        <v>943</v>
      </c>
      <c r="I67" s="222" t="s">
        <v>1123</v>
      </c>
    </row>
    <row r="68" spans="1:10" hidden="1" x14ac:dyDescent="0.2">
      <c r="A68" s="224" t="s">
        <v>987</v>
      </c>
      <c r="B68" s="224" t="s">
        <v>1120</v>
      </c>
      <c r="C68" s="224" t="s">
        <v>1120</v>
      </c>
      <c r="D68" s="224" t="s">
        <v>1124</v>
      </c>
      <c r="E68" s="224" t="s">
        <v>1125</v>
      </c>
      <c r="F68" s="224" t="s">
        <v>205</v>
      </c>
      <c r="G68" s="225"/>
      <c r="H68" s="225" t="s">
        <v>943</v>
      </c>
      <c r="I68" s="222"/>
    </row>
    <row r="69" spans="1:10" ht="38.25" hidden="1" x14ac:dyDescent="0.2">
      <c r="A69" s="231" t="s">
        <v>995</v>
      </c>
      <c r="B69" s="231" t="s">
        <v>1126</v>
      </c>
      <c r="C69" s="225"/>
      <c r="D69" s="225"/>
      <c r="E69" s="231" t="s">
        <v>1126</v>
      </c>
      <c r="F69" s="227" t="s">
        <v>301</v>
      </c>
      <c r="G69" s="225"/>
      <c r="H69" s="227" t="s">
        <v>948</v>
      </c>
      <c r="I69" s="222" t="s">
        <v>997</v>
      </c>
    </row>
    <row r="70" spans="1:10" ht="38.25" hidden="1" x14ac:dyDescent="0.2">
      <c r="A70" s="231" t="s">
        <v>995</v>
      </c>
      <c r="B70" s="231" t="s">
        <v>1126</v>
      </c>
      <c r="C70" s="225"/>
      <c r="D70" s="225"/>
      <c r="E70" s="231" t="s">
        <v>1126</v>
      </c>
      <c r="F70" s="227" t="s">
        <v>301</v>
      </c>
      <c r="G70" s="225"/>
      <c r="H70" s="227" t="s">
        <v>948</v>
      </c>
      <c r="I70" s="222" t="s">
        <v>997</v>
      </c>
    </row>
    <row r="71" spans="1:10" hidden="1" x14ac:dyDescent="0.2">
      <c r="A71" s="224" t="s">
        <v>960</v>
      </c>
      <c r="B71" s="224" t="s">
        <v>1127</v>
      </c>
      <c r="C71" s="224" t="s">
        <v>1127</v>
      </c>
      <c r="D71" s="224" t="s">
        <v>1128</v>
      </c>
      <c r="E71" s="224" t="s">
        <v>1129</v>
      </c>
      <c r="F71" s="224" t="s">
        <v>205</v>
      </c>
      <c r="G71" s="225" t="s">
        <v>1130</v>
      </c>
      <c r="H71" s="225" t="s">
        <v>943</v>
      </c>
      <c r="I71" s="222" t="s">
        <v>1131</v>
      </c>
    </row>
    <row r="72" spans="1:10" hidden="1" x14ac:dyDescent="0.2">
      <c r="A72" s="224" t="s">
        <v>960</v>
      </c>
      <c r="B72" s="224" t="s">
        <v>1132</v>
      </c>
      <c r="C72" s="224" t="s">
        <v>1133</v>
      </c>
      <c r="D72" s="224" t="s">
        <v>1134</v>
      </c>
      <c r="E72" s="224" t="s">
        <v>205</v>
      </c>
      <c r="F72" s="224" t="s">
        <v>205</v>
      </c>
      <c r="G72" s="225" t="s">
        <v>320</v>
      </c>
      <c r="H72" s="225" t="s">
        <v>943</v>
      </c>
      <c r="I72" s="222"/>
    </row>
    <row r="73" spans="1:10" hidden="1" x14ac:dyDescent="0.2">
      <c r="A73" s="224" t="s">
        <v>960</v>
      </c>
      <c r="B73" s="224" t="s">
        <v>1132</v>
      </c>
      <c r="C73" s="224" t="s">
        <v>1135</v>
      </c>
      <c r="D73" s="224" t="s">
        <v>1136</v>
      </c>
      <c r="E73" s="224" t="s">
        <v>362</v>
      </c>
      <c r="F73" s="224" t="s">
        <v>205</v>
      </c>
      <c r="G73" s="225" t="s">
        <v>363</v>
      </c>
      <c r="H73" s="225" t="s">
        <v>943</v>
      </c>
      <c r="I73" s="222"/>
    </row>
    <row r="74" spans="1:10" hidden="1" x14ac:dyDescent="0.2">
      <c r="A74" s="224" t="s">
        <v>960</v>
      </c>
      <c r="B74" s="224" t="s">
        <v>1137</v>
      </c>
      <c r="C74" s="224" t="s">
        <v>1138</v>
      </c>
      <c r="D74" s="224" t="s">
        <v>1139</v>
      </c>
      <c r="E74" s="224" t="s">
        <v>1140</v>
      </c>
      <c r="F74" s="224" t="s">
        <v>205</v>
      </c>
      <c r="G74" s="225" t="s">
        <v>1141</v>
      </c>
      <c r="H74" s="225" t="s">
        <v>943</v>
      </c>
      <c r="I74" s="245"/>
    </row>
    <row r="75" spans="1:10" hidden="1" x14ac:dyDescent="0.2">
      <c r="A75" s="224" t="s">
        <v>960</v>
      </c>
      <c r="B75" s="224" t="s">
        <v>1137</v>
      </c>
      <c r="C75" s="224" t="s">
        <v>1142</v>
      </c>
      <c r="D75" s="224"/>
      <c r="E75" s="224" t="s">
        <v>1143</v>
      </c>
      <c r="F75" s="224" t="s">
        <v>205</v>
      </c>
      <c r="G75" s="225" t="s">
        <v>1144</v>
      </c>
      <c r="H75" s="225" t="s">
        <v>943</v>
      </c>
      <c r="I75" s="245"/>
    </row>
    <row r="76" spans="1:10" hidden="1" x14ac:dyDescent="0.2">
      <c r="A76" s="224" t="s">
        <v>960</v>
      </c>
      <c r="B76" s="224" t="s">
        <v>1137</v>
      </c>
      <c r="C76" s="224" t="s">
        <v>1145</v>
      </c>
      <c r="D76" s="224" t="s">
        <v>1146</v>
      </c>
      <c r="E76" s="224" t="s">
        <v>1147</v>
      </c>
      <c r="F76" s="224" t="s">
        <v>205</v>
      </c>
      <c r="G76" s="225" t="s">
        <v>1148</v>
      </c>
      <c r="H76" s="225" t="s">
        <v>943</v>
      </c>
      <c r="I76" s="245"/>
      <c r="J76" s="240"/>
    </row>
    <row r="77" spans="1:10" ht="51" hidden="1" x14ac:dyDescent="0.2">
      <c r="A77" s="229" t="s">
        <v>950</v>
      </c>
      <c r="B77" s="229" t="s">
        <v>1149</v>
      </c>
      <c r="C77" s="229" t="s">
        <v>1149</v>
      </c>
      <c r="D77" s="227"/>
      <c r="E77" s="229" t="s">
        <v>1149</v>
      </c>
      <c r="F77" s="227" t="s">
        <v>182</v>
      </c>
      <c r="G77" s="225" t="s">
        <v>1150</v>
      </c>
      <c r="H77" s="227" t="s">
        <v>948</v>
      </c>
      <c r="I77" s="228" t="s">
        <v>954</v>
      </c>
      <c r="J77" s="239"/>
    </row>
    <row r="78" spans="1:10" hidden="1" x14ac:dyDescent="0.2">
      <c r="A78" s="224" t="s">
        <v>960</v>
      </c>
      <c r="B78" s="224" t="s">
        <v>1151</v>
      </c>
      <c r="C78" s="224" t="s">
        <v>1152</v>
      </c>
      <c r="D78" s="224" t="s">
        <v>1153</v>
      </c>
      <c r="E78" s="224" t="s">
        <v>1154</v>
      </c>
      <c r="F78" s="224" t="s">
        <v>205</v>
      </c>
      <c r="G78" s="225"/>
      <c r="H78" s="225" t="s">
        <v>943</v>
      </c>
      <c r="I78" s="245"/>
      <c r="J78" s="239"/>
    </row>
    <row r="79" spans="1:10" ht="51" hidden="1" x14ac:dyDescent="0.2">
      <c r="A79" s="238" t="s">
        <v>950</v>
      </c>
      <c r="B79" s="238" t="s">
        <v>1155</v>
      </c>
      <c r="C79" s="238" t="s">
        <v>1155</v>
      </c>
      <c r="D79" s="227"/>
      <c r="E79" s="238" t="s">
        <v>1155</v>
      </c>
      <c r="F79" s="227" t="s">
        <v>182</v>
      </c>
      <c r="G79" s="225" t="s">
        <v>1156</v>
      </c>
      <c r="H79" s="227" t="s">
        <v>948</v>
      </c>
      <c r="I79" s="228" t="s">
        <v>954</v>
      </c>
      <c r="J79" s="239"/>
    </row>
    <row r="80" spans="1:10" ht="51" hidden="1" x14ac:dyDescent="0.2">
      <c r="A80" s="235" t="s">
        <v>1157</v>
      </c>
      <c r="B80" s="235" t="s">
        <v>1158</v>
      </c>
      <c r="C80" s="225"/>
      <c r="D80" s="225"/>
      <c r="E80" s="235" t="s">
        <v>1158</v>
      </c>
      <c r="F80" s="227" t="s">
        <v>947</v>
      </c>
      <c r="G80" s="225" t="s">
        <v>1159</v>
      </c>
      <c r="H80" s="227" t="s">
        <v>948</v>
      </c>
      <c r="I80" s="228" t="s">
        <v>949</v>
      </c>
      <c r="J80" s="239"/>
    </row>
    <row r="81" spans="1:10" ht="51" hidden="1" x14ac:dyDescent="0.2">
      <c r="A81" s="246" t="s">
        <v>1160</v>
      </c>
      <c r="B81" s="229" t="s">
        <v>1161</v>
      </c>
      <c r="C81" s="229" t="s">
        <v>1161</v>
      </c>
      <c r="D81" s="227"/>
      <c r="E81" s="229" t="s">
        <v>1162</v>
      </c>
      <c r="F81" s="227" t="s">
        <v>182</v>
      </c>
      <c r="G81" s="225" t="s">
        <v>1163</v>
      </c>
      <c r="H81" s="227" t="s">
        <v>948</v>
      </c>
      <c r="I81" s="228" t="s">
        <v>954</v>
      </c>
      <c r="J81" s="239"/>
    </row>
    <row r="82" spans="1:10" ht="51" hidden="1" x14ac:dyDescent="0.2">
      <c r="A82" s="226" t="s">
        <v>1164</v>
      </c>
      <c r="B82" s="226" t="s">
        <v>1165</v>
      </c>
      <c r="C82" s="225"/>
      <c r="D82" s="225"/>
      <c r="E82" s="226" t="s">
        <v>1165</v>
      </c>
      <c r="F82" s="227" t="s">
        <v>947</v>
      </c>
      <c r="G82" s="225" t="s">
        <v>1166</v>
      </c>
      <c r="H82" s="227" t="s">
        <v>948</v>
      </c>
      <c r="I82" s="222" t="s">
        <v>949</v>
      </c>
      <c r="J82" s="239"/>
    </row>
    <row r="83" spans="1:10" ht="51" hidden="1" x14ac:dyDescent="0.2">
      <c r="A83" s="238" t="s">
        <v>1167</v>
      </c>
      <c r="B83" s="238" t="s">
        <v>1168</v>
      </c>
      <c r="C83" s="238" t="s">
        <v>1168</v>
      </c>
      <c r="D83" s="225"/>
      <c r="E83" s="238" t="s">
        <v>1168</v>
      </c>
      <c r="F83" s="227" t="s">
        <v>182</v>
      </c>
      <c r="G83" s="225" t="s">
        <v>1169</v>
      </c>
      <c r="H83" s="227" t="s">
        <v>948</v>
      </c>
      <c r="I83" s="228" t="s">
        <v>954</v>
      </c>
      <c r="J83" s="239"/>
    </row>
    <row r="84" spans="1:10" ht="38.25" hidden="1" x14ac:dyDescent="0.2">
      <c r="A84" s="231" t="s">
        <v>995</v>
      </c>
      <c r="B84" s="231" t="s">
        <v>1170</v>
      </c>
      <c r="C84" s="225"/>
      <c r="D84" s="225"/>
      <c r="E84" s="231" t="s">
        <v>1170</v>
      </c>
      <c r="F84" s="227" t="s">
        <v>301</v>
      </c>
      <c r="G84" s="225"/>
      <c r="H84" s="227" t="s">
        <v>948</v>
      </c>
      <c r="I84" s="222" t="s">
        <v>997</v>
      </c>
      <c r="J84" s="239"/>
    </row>
    <row r="85" spans="1:10" ht="25.5" hidden="1" x14ac:dyDescent="0.2">
      <c r="A85" s="231" t="s">
        <v>995</v>
      </c>
      <c r="B85" s="231" t="s">
        <v>1171</v>
      </c>
      <c r="C85" s="225"/>
      <c r="D85" s="225"/>
      <c r="E85" s="231" t="s">
        <v>1171</v>
      </c>
      <c r="F85" s="227" t="s">
        <v>301</v>
      </c>
      <c r="G85" s="225"/>
      <c r="H85" s="227" t="s">
        <v>948</v>
      </c>
      <c r="I85" s="222" t="s">
        <v>1172</v>
      </c>
      <c r="J85" s="239"/>
    </row>
    <row r="86" spans="1:10" hidden="1" x14ac:dyDescent="0.2">
      <c r="A86" s="247" t="s">
        <v>1016</v>
      </c>
      <c r="B86" s="247" t="s">
        <v>1173</v>
      </c>
      <c r="C86" s="247" t="s">
        <v>1173</v>
      </c>
      <c r="D86" s="225"/>
      <c r="E86" s="247" t="s">
        <v>1173</v>
      </c>
      <c r="F86" s="227" t="s">
        <v>250</v>
      </c>
      <c r="G86" s="225" t="s">
        <v>1174</v>
      </c>
      <c r="H86" s="227" t="s">
        <v>948</v>
      </c>
      <c r="I86" s="222"/>
      <c r="J86" s="239"/>
    </row>
    <row r="87" spans="1:10" ht="51" hidden="1" x14ac:dyDescent="0.2">
      <c r="A87" s="229" t="s">
        <v>1056</v>
      </c>
      <c r="B87" s="229" t="s">
        <v>1175</v>
      </c>
      <c r="C87" s="229" t="s">
        <v>1175</v>
      </c>
      <c r="D87" s="227"/>
      <c r="E87" s="229" t="s">
        <v>1175</v>
      </c>
      <c r="F87" s="227" t="s">
        <v>182</v>
      </c>
      <c r="G87" s="225" t="s">
        <v>1176</v>
      </c>
      <c r="H87" s="227" t="s">
        <v>948</v>
      </c>
      <c r="I87" s="228" t="s">
        <v>954</v>
      </c>
      <c r="J87" s="239"/>
    </row>
    <row r="88" spans="1:10" ht="51" hidden="1" x14ac:dyDescent="0.2">
      <c r="A88" s="248" t="s">
        <v>1167</v>
      </c>
      <c r="B88" s="248" t="s">
        <v>1177</v>
      </c>
      <c r="C88" s="248" t="s">
        <v>1177</v>
      </c>
      <c r="D88" s="227"/>
      <c r="E88" s="248" t="s">
        <v>1177</v>
      </c>
      <c r="F88" s="227" t="s">
        <v>182</v>
      </c>
      <c r="G88" s="225" t="s">
        <v>1178</v>
      </c>
      <c r="H88" s="227" t="s">
        <v>948</v>
      </c>
      <c r="I88" s="228" t="s">
        <v>954</v>
      </c>
      <c r="J88" s="239"/>
    </row>
    <row r="89" spans="1:10" hidden="1" x14ac:dyDescent="0.2">
      <c r="A89" s="224" t="s">
        <v>938</v>
      </c>
      <c r="B89" s="224" t="s">
        <v>1179</v>
      </c>
      <c r="C89" s="224" t="s">
        <v>1179</v>
      </c>
      <c r="D89" s="224" t="s">
        <v>1180</v>
      </c>
      <c r="E89" s="224" t="s">
        <v>1181</v>
      </c>
      <c r="F89" s="224" t="s">
        <v>205</v>
      </c>
      <c r="G89" s="225" t="s">
        <v>1182</v>
      </c>
      <c r="H89" s="225" t="s">
        <v>943</v>
      </c>
      <c r="I89" s="222"/>
      <c r="J89" s="239"/>
    </row>
    <row r="90" spans="1:10" hidden="1" x14ac:dyDescent="0.2">
      <c r="A90" s="224" t="s">
        <v>960</v>
      </c>
      <c r="B90" s="224" t="s">
        <v>1183</v>
      </c>
      <c r="C90" s="224" t="s">
        <v>1183</v>
      </c>
      <c r="D90" s="224" t="s">
        <v>1184</v>
      </c>
      <c r="E90" s="224" t="s">
        <v>1185</v>
      </c>
      <c r="F90" s="224" t="s">
        <v>205</v>
      </c>
      <c r="G90" s="225" t="s">
        <v>1186</v>
      </c>
      <c r="H90" s="225" t="s">
        <v>943</v>
      </c>
      <c r="I90" s="245"/>
      <c r="J90" s="239"/>
    </row>
    <row r="91" spans="1:10" hidden="1" x14ac:dyDescent="0.2">
      <c r="A91" s="224" t="s">
        <v>960</v>
      </c>
      <c r="B91" s="224" t="s">
        <v>1187</v>
      </c>
      <c r="C91" s="224" t="s">
        <v>1187</v>
      </c>
      <c r="D91" s="224" t="s">
        <v>1188</v>
      </c>
      <c r="E91" s="224" t="s">
        <v>1189</v>
      </c>
      <c r="F91" s="224" t="s">
        <v>205</v>
      </c>
      <c r="G91" s="225"/>
      <c r="H91" s="225" t="s">
        <v>943</v>
      </c>
      <c r="I91" s="245"/>
      <c r="J91" s="239"/>
    </row>
    <row r="92" spans="1:10" hidden="1" x14ac:dyDescent="0.2">
      <c r="A92" s="224" t="s">
        <v>960</v>
      </c>
      <c r="B92" s="224" t="s">
        <v>1187</v>
      </c>
      <c r="C92" s="224" t="s">
        <v>1187</v>
      </c>
      <c r="D92" s="224" t="s">
        <v>1190</v>
      </c>
      <c r="E92" s="224" t="s">
        <v>1189</v>
      </c>
      <c r="F92" s="224" t="s">
        <v>205</v>
      </c>
      <c r="G92" s="225"/>
      <c r="H92" s="225" t="s">
        <v>943</v>
      </c>
      <c r="I92" s="249"/>
    </row>
    <row r="93" spans="1:10" hidden="1" x14ac:dyDescent="0.2">
      <c r="A93" s="224" t="s">
        <v>960</v>
      </c>
      <c r="B93" s="224" t="s">
        <v>1191</v>
      </c>
      <c r="C93" s="224" t="s">
        <v>1191</v>
      </c>
      <c r="D93" s="224"/>
      <c r="E93" s="224" t="s">
        <v>1192</v>
      </c>
      <c r="F93" s="224" t="s">
        <v>205</v>
      </c>
      <c r="G93" s="225"/>
      <c r="H93" s="225" t="s">
        <v>943</v>
      </c>
      <c r="I93" s="245" t="s">
        <v>1193</v>
      </c>
    </row>
    <row r="94" spans="1:10" ht="51" hidden="1" x14ac:dyDescent="0.2">
      <c r="A94" s="230" t="s">
        <v>950</v>
      </c>
      <c r="B94" s="230" t="s">
        <v>1194</v>
      </c>
      <c r="C94" s="230" t="s">
        <v>1194</v>
      </c>
      <c r="D94" s="227"/>
      <c r="E94" s="230" t="s">
        <v>1194</v>
      </c>
      <c r="F94" s="227" t="s">
        <v>182</v>
      </c>
      <c r="G94" s="225" t="s">
        <v>1195</v>
      </c>
      <c r="H94" s="227" t="s">
        <v>948</v>
      </c>
      <c r="I94" s="228" t="s">
        <v>954</v>
      </c>
    </row>
    <row r="95" spans="1:10" ht="38.25" hidden="1" x14ac:dyDescent="0.2">
      <c r="A95" s="250" t="s">
        <v>995</v>
      </c>
      <c r="B95" s="250" t="s">
        <v>1196</v>
      </c>
      <c r="C95" s="225"/>
      <c r="D95" s="225"/>
      <c r="E95" s="250" t="s">
        <v>1197</v>
      </c>
      <c r="F95" s="227" t="s">
        <v>301</v>
      </c>
      <c r="G95" s="225" t="s">
        <v>1198</v>
      </c>
      <c r="H95" s="227" t="s">
        <v>948</v>
      </c>
      <c r="I95" s="222" t="s">
        <v>997</v>
      </c>
    </row>
    <row r="96" spans="1:10" ht="38.25" hidden="1" x14ac:dyDescent="0.2">
      <c r="A96" s="231" t="s">
        <v>995</v>
      </c>
      <c r="B96" s="231" t="s">
        <v>1199</v>
      </c>
      <c r="C96" s="225"/>
      <c r="D96" s="225"/>
      <c r="E96" s="231" t="s">
        <v>1199</v>
      </c>
      <c r="F96" s="227" t="s">
        <v>301</v>
      </c>
      <c r="G96" s="225"/>
      <c r="H96" s="227" t="s">
        <v>948</v>
      </c>
      <c r="I96" s="222" t="s">
        <v>997</v>
      </c>
    </row>
    <row r="97" spans="1:9" ht="51" hidden="1" x14ac:dyDescent="0.2">
      <c r="A97" s="233" t="s">
        <v>1073</v>
      </c>
      <c r="B97" s="233" t="s">
        <v>1200</v>
      </c>
      <c r="C97" s="225"/>
      <c r="D97" s="225" t="s">
        <v>1201</v>
      </c>
      <c r="E97" s="233" t="s">
        <v>1200</v>
      </c>
      <c r="F97" s="227" t="s">
        <v>947</v>
      </c>
      <c r="G97" s="225" t="s">
        <v>1202</v>
      </c>
      <c r="H97" s="227" t="s">
        <v>948</v>
      </c>
      <c r="I97" s="228" t="s">
        <v>949</v>
      </c>
    </row>
    <row r="98" spans="1:9" hidden="1" x14ac:dyDescent="0.2">
      <c r="A98" s="224" t="s">
        <v>960</v>
      </c>
      <c r="B98" s="224" t="s">
        <v>1203</v>
      </c>
      <c r="C98" s="224" t="s">
        <v>1204</v>
      </c>
      <c r="D98" s="224" t="s">
        <v>1205</v>
      </c>
      <c r="E98" s="224" t="s">
        <v>1206</v>
      </c>
      <c r="F98" s="224" t="s">
        <v>205</v>
      </c>
      <c r="G98" s="225"/>
      <c r="H98" s="225" t="s">
        <v>943</v>
      </c>
      <c r="I98" s="245"/>
    </row>
    <row r="99" spans="1:9" ht="51" hidden="1" x14ac:dyDescent="0.2">
      <c r="A99" s="230" t="s">
        <v>950</v>
      </c>
      <c r="B99" s="230" t="s">
        <v>1207</v>
      </c>
      <c r="C99" s="230" t="s">
        <v>1207</v>
      </c>
      <c r="D99" s="227"/>
      <c r="E99" s="230" t="s">
        <v>1207</v>
      </c>
      <c r="F99" s="227" t="s">
        <v>182</v>
      </c>
      <c r="G99" s="225" t="s">
        <v>1208</v>
      </c>
      <c r="H99" s="227" t="s">
        <v>948</v>
      </c>
      <c r="I99" s="228" t="s">
        <v>954</v>
      </c>
    </row>
    <row r="100" spans="1:9" hidden="1" x14ac:dyDescent="0.2">
      <c r="A100" s="224" t="s">
        <v>960</v>
      </c>
      <c r="B100" s="230" t="s">
        <v>1209</v>
      </c>
      <c r="C100" s="230" t="s">
        <v>1209</v>
      </c>
      <c r="D100" s="230" t="s">
        <v>1210</v>
      </c>
      <c r="E100" s="230" t="s">
        <v>1209</v>
      </c>
      <c r="F100" s="224" t="s">
        <v>205</v>
      </c>
      <c r="G100" s="225" t="s">
        <v>1211</v>
      </c>
      <c r="H100" s="225" t="s">
        <v>943</v>
      </c>
      <c r="I100" s="222" t="s">
        <v>1114</v>
      </c>
    </row>
    <row r="101" spans="1:9" hidden="1" x14ac:dyDescent="0.2">
      <c r="A101" s="224" t="s">
        <v>960</v>
      </c>
      <c r="B101" s="230" t="s">
        <v>1209</v>
      </c>
      <c r="C101" s="230" t="s">
        <v>1209</v>
      </c>
      <c r="D101" s="230" t="s">
        <v>1212</v>
      </c>
      <c r="E101" s="230" t="s">
        <v>1209</v>
      </c>
      <c r="F101" s="224" t="s">
        <v>205</v>
      </c>
      <c r="G101" s="225" t="s">
        <v>1211</v>
      </c>
      <c r="H101" s="225" t="s">
        <v>943</v>
      </c>
      <c r="I101" s="222" t="s">
        <v>1114</v>
      </c>
    </row>
    <row r="102" spans="1:9" hidden="1" x14ac:dyDescent="0.2">
      <c r="A102" s="224" t="s">
        <v>960</v>
      </c>
      <c r="B102" s="224" t="s">
        <v>1213</v>
      </c>
      <c r="C102" s="224" t="s">
        <v>1213</v>
      </c>
      <c r="D102" s="224" t="s">
        <v>1214</v>
      </c>
      <c r="E102" s="224" t="s">
        <v>1215</v>
      </c>
      <c r="F102" s="224" t="s">
        <v>205</v>
      </c>
      <c r="G102" s="225"/>
      <c r="H102" s="225" t="s">
        <v>943</v>
      </c>
      <c r="I102" s="222" t="s">
        <v>1114</v>
      </c>
    </row>
    <row r="103" spans="1:9" hidden="1" x14ac:dyDescent="0.2">
      <c r="A103" s="224" t="s">
        <v>960</v>
      </c>
      <c r="B103" s="224" t="s">
        <v>1213</v>
      </c>
      <c r="C103" s="224" t="s">
        <v>1216</v>
      </c>
      <c r="D103" s="224"/>
      <c r="E103" s="224" t="s">
        <v>1217</v>
      </c>
      <c r="F103" s="224" t="s">
        <v>205</v>
      </c>
      <c r="G103" s="225"/>
      <c r="H103" s="225" t="s">
        <v>943</v>
      </c>
      <c r="I103" s="222" t="s">
        <v>1114</v>
      </c>
    </row>
    <row r="104" spans="1:9" hidden="1" x14ac:dyDescent="0.2">
      <c r="A104" s="224" t="s">
        <v>960</v>
      </c>
      <c r="B104" s="224" t="s">
        <v>1213</v>
      </c>
      <c r="C104" s="224" t="s">
        <v>1218</v>
      </c>
      <c r="D104" s="224"/>
      <c r="E104" s="224" t="s">
        <v>1219</v>
      </c>
      <c r="F104" s="224" t="s">
        <v>205</v>
      </c>
      <c r="G104" s="225"/>
      <c r="H104" s="225" t="s">
        <v>943</v>
      </c>
      <c r="I104" s="222" t="s">
        <v>1114</v>
      </c>
    </row>
    <row r="105" spans="1:9" hidden="1" x14ac:dyDescent="0.2">
      <c r="A105" s="233" t="s">
        <v>1016</v>
      </c>
      <c r="B105" s="233" t="s">
        <v>1220</v>
      </c>
      <c r="C105" s="233" t="s">
        <v>1220</v>
      </c>
      <c r="D105" s="225"/>
      <c r="E105" s="233" t="s">
        <v>1220</v>
      </c>
      <c r="F105" s="227" t="s">
        <v>250</v>
      </c>
      <c r="G105" s="225" t="s">
        <v>1221</v>
      </c>
      <c r="H105" s="227" t="s">
        <v>948</v>
      </c>
      <c r="I105" s="222"/>
    </row>
    <row r="106" spans="1:9" hidden="1" x14ac:dyDescent="0.2">
      <c r="A106" s="503" t="s">
        <v>1222</v>
      </c>
      <c r="B106" s="503" t="s">
        <v>1223</v>
      </c>
      <c r="C106" s="504"/>
      <c r="D106" s="504"/>
      <c r="E106" s="503" t="s">
        <v>1223</v>
      </c>
      <c r="F106" s="505" t="s">
        <v>301</v>
      </c>
      <c r="G106" s="504"/>
      <c r="H106" s="505" t="s">
        <v>948</v>
      </c>
      <c r="I106" s="506" t="s">
        <v>1224</v>
      </c>
    </row>
    <row r="107" spans="1:9" ht="15" x14ac:dyDescent="0.2">
      <c r="A107" s="518"/>
      <c r="B107" s="240"/>
      <c r="C107" s="240"/>
      <c r="D107" s="239"/>
      <c r="E107" s="240"/>
      <c r="F107" s="239"/>
      <c r="H107" s="239"/>
      <c r="I107" s="510"/>
    </row>
    <row r="108" spans="1:9" ht="39" hidden="1" thickBot="1" x14ac:dyDescent="0.25">
      <c r="A108" s="517" t="s">
        <v>1440</v>
      </c>
      <c r="B108" s="507" t="s">
        <v>1227</v>
      </c>
      <c r="C108" s="507" t="s">
        <v>1228</v>
      </c>
      <c r="D108" s="507" t="s">
        <v>1229</v>
      </c>
      <c r="E108" s="507" t="s">
        <v>1230</v>
      </c>
      <c r="F108" s="507" t="s">
        <v>205</v>
      </c>
      <c r="G108" s="508" t="s">
        <v>1231</v>
      </c>
      <c r="H108" s="508" t="s">
        <v>943</v>
      </c>
      <c r="I108" s="509" t="s">
        <v>1232</v>
      </c>
    </row>
    <row r="109" spans="1:9" hidden="1" x14ac:dyDescent="0.2">
      <c r="A109" s="224" t="s">
        <v>960</v>
      </c>
      <c r="B109" s="224" t="s">
        <v>1227</v>
      </c>
      <c r="C109" s="224" t="s">
        <v>1227</v>
      </c>
      <c r="D109" s="224" t="s">
        <v>1233</v>
      </c>
      <c r="E109" s="224" t="s">
        <v>1227</v>
      </c>
      <c r="F109" s="224" t="s">
        <v>205</v>
      </c>
      <c r="G109" s="225" t="s">
        <v>1234</v>
      </c>
      <c r="H109" s="225" t="s">
        <v>943</v>
      </c>
      <c r="I109" s="222"/>
    </row>
    <row r="110" spans="1:9" ht="38.25" hidden="1" x14ac:dyDescent="0.2">
      <c r="A110" s="224" t="s">
        <v>960</v>
      </c>
      <c r="B110" s="224" t="s">
        <v>1227</v>
      </c>
      <c r="C110" s="224" t="s">
        <v>1227</v>
      </c>
      <c r="D110" s="224" t="s">
        <v>1235</v>
      </c>
      <c r="E110" s="224" t="s">
        <v>1227</v>
      </c>
      <c r="F110" s="224" t="s">
        <v>205</v>
      </c>
      <c r="G110" s="225" t="s">
        <v>1234</v>
      </c>
      <c r="H110" s="225" t="s">
        <v>943</v>
      </c>
      <c r="I110" s="245" t="s">
        <v>1232</v>
      </c>
    </row>
    <row r="111" spans="1:9" hidden="1" x14ac:dyDescent="0.2">
      <c r="A111" s="224" t="s">
        <v>960</v>
      </c>
      <c r="B111" s="224" t="s">
        <v>1227</v>
      </c>
      <c r="C111" s="224" t="s">
        <v>1227</v>
      </c>
      <c r="D111" s="224" t="s">
        <v>1236</v>
      </c>
      <c r="E111" s="224" t="s">
        <v>1227</v>
      </c>
      <c r="F111" s="224" t="s">
        <v>205</v>
      </c>
      <c r="G111" s="225" t="s">
        <v>1234</v>
      </c>
      <c r="H111" s="225" t="s">
        <v>943</v>
      </c>
      <c r="I111" s="222"/>
    </row>
    <row r="112" spans="1:9" hidden="1" x14ac:dyDescent="0.2">
      <c r="A112" s="224" t="s">
        <v>960</v>
      </c>
      <c r="B112" s="224" t="s">
        <v>1237</v>
      </c>
      <c r="C112" s="224" t="s">
        <v>1238</v>
      </c>
      <c r="D112" s="224" t="s">
        <v>1239</v>
      </c>
      <c r="E112" s="224" t="s">
        <v>1240</v>
      </c>
      <c r="F112" s="224" t="s">
        <v>205</v>
      </c>
      <c r="G112" s="225" t="s">
        <v>1241</v>
      </c>
      <c r="H112" s="225" t="s">
        <v>943</v>
      </c>
      <c r="I112" s="222"/>
    </row>
    <row r="113" spans="1:9" hidden="1" x14ac:dyDescent="0.2">
      <c r="A113" s="224" t="s">
        <v>960</v>
      </c>
      <c r="B113" s="224" t="s">
        <v>1237</v>
      </c>
      <c r="C113" s="224" t="s">
        <v>1242</v>
      </c>
      <c r="D113" s="224"/>
      <c r="E113" s="224" t="s">
        <v>1243</v>
      </c>
      <c r="F113" s="224" t="s">
        <v>205</v>
      </c>
      <c r="G113" s="225"/>
      <c r="H113" s="225" t="s">
        <v>943</v>
      </c>
      <c r="I113" s="222"/>
    </row>
    <row r="114" spans="1:9" hidden="1" x14ac:dyDescent="0.2">
      <c r="A114" s="224" t="s">
        <v>960</v>
      </c>
      <c r="B114" s="224" t="s">
        <v>1237</v>
      </c>
      <c r="C114" s="224" t="s">
        <v>1244</v>
      </c>
      <c r="D114" s="224"/>
      <c r="E114" s="224" t="s">
        <v>204</v>
      </c>
      <c r="F114" s="224" t="s">
        <v>205</v>
      </c>
      <c r="G114" s="225"/>
      <c r="H114" s="225" t="s">
        <v>943</v>
      </c>
      <c r="I114" s="222"/>
    </row>
    <row r="115" spans="1:9" hidden="1" x14ac:dyDescent="0.2">
      <c r="A115" s="224" t="s">
        <v>960</v>
      </c>
      <c r="B115" s="224" t="s">
        <v>1237</v>
      </c>
      <c r="C115" s="224" t="s">
        <v>1246</v>
      </c>
      <c r="D115" s="224"/>
      <c r="E115" s="224" t="s">
        <v>1247</v>
      </c>
      <c r="F115" s="224" t="s">
        <v>205</v>
      </c>
      <c r="G115" s="225"/>
      <c r="H115" s="225" t="s">
        <v>943</v>
      </c>
      <c r="I115" s="222"/>
    </row>
    <row r="116" spans="1:9" hidden="1" x14ac:dyDescent="0.2">
      <c r="A116" s="224" t="s">
        <v>960</v>
      </c>
      <c r="B116" s="224" t="s">
        <v>1237</v>
      </c>
      <c r="C116" s="224" t="s">
        <v>1248</v>
      </c>
      <c r="D116" s="224"/>
      <c r="E116" s="224" t="s">
        <v>1249</v>
      </c>
      <c r="F116" s="224" t="s">
        <v>205</v>
      </c>
      <c r="G116" s="225"/>
      <c r="H116" s="225" t="s">
        <v>943</v>
      </c>
      <c r="I116" s="222"/>
    </row>
    <row r="117" spans="1:9" ht="38.25" hidden="1" x14ac:dyDescent="0.2">
      <c r="A117" s="231" t="s">
        <v>995</v>
      </c>
      <c r="B117" s="231" t="s">
        <v>1250</v>
      </c>
      <c r="C117" s="225"/>
      <c r="D117" s="225"/>
      <c r="E117" s="231" t="s">
        <v>1250</v>
      </c>
      <c r="F117" s="227" t="s">
        <v>301</v>
      </c>
      <c r="G117" s="225"/>
      <c r="H117" s="227" t="s">
        <v>948</v>
      </c>
      <c r="I117" s="222" t="s">
        <v>997</v>
      </c>
    </row>
    <row r="118" spans="1:9" ht="51" hidden="1" x14ac:dyDescent="0.2">
      <c r="A118" s="225"/>
      <c r="B118" s="225"/>
      <c r="C118" s="225" t="s">
        <v>188</v>
      </c>
      <c r="D118" s="225"/>
      <c r="E118" s="225" t="s">
        <v>188</v>
      </c>
      <c r="F118" s="225" t="s">
        <v>1251</v>
      </c>
      <c r="G118" s="225" t="s">
        <v>189</v>
      </c>
      <c r="H118" s="225" t="s">
        <v>948</v>
      </c>
      <c r="I118" s="222" t="s">
        <v>1252</v>
      </c>
    </row>
    <row r="119" spans="1:9" hidden="1" x14ac:dyDescent="0.2">
      <c r="A119" s="225"/>
      <c r="B119" s="225"/>
      <c r="C119" s="225" t="s">
        <v>1253</v>
      </c>
      <c r="D119" s="225"/>
      <c r="E119" s="225" t="s">
        <v>1253</v>
      </c>
      <c r="F119" s="225" t="s">
        <v>1251</v>
      </c>
      <c r="G119" s="225" t="s">
        <v>1254</v>
      </c>
      <c r="H119" s="225" t="s">
        <v>943</v>
      </c>
      <c r="I119" s="222"/>
    </row>
    <row r="120" spans="1:9" ht="63.75" hidden="1" x14ac:dyDescent="0.2">
      <c r="A120" s="225"/>
      <c r="B120" s="225"/>
      <c r="C120" s="225" t="s">
        <v>250</v>
      </c>
      <c r="D120" s="225"/>
      <c r="E120" s="225" t="s">
        <v>250</v>
      </c>
      <c r="F120" s="225" t="s">
        <v>1251</v>
      </c>
      <c r="G120" s="225" t="s">
        <v>1255</v>
      </c>
      <c r="H120" s="225" t="s">
        <v>948</v>
      </c>
      <c r="I120" s="222" t="s">
        <v>1256</v>
      </c>
    </row>
    <row r="121" spans="1:9" ht="51" hidden="1" x14ac:dyDescent="0.2">
      <c r="A121" s="225"/>
      <c r="B121" s="225"/>
      <c r="C121" s="225" t="s">
        <v>182</v>
      </c>
      <c r="D121" s="225"/>
      <c r="E121" s="225" t="s">
        <v>182</v>
      </c>
      <c r="F121" s="225" t="s">
        <v>1251</v>
      </c>
      <c r="G121" s="225" t="s">
        <v>314</v>
      </c>
      <c r="H121" s="225" t="s">
        <v>948</v>
      </c>
      <c r="I121" s="228" t="s">
        <v>954</v>
      </c>
    </row>
    <row r="122" spans="1:9" hidden="1" x14ac:dyDescent="0.2">
      <c r="A122" s="225"/>
      <c r="B122" s="225"/>
      <c r="C122" s="225" t="s">
        <v>1257</v>
      </c>
      <c r="D122" s="225"/>
      <c r="E122" s="225" t="s">
        <v>1257</v>
      </c>
      <c r="F122" s="225" t="s">
        <v>227</v>
      </c>
      <c r="G122" s="225" t="s">
        <v>318</v>
      </c>
      <c r="H122" s="225" t="s">
        <v>943</v>
      </c>
      <c r="I122" s="222"/>
    </row>
    <row r="123" spans="1:9" ht="38.25" hidden="1" x14ac:dyDescent="0.2">
      <c r="A123" s="225"/>
      <c r="B123" s="225"/>
      <c r="C123" s="225" t="s">
        <v>301</v>
      </c>
      <c r="D123" s="225"/>
      <c r="E123" s="225" t="s">
        <v>301</v>
      </c>
      <c r="F123" s="225" t="s">
        <v>1251</v>
      </c>
      <c r="G123" s="225" t="s">
        <v>302</v>
      </c>
      <c r="H123" s="225" t="s">
        <v>948</v>
      </c>
      <c r="I123" s="222" t="s">
        <v>997</v>
      </c>
    </row>
    <row r="124" spans="1:9" ht="51" hidden="1" x14ac:dyDescent="0.2">
      <c r="A124" s="225"/>
      <c r="B124" s="225"/>
      <c r="C124" s="225" t="s">
        <v>947</v>
      </c>
      <c r="D124" s="225"/>
      <c r="E124" s="225" t="s">
        <v>947</v>
      </c>
      <c r="F124" s="225" t="s">
        <v>1251</v>
      </c>
      <c r="G124" s="225" t="s">
        <v>1258</v>
      </c>
      <c r="H124" s="225" t="s">
        <v>948</v>
      </c>
      <c r="I124" s="228" t="s">
        <v>949</v>
      </c>
    </row>
    <row r="125" spans="1:9" ht="25.5" hidden="1" x14ac:dyDescent="0.2">
      <c r="A125" s="225"/>
      <c r="B125" s="225"/>
      <c r="C125" s="225" t="s">
        <v>355</v>
      </c>
      <c r="D125" s="225"/>
      <c r="E125" s="225" t="s">
        <v>355</v>
      </c>
      <c r="F125" s="225" t="s">
        <v>1251</v>
      </c>
      <c r="G125" s="225" t="s">
        <v>356</v>
      </c>
      <c r="H125" s="225" t="s">
        <v>943</v>
      </c>
      <c r="I125" s="222" t="s">
        <v>1259</v>
      </c>
    </row>
    <row r="126" spans="1:9" ht="13.5" hidden="1" thickBot="1" x14ac:dyDescent="0.25">
      <c r="A126" s="225"/>
      <c r="B126" s="225"/>
      <c r="C126" s="225" t="s">
        <v>362</v>
      </c>
      <c r="D126" s="225"/>
      <c r="E126" s="225" t="s">
        <v>362</v>
      </c>
      <c r="F126" s="225" t="s">
        <v>1251</v>
      </c>
      <c r="G126" s="225" t="s">
        <v>363</v>
      </c>
      <c r="H126" s="225" t="s">
        <v>943</v>
      </c>
      <c r="I126" s="222"/>
    </row>
    <row r="127" spans="1:9" s="698" customFormat="1" ht="15" x14ac:dyDescent="0.2">
      <c r="A127" s="696" t="s">
        <v>1441</v>
      </c>
      <c r="B127" s="697"/>
      <c r="C127" s="697"/>
      <c r="D127" s="697"/>
      <c r="E127" s="697"/>
      <c r="F127" s="630"/>
      <c r="G127" s="630"/>
      <c r="I127" s="699"/>
    </row>
    <row r="128" spans="1:9" ht="24" customHeight="1" x14ac:dyDescent="0.2">
      <c r="A128" s="517" t="s">
        <v>1442</v>
      </c>
      <c r="B128"/>
      <c r="C128"/>
      <c r="D128"/>
      <c r="E128"/>
      <c r="F128"/>
      <c r="G128"/>
    </row>
    <row r="130" spans="1:7" ht="15" x14ac:dyDescent="0.2">
      <c r="A130" s="518" t="s">
        <v>1443</v>
      </c>
      <c r="B130"/>
      <c r="C130"/>
      <c r="D130"/>
      <c r="E130"/>
      <c r="F130"/>
      <c r="G130"/>
    </row>
    <row r="131" spans="1:7" ht="15.75" thickBot="1" x14ac:dyDescent="0.25">
      <c r="A131" s="517"/>
      <c r="B131"/>
      <c r="C131"/>
      <c r="D131"/>
      <c r="E131"/>
      <c r="F131"/>
      <c r="G131"/>
    </row>
    <row r="132" spans="1:7" ht="15.75" thickBot="1" x14ac:dyDescent="0.25">
      <c r="A132" s="582" t="s">
        <v>1444</v>
      </c>
      <c r="B132" s="536">
        <v>1</v>
      </c>
      <c r="C132" s="536">
        <v>2</v>
      </c>
      <c r="D132" s="511">
        <v>3</v>
      </c>
      <c r="E132" s="536">
        <v>4</v>
      </c>
      <c r="F132" s="536">
        <v>5</v>
      </c>
      <c r="G132" s="511" t="s">
        <v>1445</v>
      </c>
    </row>
    <row r="133" spans="1:7" ht="15.75" thickBot="1" x14ac:dyDescent="0.25">
      <c r="A133" s="512" t="s">
        <v>1446</v>
      </c>
      <c r="B133" s="513" t="s">
        <v>1447</v>
      </c>
      <c r="C133" s="513" t="s">
        <v>1448</v>
      </c>
      <c r="D133" s="514"/>
      <c r="E133" s="513"/>
      <c r="F133" s="513"/>
      <c r="G133" s="515"/>
    </row>
    <row r="134" spans="1:7" ht="15.75" thickBot="1" x14ac:dyDescent="0.25">
      <c r="A134" s="512" t="s">
        <v>1449</v>
      </c>
      <c r="B134" s="513" t="s">
        <v>1447</v>
      </c>
      <c r="C134" s="513" t="s">
        <v>1448</v>
      </c>
      <c r="D134" s="514"/>
      <c r="E134" s="513"/>
      <c r="F134" s="513"/>
      <c r="G134" s="515"/>
    </row>
    <row r="135" spans="1:7" ht="45.75" thickBot="1" x14ac:dyDescent="0.25">
      <c r="A135" s="512" t="s">
        <v>1450</v>
      </c>
      <c r="B135" s="541" t="s">
        <v>1448</v>
      </c>
      <c r="C135" s="513" t="s">
        <v>1447</v>
      </c>
      <c r="D135" s="514" t="s">
        <v>1451</v>
      </c>
      <c r="E135" s="513"/>
      <c r="F135" s="516"/>
      <c r="G135" s="514" t="s">
        <v>1452</v>
      </c>
    </row>
    <row r="136" spans="1:7" ht="45.75" thickBot="1" x14ac:dyDescent="0.25">
      <c r="A136" s="512" t="s">
        <v>1453</v>
      </c>
      <c r="B136" s="513" t="s">
        <v>1454</v>
      </c>
      <c r="C136" s="513"/>
      <c r="D136" s="515"/>
      <c r="E136" s="513"/>
      <c r="F136" s="516"/>
      <c r="G136" s="514" t="s">
        <v>1455</v>
      </c>
    </row>
    <row r="137" spans="1:7" ht="15.75" thickBot="1" x14ac:dyDescent="0.25">
      <c r="A137" s="512" t="s">
        <v>1456</v>
      </c>
      <c r="B137" s="541" t="s">
        <v>1448</v>
      </c>
      <c r="C137" s="513" t="s">
        <v>1457</v>
      </c>
      <c r="D137" s="514" t="s">
        <v>1454</v>
      </c>
      <c r="E137" s="513" t="s">
        <v>1447</v>
      </c>
      <c r="F137" s="516"/>
      <c r="G137" s="515"/>
    </row>
    <row r="138" spans="1:7" ht="15.75" thickBot="1" x14ac:dyDescent="0.25">
      <c r="A138" s="512" t="s">
        <v>1458</v>
      </c>
      <c r="B138" s="513" t="s">
        <v>1447</v>
      </c>
      <c r="C138" s="513" t="s">
        <v>1454</v>
      </c>
      <c r="D138" s="514"/>
      <c r="E138" s="513"/>
      <c r="F138" s="513"/>
      <c r="G138" s="515"/>
    </row>
    <row r="139" spans="1:7" ht="15.75" thickBot="1" x14ac:dyDescent="0.25">
      <c r="A139" s="512" t="s">
        <v>1459</v>
      </c>
      <c r="B139" s="513" t="s">
        <v>1448</v>
      </c>
      <c r="C139" s="513" t="s">
        <v>1457</v>
      </c>
      <c r="D139" s="514" t="s">
        <v>1447</v>
      </c>
      <c r="E139" s="513" t="s">
        <v>1454</v>
      </c>
      <c r="F139" s="516"/>
      <c r="G139" s="515"/>
    </row>
    <row r="140" spans="1:7" ht="15.75" thickBot="1" x14ac:dyDescent="0.25">
      <c r="A140" s="512" t="s">
        <v>1460</v>
      </c>
      <c r="B140" s="513" t="s">
        <v>1448</v>
      </c>
      <c r="C140" s="513" t="s">
        <v>1447</v>
      </c>
      <c r="D140" s="514" t="s">
        <v>1451</v>
      </c>
      <c r="E140" s="513" t="s">
        <v>1454</v>
      </c>
      <c r="F140" s="513"/>
      <c r="G140" s="515"/>
    </row>
    <row r="141" spans="1:7" ht="15.75" thickBot="1" x14ac:dyDescent="0.25">
      <c r="A141" s="512" t="s">
        <v>1461</v>
      </c>
      <c r="B141" s="513" t="s">
        <v>1448</v>
      </c>
      <c r="C141" s="513" t="s">
        <v>1462</v>
      </c>
      <c r="D141" s="514" t="s">
        <v>1463</v>
      </c>
      <c r="E141" s="513" t="s">
        <v>1451</v>
      </c>
      <c r="F141" s="516"/>
      <c r="G141" s="515"/>
    </row>
    <row r="142" spans="1:7" ht="15.75" thickBot="1" x14ac:dyDescent="0.25">
      <c r="A142" s="512" t="s">
        <v>1464</v>
      </c>
      <c r="B142" s="513" t="s">
        <v>1448</v>
      </c>
      <c r="C142" s="513" t="s">
        <v>1451</v>
      </c>
      <c r="D142" s="515"/>
      <c r="E142" s="513"/>
      <c r="F142" s="516"/>
      <c r="G142" s="515"/>
    </row>
    <row r="143" spans="1:7" ht="45.75" thickBot="1" x14ac:dyDescent="0.25">
      <c r="A143" s="512" t="s">
        <v>1465</v>
      </c>
      <c r="B143" s="513" t="s">
        <v>1448</v>
      </c>
      <c r="C143" s="513" t="s">
        <v>1466</v>
      </c>
      <c r="D143" s="514" t="s">
        <v>1451</v>
      </c>
      <c r="E143" s="513" t="s">
        <v>1447</v>
      </c>
      <c r="F143" s="513"/>
      <c r="G143" s="514" t="s">
        <v>1452</v>
      </c>
    </row>
    <row r="144" spans="1:7" ht="15.75" thickBot="1" x14ac:dyDescent="0.25">
      <c r="A144" s="512" t="s">
        <v>1467</v>
      </c>
      <c r="B144" s="513" t="s">
        <v>1468</v>
      </c>
      <c r="C144" s="513"/>
      <c r="D144" s="514"/>
      <c r="E144" s="513"/>
      <c r="F144" s="513"/>
      <c r="G144" s="514"/>
    </row>
    <row r="145" spans="1:7" ht="90.75" thickBot="1" x14ac:dyDescent="0.25">
      <c r="A145" s="512" t="s">
        <v>1469</v>
      </c>
      <c r="B145" s="513" t="s">
        <v>1470</v>
      </c>
      <c r="C145" s="513" t="s">
        <v>1471</v>
      </c>
      <c r="D145" s="514" t="s">
        <v>1472</v>
      </c>
      <c r="E145" s="513" t="s">
        <v>1447</v>
      </c>
      <c r="F145" s="516"/>
      <c r="G145" s="514" t="s">
        <v>1473</v>
      </c>
    </row>
    <row r="146" spans="1:7" ht="15.75" thickBot="1" x14ac:dyDescent="0.25">
      <c r="A146" s="512" t="s">
        <v>1474</v>
      </c>
      <c r="B146" s="513" t="s">
        <v>1447</v>
      </c>
      <c r="C146" s="513" t="s">
        <v>1454</v>
      </c>
      <c r="D146" s="514"/>
      <c r="E146" s="513"/>
      <c r="F146" s="513"/>
      <c r="G146" s="514"/>
    </row>
    <row r="147" spans="1:7" ht="15.75" thickBot="1" x14ac:dyDescent="0.25">
      <c r="A147" s="512" t="s">
        <v>1475</v>
      </c>
      <c r="B147" s="513" t="s">
        <v>1470</v>
      </c>
      <c r="C147" s="516"/>
      <c r="D147" s="514"/>
      <c r="E147" s="513"/>
      <c r="F147" s="513"/>
      <c r="G147" s="514"/>
    </row>
    <row r="148" spans="1:7" ht="15.75" thickBot="1" x14ac:dyDescent="0.25">
      <c r="A148" s="512" t="s">
        <v>1476</v>
      </c>
      <c r="B148" s="541" t="s">
        <v>1470</v>
      </c>
      <c r="C148" s="513" t="s">
        <v>1471</v>
      </c>
      <c r="D148" s="514" t="s">
        <v>1447</v>
      </c>
      <c r="E148" s="513" t="s">
        <v>1451</v>
      </c>
      <c r="F148" s="513"/>
      <c r="G148" s="514"/>
    </row>
    <row r="149" spans="1:7" ht="15.75" thickBot="1" x14ac:dyDescent="0.25">
      <c r="A149" s="512" t="s">
        <v>1477</v>
      </c>
      <c r="B149" s="513" t="s">
        <v>1470</v>
      </c>
      <c r="C149" s="513"/>
      <c r="D149" s="514"/>
      <c r="E149" s="513"/>
      <c r="F149" s="513"/>
      <c r="G149" s="514"/>
    </row>
    <row r="150" spans="1:7" ht="15.75" thickBot="1" x14ac:dyDescent="0.25">
      <c r="A150" s="512" t="s">
        <v>1478</v>
      </c>
      <c r="B150" s="513" t="s">
        <v>1470</v>
      </c>
      <c r="C150" s="516"/>
      <c r="D150" s="514"/>
      <c r="E150" s="513"/>
      <c r="F150" s="513"/>
      <c r="G150" s="514"/>
    </row>
    <row r="151" spans="1:7" ht="15.75" thickBot="1" x14ac:dyDescent="0.25">
      <c r="A151" s="512" t="s">
        <v>1479</v>
      </c>
      <c r="B151" s="513" t="s">
        <v>1471</v>
      </c>
      <c r="C151" s="513" t="s">
        <v>1447</v>
      </c>
      <c r="D151" s="514"/>
      <c r="E151" s="513"/>
      <c r="F151" s="516"/>
      <c r="G151" s="514"/>
    </row>
    <row r="152" spans="1:7" ht="15.75" thickBot="1" x14ac:dyDescent="0.25">
      <c r="A152" s="512" t="s">
        <v>1477</v>
      </c>
      <c r="B152" s="513" t="s">
        <v>1470</v>
      </c>
      <c r="C152" s="513"/>
      <c r="D152" s="514"/>
      <c r="E152" s="513"/>
      <c r="F152" s="513"/>
      <c r="G152" s="514"/>
    </row>
    <row r="153" spans="1:7" ht="15.75" thickBot="1" x14ac:dyDescent="0.25">
      <c r="A153" s="512" t="s">
        <v>1478</v>
      </c>
      <c r="B153" s="513" t="s">
        <v>1470</v>
      </c>
      <c r="C153" s="516"/>
      <c r="D153" s="514"/>
      <c r="E153" s="513"/>
      <c r="F153" s="513"/>
      <c r="G153" s="514"/>
    </row>
    <row r="154" spans="1:7" ht="15.75" thickBot="1" x14ac:dyDescent="0.25">
      <c r="A154" s="512" t="s">
        <v>1479</v>
      </c>
      <c r="B154" s="513" t="s">
        <v>1471</v>
      </c>
      <c r="C154" s="513" t="s">
        <v>1447</v>
      </c>
      <c r="D154" s="514"/>
      <c r="E154" s="513"/>
      <c r="F154" s="516"/>
      <c r="G154" s="514"/>
    </row>
  </sheetData>
  <autoFilter ref="A1:AA126" xr:uid="{00000000-0009-0000-0000-00001E000000}">
    <filterColumn colId="2">
      <filters>
        <filter val="Zhenjiang"/>
      </filters>
    </filterColumn>
  </autoFilter>
  <pageMargins left="0.7" right="0.7" top="0.75" bottom="0.75" header="0.3" footer="0.3"/>
  <pageSetup paperSize="9" scale="59" orientation="portrait" r:id="rId1"/>
  <headerFooter>
    <oddFooter>&amp;L_x000D_&amp;1#&amp;"Calibri"&amp;10&amp;K000000 Sensitivity: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3CB6-8A70-4AAE-9989-D72F2966949B}">
  <sheetPr codeName="Sheet7"/>
  <dimension ref="A1:E42"/>
  <sheetViews>
    <sheetView topLeftCell="A38" workbookViewId="0">
      <selection activeCell="M18" sqref="M18"/>
    </sheetView>
  </sheetViews>
  <sheetFormatPr defaultRowHeight="12.75" x14ac:dyDescent="0.2"/>
  <cols>
    <col min="1" max="1" width="11.85546875" bestFit="1" customWidth="1"/>
    <col min="2" max="2" width="14" bestFit="1" customWidth="1"/>
    <col min="3" max="3" width="15.28515625" bestFit="1" customWidth="1"/>
    <col min="4" max="4" width="20.7109375" bestFit="1" customWidth="1"/>
    <col min="5" max="5" width="36.85546875" bestFit="1" customWidth="1"/>
  </cols>
  <sheetData>
    <row r="1" spans="1:5" ht="30.75" thickBot="1" x14ac:dyDescent="0.25">
      <c r="A1" s="653" t="s">
        <v>930</v>
      </c>
      <c r="B1" s="653" t="s">
        <v>931</v>
      </c>
      <c r="C1" s="654" t="s">
        <v>932</v>
      </c>
      <c r="D1" s="655" t="s">
        <v>1480</v>
      </c>
      <c r="E1" s="656" t="s">
        <v>1444</v>
      </c>
    </row>
    <row r="2" spans="1:5" ht="15.75" x14ac:dyDescent="0.25">
      <c r="A2" s="657" t="s">
        <v>960</v>
      </c>
      <c r="B2" s="658" t="s">
        <v>961</v>
      </c>
      <c r="C2" s="659" t="s">
        <v>962</v>
      </c>
      <c r="D2" s="660" t="s">
        <v>964</v>
      </c>
      <c r="E2" s="661" t="s">
        <v>1481</v>
      </c>
    </row>
    <row r="3" spans="1:5" ht="15.75" x14ac:dyDescent="0.25">
      <c r="A3" s="662"/>
      <c r="B3" s="663"/>
      <c r="C3" s="664" t="s">
        <v>966</v>
      </c>
      <c r="D3" s="665" t="s">
        <v>968</v>
      </c>
      <c r="E3" s="666" t="s">
        <v>1481</v>
      </c>
    </row>
    <row r="4" spans="1:5" ht="15.75" x14ac:dyDescent="0.25">
      <c r="A4" s="662"/>
      <c r="B4" s="663" t="s">
        <v>991</v>
      </c>
      <c r="C4" s="664" t="s">
        <v>991</v>
      </c>
      <c r="D4" s="667" t="s">
        <v>993</v>
      </c>
      <c r="E4" s="666" t="s">
        <v>1482</v>
      </c>
    </row>
    <row r="5" spans="1:5" ht="15.75" x14ac:dyDescent="0.25">
      <c r="A5" s="662"/>
      <c r="B5" s="663" t="s">
        <v>998</v>
      </c>
      <c r="C5" s="664" t="s">
        <v>1003</v>
      </c>
      <c r="D5" s="665" t="s">
        <v>1005</v>
      </c>
      <c r="E5" s="666" t="s">
        <v>1482</v>
      </c>
    </row>
    <row r="6" spans="1:5" ht="15.75" x14ac:dyDescent="0.25">
      <c r="A6" s="662"/>
      <c r="B6" s="663" t="s">
        <v>1020</v>
      </c>
      <c r="C6" s="664" t="s">
        <v>1020</v>
      </c>
      <c r="D6" s="667" t="s">
        <v>1022</v>
      </c>
      <c r="E6" s="666" t="s">
        <v>1482</v>
      </c>
    </row>
    <row r="7" spans="1:5" ht="15.75" x14ac:dyDescent="0.25">
      <c r="A7" s="662"/>
      <c r="B7" s="663" t="s">
        <v>1027</v>
      </c>
      <c r="C7" s="664" t="s">
        <v>1027</v>
      </c>
      <c r="D7" s="667" t="s">
        <v>1029</v>
      </c>
      <c r="E7" s="666" t="s">
        <v>1482</v>
      </c>
    </row>
    <row r="8" spans="1:5" ht="15.75" x14ac:dyDescent="0.25">
      <c r="A8" s="662"/>
      <c r="B8" s="663" t="s">
        <v>1031</v>
      </c>
      <c r="C8" s="664" t="s">
        <v>975</v>
      </c>
      <c r="D8" s="667" t="s">
        <v>1045</v>
      </c>
      <c r="E8" s="666" t="s">
        <v>1482</v>
      </c>
    </row>
    <row r="9" spans="1:5" ht="15.75" x14ac:dyDescent="0.25">
      <c r="A9" s="662"/>
      <c r="B9" s="663" t="s">
        <v>1031</v>
      </c>
      <c r="C9" s="664" t="s">
        <v>1032</v>
      </c>
      <c r="D9" s="667" t="s">
        <v>1034</v>
      </c>
      <c r="E9" s="666" t="s">
        <v>1482</v>
      </c>
    </row>
    <row r="10" spans="1:5" ht="15.75" x14ac:dyDescent="0.25">
      <c r="A10" s="662"/>
      <c r="B10" s="663" t="s">
        <v>1063</v>
      </c>
      <c r="C10" s="664" t="s">
        <v>1063</v>
      </c>
      <c r="D10" s="665" t="s">
        <v>1483</v>
      </c>
      <c r="E10" s="666" t="s">
        <v>1482</v>
      </c>
    </row>
    <row r="11" spans="1:5" ht="15.75" x14ac:dyDescent="0.25">
      <c r="A11" s="662"/>
      <c r="B11" s="663"/>
      <c r="C11" s="664"/>
      <c r="D11" s="665" t="s">
        <v>1484</v>
      </c>
      <c r="E11" s="666" t="s">
        <v>1482</v>
      </c>
    </row>
    <row r="12" spans="1:5" ht="15.75" x14ac:dyDescent="0.25">
      <c r="A12" s="662"/>
      <c r="B12" s="663" t="s">
        <v>1078</v>
      </c>
      <c r="C12" s="664" t="s">
        <v>1079</v>
      </c>
      <c r="D12" s="668" t="s">
        <v>1485</v>
      </c>
      <c r="E12" s="666" t="s">
        <v>1482</v>
      </c>
    </row>
    <row r="13" spans="1:5" ht="15.75" x14ac:dyDescent="0.25">
      <c r="A13" s="662"/>
      <c r="B13" s="663" t="s">
        <v>1486</v>
      </c>
      <c r="C13" s="664" t="s">
        <v>1486</v>
      </c>
      <c r="D13" s="669" t="s">
        <v>1487</v>
      </c>
      <c r="E13" s="666" t="s">
        <v>1488</v>
      </c>
    </row>
    <row r="14" spans="1:5" ht="15.75" x14ac:dyDescent="0.25">
      <c r="A14" s="662"/>
      <c r="B14" s="670" t="s">
        <v>1089</v>
      </c>
      <c r="C14" s="671" t="s">
        <v>1089</v>
      </c>
      <c r="D14" s="665" t="s">
        <v>1489</v>
      </c>
      <c r="E14" s="666" t="s">
        <v>1490</v>
      </c>
    </row>
    <row r="15" spans="1:5" ht="15.75" x14ac:dyDescent="0.25">
      <c r="A15" s="662"/>
      <c r="B15" s="663" t="s">
        <v>1092</v>
      </c>
      <c r="C15" s="664" t="s">
        <v>1095</v>
      </c>
      <c r="D15" s="668" t="s">
        <v>1097</v>
      </c>
      <c r="E15" s="666" t="s">
        <v>1482</v>
      </c>
    </row>
    <row r="16" spans="1:5" ht="15.75" x14ac:dyDescent="0.25">
      <c r="A16" s="662"/>
      <c r="B16" s="663"/>
      <c r="C16" s="664" t="s">
        <v>1076</v>
      </c>
      <c r="D16" s="665" t="s">
        <v>1094</v>
      </c>
      <c r="E16" s="666" t="s">
        <v>1482</v>
      </c>
    </row>
    <row r="17" spans="1:5" ht="15.75" x14ac:dyDescent="0.25">
      <c r="A17" s="662"/>
      <c r="B17" s="663" t="s">
        <v>1106</v>
      </c>
      <c r="C17" s="664" t="s">
        <v>1107</v>
      </c>
      <c r="D17" s="665" t="s">
        <v>1109</v>
      </c>
      <c r="E17" s="666" t="s">
        <v>1482</v>
      </c>
    </row>
    <row r="18" spans="1:5" ht="15.75" x14ac:dyDescent="0.25">
      <c r="A18" s="662"/>
      <c r="B18" s="663"/>
      <c r="C18" s="664" t="s">
        <v>1110</v>
      </c>
      <c r="D18" s="667" t="s">
        <v>1491</v>
      </c>
      <c r="E18" s="666" t="s">
        <v>1482</v>
      </c>
    </row>
    <row r="19" spans="1:5" ht="15.75" x14ac:dyDescent="0.25">
      <c r="A19" s="662"/>
      <c r="B19" s="670" t="s">
        <v>1492</v>
      </c>
      <c r="C19" s="671"/>
      <c r="D19" s="668" t="s">
        <v>1493</v>
      </c>
      <c r="E19" s="666" t="s">
        <v>1482</v>
      </c>
    </row>
    <row r="20" spans="1:5" ht="15.75" x14ac:dyDescent="0.25">
      <c r="A20" s="662"/>
      <c r="B20" s="670" t="s">
        <v>1127</v>
      </c>
      <c r="C20" s="671" t="s">
        <v>1127</v>
      </c>
      <c r="D20" s="668" t="s">
        <v>1129</v>
      </c>
      <c r="E20" s="666" t="s">
        <v>1482</v>
      </c>
    </row>
    <row r="21" spans="1:5" ht="15.75" x14ac:dyDescent="0.25">
      <c r="A21" s="672"/>
      <c r="B21" s="673" t="s">
        <v>1494</v>
      </c>
      <c r="C21" s="674" t="s">
        <v>1494</v>
      </c>
      <c r="D21" s="665" t="s">
        <v>1495</v>
      </c>
      <c r="E21" s="666" t="s">
        <v>1481</v>
      </c>
    </row>
    <row r="22" spans="1:5" ht="15.75" x14ac:dyDescent="0.25">
      <c r="A22" s="662"/>
      <c r="B22" s="663" t="s">
        <v>1137</v>
      </c>
      <c r="C22" s="664" t="s">
        <v>1145</v>
      </c>
      <c r="D22" s="668" t="s">
        <v>1147</v>
      </c>
      <c r="E22" s="666" t="s">
        <v>1482</v>
      </c>
    </row>
    <row r="23" spans="1:5" ht="15.75" x14ac:dyDescent="0.25">
      <c r="A23" s="662"/>
      <c r="B23" s="663"/>
      <c r="C23" s="664" t="s">
        <v>1138</v>
      </c>
      <c r="D23" s="668" t="s">
        <v>1140</v>
      </c>
      <c r="E23" s="666" t="s">
        <v>1482</v>
      </c>
    </row>
    <row r="24" spans="1:5" ht="15.75" x14ac:dyDescent="0.25">
      <c r="A24" s="662"/>
      <c r="B24" s="663"/>
      <c r="C24" s="664" t="s">
        <v>1142</v>
      </c>
      <c r="D24" s="668" t="s">
        <v>1143</v>
      </c>
      <c r="E24" s="666" t="s">
        <v>1482</v>
      </c>
    </row>
    <row r="25" spans="1:5" ht="15.75" x14ac:dyDescent="0.25">
      <c r="A25" s="662"/>
      <c r="B25" s="663" t="s">
        <v>1151</v>
      </c>
      <c r="C25" s="664" t="s">
        <v>1151</v>
      </c>
      <c r="D25" s="675" t="s">
        <v>1496</v>
      </c>
      <c r="E25" s="666" t="s">
        <v>1482</v>
      </c>
    </row>
    <row r="26" spans="1:5" ht="15.75" x14ac:dyDescent="0.25">
      <c r="A26" s="662"/>
      <c r="B26" s="663" t="s">
        <v>1183</v>
      </c>
      <c r="C26" s="664" t="s">
        <v>1183</v>
      </c>
      <c r="D26" s="667" t="s">
        <v>1185</v>
      </c>
      <c r="E26" s="666" t="s">
        <v>1482</v>
      </c>
    </row>
    <row r="27" spans="1:5" ht="15.75" x14ac:dyDescent="0.25">
      <c r="A27" s="662"/>
      <c r="B27" s="670" t="s">
        <v>1203</v>
      </c>
      <c r="C27" s="671" t="s">
        <v>1204</v>
      </c>
      <c r="D27" s="667" t="s">
        <v>1497</v>
      </c>
      <c r="E27" s="666" t="s">
        <v>1482</v>
      </c>
    </row>
    <row r="28" spans="1:5" ht="15.75" x14ac:dyDescent="0.25">
      <c r="A28" s="676"/>
      <c r="B28" s="670" t="s">
        <v>1209</v>
      </c>
      <c r="C28" s="671" t="s">
        <v>1209</v>
      </c>
      <c r="D28" s="675" t="s">
        <v>1498</v>
      </c>
      <c r="E28" s="666" t="s">
        <v>1482</v>
      </c>
    </row>
    <row r="29" spans="1:5" ht="15.75" x14ac:dyDescent="0.25">
      <c r="A29" s="662"/>
      <c r="B29" s="663" t="s">
        <v>1213</v>
      </c>
      <c r="C29" s="664" t="s">
        <v>1213</v>
      </c>
      <c r="D29" s="665" t="s">
        <v>1215</v>
      </c>
      <c r="E29" s="666" t="s">
        <v>1482</v>
      </c>
    </row>
    <row r="30" spans="1:5" ht="15.75" x14ac:dyDescent="0.25">
      <c r="A30" s="662"/>
      <c r="B30" s="663"/>
      <c r="C30" s="664" t="s">
        <v>1216</v>
      </c>
      <c r="D30" s="667" t="s">
        <v>1217</v>
      </c>
      <c r="E30" s="666" t="s">
        <v>1482</v>
      </c>
    </row>
    <row r="31" spans="1:5" ht="15.75" x14ac:dyDescent="0.25">
      <c r="A31" s="662"/>
      <c r="B31" s="663"/>
      <c r="C31" s="664" t="s">
        <v>1218</v>
      </c>
      <c r="D31" s="667" t="s">
        <v>1219</v>
      </c>
      <c r="E31" s="666" t="s">
        <v>1482</v>
      </c>
    </row>
    <row r="32" spans="1:5" ht="15.75" x14ac:dyDescent="0.25">
      <c r="A32" s="662"/>
      <c r="B32" s="663"/>
      <c r="C32" s="664" t="s">
        <v>975</v>
      </c>
      <c r="D32" s="667" t="s">
        <v>1499</v>
      </c>
      <c r="E32" s="666" t="s">
        <v>1482</v>
      </c>
    </row>
    <row r="33" spans="1:5" ht="15.75" x14ac:dyDescent="0.25">
      <c r="A33" s="662"/>
      <c r="B33" s="663" t="s">
        <v>1227</v>
      </c>
      <c r="C33" s="664" t="s">
        <v>1227</v>
      </c>
      <c r="D33" s="665" t="s">
        <v>1500</v>
      </c>
      <c r="E33" s="666" t="s">
        <v>1482</v>
      </c>
    </row>
    <row r="34" spans="1:5" ht="15.75" x14ac:dyDescent="0.25">
      <c r="A34" s="662"/>
      <c r="B34" s="677"/>
      <c r="C34" s="664"/>
      <c r="D34" s="665" t="s">
        <v>1501</v>
      </c>
      <c r="E34" s="666" t="s">
        <v>1482</v>
      </c>
    </row>
    <row r="35" spans="1:5" ht="15.75" x14ac:dyDescent="0.25">
      <c r="A35" s="662"/>
      <c r="B35" s="677"/>
      <c r="C35" s="664"/>
      <c r="D35" s="665" t="s">
        <v>1502</v>
      </c>
      <c r="E35" s="666" t="s">
        <v>1482</v>
      </c>
    </row>
    <row r="36" spans="1:5" ht="15.75" x14ac:dyDescent="0.25">
      <c r="A36" s="662"/>
      <c r="B36" s="677"/>
      <c r="C36" s="664" t="s">
        <v>1228</v>
      </c>
      <c r="D36" s="665" t="s">
        <v>1230</v>
      </c>
      <c r="E36" s="666" t="s">
        <v>1482</v>
      </c>
    </row>
    <row r="37" spans="1:5" ht="15.75" x14ac:dyDescent="0.25">
      <c r="A37" s="662"/>
      <c r="B37" s="1167" t="s">
        <v>1237</v>
      </c>
      <c r="C37" s="671" t="s">
        <v>1242</v>
      </c>
      <c r="D37" s="665" t="s">
        <v>1243</v>
      </c>
      <c r="E37" s="666" t="s">
        <v>1481</v>
      </c>
    </row>
    <row r="38" spans="1:5" ht="15.75" x14ac:dyDescent="0.25">
      <c r="A38" s="662"/>
      <c r="B38" s="1168"/>
      <c r="C38" s="671" t="s">
        <v>1244</v>
      </c>
      <c r="D38" s="665" t="s">
        <v>204</v>
      </c>
      <c r="E38" s="666" t="s">
        <v>1481</v>
      </c>
    </row>
    <row r="39" spans="1:5" ht="15.75" x14ac:dyDescent="0.25">
      <c r="A39" s="662"/>
      <c r="B39" s="1168"/>
      <c r="C39" s="678" t="s">
        <v>1503</v>
      </c>
      <c r="D39" s="665" t="s">
        <v>1504</v>
      </c>
      <c r="E39" s="666" t="s">
        <v>1481</v>
      </c>
    </row>
    <row r="40" spans="1:5" ht="16.5" thickBot="1" x14ac:dyDescent="0.3">
      <c r="A40" s="679"/>
      <c r="B40" s="1169"/>
      <c r="C40" s="680" t="s">
        <v>1505</v>
      </c>
      <c r="D40" s="681" t="s">
        <v>1506</v>
      </c>
      <c r="E40" s="682" t="s">
        <v>1490</v>
      </c>
    </row>
    <row r="41" spans="1:5" ht="16.5" thickBot="1" x14ac:dyDescent="0.3">
      <c r="A41" s="683" t="s">
        <v>938</v>
      </c>
      <c r="B41" s="683" t="s">
        <v>1179</v>
      </c>
      <c r="C41" s="684" t="s">
        <v>1179</v>
      </c>
      <c r="D41" s="685" t="s">
        <v>1181</v>
      </c>
      <c r="E41" s="686" t="s">
        <v>1482</v>
      </c>
    </row>
    <row r="42" spans="1:5" ht="16.5" thickBot="1" x14ac:dyDescent="0.3">
      <c r="A42" s="683" t="s">
        <v>1011</v>
      </c>
      <c r="B42" s="683" t="s">
        <v>1012</v>
      </c>
      <c r="C42" s="684" t="s">
        <v>1012</v>
      </c>
      <c r="D42" s="687" t="s">
        <v>1507</v>
      </c>
      <c r="E42" s="686" t="s">
        <v>1482</v>
      </c>
    </row>
  </sheetData>
  <mergeCells count="1">
    <mergeCell ref="B37:B40"/>
  </mergeCells>
  <pageMargins left="0.7" right="0.7" top="0.75" bottom="0.75" header="0.3" footer="0.3"/>
  <headerFooter>
    <oddFooter>&amp;L_x000D_&amp;1#&amp;"Calibri"&amp;10&amp;K000000 Sensitivity: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2C6F-5A86-4E32-B049-02D9FB486E62}">
  <sheetPr codeName="Sheet8"/>
  <dimension ref="A1"/>
  <sheetViews>
    <sheetView topLeftCell="A73" workbookViewId="0">
      <selection activeCell="T61" sqref="T61"/>
    </sheetView>
  </sheetViews>
  <sheetFormatPr defaultRowHeight="12.75" x14ac:dyDescent="0.2"/>
  <sheetData/>
  <pageMargins left="0.7" right="0.7" top="0.75" bottom="0.75" header="0.3" footer="0.3"/>
  <headerFooter>
    <oddFooter>&amp;L_x000D_&amp;1#&amp;"Calibri"&amp;10&amp;K000000 Sensitivity: Public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7174-4997-4FCC-BAF1-45E2CF4CC6D1}">
  <sheetPr codeName="Sheet17">
    <tabColor rgb="FFFFFF00"/>
    <pageSetUpPr fitToPage="1"/>
  </sheetPr>
  <dimension ref="A2:R69"/>
  <sheetViews>
    <sheetView topLeftCell="A5" zoomScaleNormal="100" zoomScaleSheetLayoutView="75" workbookViewId="0">
      <selection activeCell="L33" sqref="L33"/>
    </sheetView>
  </sheetViews>
  <sheetFormatPr defaultColWidth="9.140625" defaultRowHeight="18.75" customHeight="1" x14ac:dyDescent="0.2"/>
  <cols>
    <col min="1" max="1" width="20.85546875" style="893" customWidth="1"/>
    <col min="2" max="2" width="25.140625" style="11" customWidth="1"/>
    <col min="3" max="3" width="24.28515625" style="11" bestFit="1" customWidth="1"/>
    <col min="4" max="4" width="19.7109375" style="11" bestFit="1" customWidth="1"/>
    <col min="5" max="5" width="17.28515625" style="11" customWidth="1"/>
    <col min="6" max="6" width="23.42578125" style="11" customWidth="1"/>
    <col min="7" max="7" width="14.42578125" style="11" customWidth="1"/>
    <col min="8" max="8" width="21.7109375" style="11" bestFit="1" customWidth="1"/>
    <col min="9" max="9" width="14.28515625" style="18" customWidth="1"/>
    <col min="10" max="11" width="14.140625" style="18" customWidth="1"/>
    <col min="12" max="12" width="14.140625" customWidth="1"/>
    <col min="13" max="15" width="14.140625" style="18" customWidth="1"/>
    <col min="16" max="18" width="15.7109375" style="348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15" ht="39" customHeight="1" thickBot="1" x14ac:dyDescent="0.25">
      <c r="B2" s="123" t="s">
        <v>116</v>
      </c>
      <c r="C2" s="122"/>
      <c r="D2" s="122"/>
      <c r="E2" s="122"/>
      <c r="F2" s="122"/>
      <c r="G2" s="121"/>
      <c r="H2" s="810" t="s">
        <v>373</v>
      </c>
      <c r="I2" s="419"/>
      <c r="J2" s="121"/>
      <c r="K2" s="121"/>
      <c r="M2" s="121"/>
      <c r="N2" s="121"/>
      <c r="O2" s="121"/>
    </row>
    <row r="3" spans="2:15" ht="18.75" customHeight="1" thickBot="1" x14ac:dyDescent="0.25">
      <c r="B3" s="123"/>
      <c r="C3" s="122"/>
      <c r="D3" s="122"/>
      <c r="E3" s="122"/>
      <c r="F3" s="122"/>
      <c r="I3" s="121"/>
      <c r="J3" s="121"/>
      <c r="K3" s="121"/>
      <c r="M3" s="121"/>
      <c r="N3" s="121"/>
      <c r="O3" s="121"/>
    </row>
    <row r="4" spans="2:15" s="149" customFormat="1" ht="18.75" customHeight="1" thickBot="1" x14ac:dyDescent="0.25">
      <c r="B4" s="1174" t="s">
        <v>1508</v>
      </c>
      <c r="C4" s="1175"/>
      <c r="D4" s="1175"/>
      <c r="E4" s="1175"/>
      <c r="F4" s="1176"/>
      <c r="G4" s="597"/>
      <c r="H4" s="405"/>
      <c r="I4" s="598"/>
      <c r="J4" s="598"/>
      <c r="K4" s="569"/>
      <c r="L4"/>
    </row>
    <row r="5" spans="2:15" s="149" customFormat="1" ht="18.75" customHeight="1" x14ac:dyDescent="0.2">
      <c r="B5" s="145"/>
      <c r="C5" s="644"/>
      <c r="D5" s="147"/>
      <c r="F5" s="147"/>
      <c r="G5" s="597"/>
      <c r="H5" s="405"/>
      <c r="I5" s="598"/>
      <c r="J5" s="598"/>
      <c r="K5" s="569"/>
      <c r="L5"/>
    </row>
    <row r="6" spans="2:15" ht="18.75" customHeight="1" x14ac:dyDescent="0.2">
      <c r="B6" s="830" t="s">
        <v>124</v>
      </c>
      <c r="C6" s="832"/>
      <c r="D6" s="782"/>
      <c r="E6" s="782"/>
      <c r="F6" s="782"/>
      <c r="G6" s="703"/>
      <c r="H6" s="703"/>
      <c r="I6" s="703"/>
      <c r="J6" s="703"/>
      <c r="K6" s="703"/>
      <c r="L6" s="782"/>
      <c r="M6" s="782"/>
      <c r="N6" s="782"/>
      <c r="O6" s="782"/>
    </row>
    <row r="7" spans="2:15" s="14" customFormat="1" ht="40.15" customHeight="1" x14ac:dyDescent="0.2">
      <c r="B7" s="883" t="s">
        <v>1509</v>
      </c>
      <c r="C7" s="632"/>
      <c r="D7" s="632" t="s">
        <v>1510</v>
      </c>
      <c r="E7" s="784" t="s">
        <v>1511</v>
      </c>
      <c r="F7" s="1170" t="s">
        <v>1512</v>
      </c>
      <c r="G7" s="1172" t="s">
        <v>382</v>
      </c>
      <c r="H7" s="1170" t="s">
        <v>1511</v>
      </c>
      <c r="I7" s="831" t="s">
        <v>182</v>
      </c>
      <c r="J7" s="831" t="s">
        <v>250</v>
      </c>
      <c r="K7" s="831" t="s">
        <v>212</v>
      </c>
      <c r="L7" s="831" t="s">
        <v>1513</v>
      </c>
      <c r="M7" s="831" t="s">
        <v>142</v>
      </c>
      <c r="N7" s="831" t="s">
        <v>264</v>
      </c>
      <c r="O7" s="831" t="s">
        <v>1514</v>
      </c>
    </row>
    <row r="8" spans="2:15" s="14" customFormat="1" ht="38.25" customHeight="1" x14ac:dyDescent="0.2">
      <c r="B8" s="633" t="s">
        <v>381</v>
      </c>
      <c r="C8" s="633" t="s">
        <v>382</v>
      </c>
      <c r="D8" s="632" t="s">
        <v>1289</v>
      </c>
      <c r="E8" s="633" t="s">
        <v>169</v>
      </c>
      <c r="F8" s="1171"/>
      <c r="G8" s="1173"/>
      <c r="H8" s="1171"/>
      <c r="I8" s="633" t="s">
        <v>1289</v>
      </c>
      <c r="J8" s="633" t="s">
        <v>1515</v>
      </c>
      <c r="K8" s="633" t="s">
        <v>1289</v>
      </c>
      <c r="L8" s="633" t="s">
        <v>1289</v>
      </c>
      <c r="M8" s="633" t="s">
        <v>1289</v>
      </c>
      <c r="N8" s="633" t="s">
        <v>1289</v>
      </c>
      <c r="O8" s="633" t="s">
        <v>1289</v>
      </c>
    </row>
    <row r="9" spans="2:15" s="14" customFormat="1" ht="18.75" hidden="1" customHeight="1" x14ac:dyDescent="0.2">
      <c r="B9" s="646" t="s">
        <v>1516</v>
      </c>
      <c r="C9" s="646" t="s">
        <v>1517</v>
      </c>
      <c r="D9" s="646">
        <v>45309</v>
      </c>
      <c r="E9" s="775">
        <f>D9+8</f>
        <v>45317</v>
      </c>
      <c r="F9" s="775" t="s">
        <v>1518</v>
      </c>
      <c r="G9" s="775" t="s">
        <v>1519</v>
      </c>
      <c r="H9" s="775">
        <v>45318</v>
      </c>
      <c r="I9" s="775">
        <f>H9+4</f>
        <v>45322</v>
      </c>
      <c r="J9" s="775">
        <f>H9+7</f>
        <v>45325</v>
      </c>
      <c r="K9" s="775">
        <f>H9+12</f>
        <v>45330</v>
      </c>
      <c r="L9" s="775">
        <f>H9+15</f>
        <v>45333</v>
      </c>
      <c r="M9" s="775">
        <f>H9+19</f>
        <v>45337</v>
      </c>
      <c r="N9" s="775">
        <f>H9+23</f>
        <v>45341</v>
      </c>
      <c r="O9" s="775">
        <f>H9+25</f>
        <v>45343</v>
      </c>
    </row>
    <row r="10" spans="2:15" s="14" customFormat="1" ht="18.75" hidden="1" customHeight="1" x14ac:dyDescent="0.2">
      <c r="B10" s="646" t="s">
        <v>1520</v>
      </c>
      <c r="C10" s="646" t="s">
        <v>1521</v>
      </c>
      <c r="D10" s="646">
        <v>45320</v>
      </c>
      <c r="E10" s="775">
        <f t="shared" ref="E10:E14" si="0">D10+8</f>
        <v>45328</v>
      </c>
      <c r="F10" s="775" t="s">
        <v>1522</v>
      </c>
      <c r="G10" s="775" t="s">
        <v>1523</v>
      </c>
      <c r="H10" s="775">
        <v>45325</v>
      </c>
      <c r="I10" s="775">
        <f t="shared" ref="I10:I20" si="1">I9+7</f>
        <v>45329</v>
      </c>
      <c r="J10" s="775">
        <f t="shared" ref="J10:J20" si="2">J9+7</f>
        <v>45332</v>
      </c>
      <c r="K10" s="775">
        <f t="shared" ref="K10:K20" si="3">K9+7</f>
        <v>45337</v>
      </c>
      <c r="L10" s="775">
        <f t="shared" ref="L10:L20" si="4">L9+7</f>
        <v>45340</v>
      </c>
      <c r="M10" s="775">
        <f t="shared" ref="M10:M20" si="5">M9+7</f>
        <v>45344</v>
      </c>
      <c r="N10" s="775">
        <f t="shared" ref="N10:N20" si="6">N9+7</f>
        <v>45348</v>
      </c>
      <c r="O10" s="775">
        <f t="shared" ref="O10:O20" si="7">O9+7</f>
        <v>45350</v>
      </c>
    </row>
    <row r="11" spans="2:15" s="14" customFormat="1" ht="18.75" hidden="1" customHeight="1" x14ac:dyDescent="0.2">
      <c r="B11" s="646" t="s">
        <v>1524</v>
      </c>
      <c r="C11" s="646" t="s">
        <v>1525</v>
      </c>
      <c r="D11" s="646">
        <v>45322</v>
      </c>
      <c r="E11" s="775">
        <f t="shared" si="0"/>
        <v>45330</v>
      </c>
      <c r="F11" s="775" t="s">
        <v>1526</v>
      </c>
      <c r="G11" s="775" t="s">
        <v>1527</v>
      </c>
      <c r="H11" s="775">
        <v>45332</v>
      </c>
      <c r="I11" s="777">
        <f t="shared" si="1"/>
        <v>45336</v>
      </c>
      <c r="J11" s="777">
        <f t="shared" si="2"/>
        <v>45339</v>
      </c>
      <c r="K11" s="777">
        <f t="shared" si="3"/>
        <v>45344</v>
      </c>
      <c r="L11" s="777">
        <f t="shared" si="4"/>
        <v>45347</v>
      </c>
      <c r="M11" s="777">
        <f t="shared" si="5"/>
        <v>45351</v>
      </c>
      <c r="N11" s="777">
        <f t="shared" si="6"/>
        <v>45355</v>
      </c>
      <c r="O11" s="777">
        <f t="shared" si="7"/>
        <v>45357</v>
      </c>
    </row>
    <row r="12" spans="2:15" s="14" customFormat="1" ht="18.75" hidden="1" customHeight="1" x14ac:dyDescent="0.2">
      <c r="B12" s="646" t="s">
        <v>1528</v>
      </c>
      <c r="C12" s="646" t="s">
        <v>1529</v>
      </c>
      <c r="D12" s="646">
        <f t="shared" ref="D12:D18" si="8">D11+7</f>
        <v>45329</v>
      </c>
      <c r="E12" s="775">
        <f t="shared" si="0"/>
        <v>45337</v>
      </c>
      <c r="F12" s="775" t="s">
        <v>431</v>
      </c>
      <c r="G12" s="775" t="s">
        <v>1530</v>
      </c>
      <c r="H12" s="775">
        <v>45339</v>
      </c>
      <c r="I12" s="775">
        <f t="shared" si="1"/>
        <v>45343</v>
      </c>
      <c r="J12" s="775">
        <f t="shared" si="2"/>
        <v>45346</v>
      </c>
      <c r="K12" s="775">
        <f t="shared" si="3"/>
        <v>45351</v>
      </c>
      <c r="L12" s="775">
        <f t="shared" si="4"/>
        <v>45354</v>
      </c>
      <c r="M12" s="775">
        <f t="shared" si="5"/>
        <v>45358</v>
      </c>
      <c r="N12" s="775">
        <f t="shared" si="6"/>
        <v>45362</v>
      </c>
      <c r="O12" s="775">
        <f t="shared" si="7"/>
        <v>45364</v>
      </c>
    </row>
    <row r="13" spans="2:15" s="14" customFormat="1" ht="18.75" hidden="1" customHeight="1" x14ac:dyDescent="0.2">
      <c r="B13" s="646" t="s">
        <v>1531</v>
      </c>
      <c r="C13" s="646" t="s">
        <v>1532</v>
      </c>
      <c r="D13" s="700">
        <f t="shared" si="8"/>
        <v>45336</v>
      </c>
      <c r="E13" s="775">
        <f t="shared" si="0"/>
        <v>45344</v>
      </c>
      <c r="F13" s="775" t="s">
        <v>1533</v>
      </c>
      <c r="G13" s="775" t="s">
        <v>1534</v>
      </c>
      <c r="H13" s="775">
        <v>45346</v>
      </c>
      <c r="I13" s="775">
        <f t="shared" si="1"/>
        <v>45350</v>
      </c>
      <c r="J13" s="775">
        <f t="shared" si="2"/>
        <v>45353</v>
      </c>
      <c r="K13" s="775">
        <f t="shared" si="3"/>
        <v>45358</v>
      </c>
      <c r="L13" s="775">
        <f t="shared" si="4"/>
        <v>45361</v>
      </c>
      <c r="M13" s="775">
        <f t="shared" si="5"/>
        <v>45365</v>
      </c>
      <c r="N13" s="775">
        <f t="shared" si="6"/>
        <v>45369</v>
      </c>
      <c r="O13" s="775">
        <f t="shared" si="7"/>
        <v>45371</v>
      </c>
    </row>
    <row r="14" spans="2:15" s="14" customFormat="1" ht="18.75" hidden="1" customHeight="1" x14ac:dyDescent="0.2">
      <c r="B14" s="646" t="s">
        <v>1535</v>
      </c>
      <c r="C14" s="646" t="s">
        <v>1536</v>
      </c>
      <c r="D14" s="646">
        <f t="shared" si="8"/>
        <v>45343</v>
      </c>
      <c r="E14" s="775">
        <f t="shared" si="0"/>
        <v>45351</v>
      </c>
      <c r="F14" s="775" t="s">
        <v>1537</v>
      </c>
      <c r="G14" s="775" t="s">
        <v>1538</v>
      </c>
      <c r="H14" s="775">
        <v>45353</v>
      </c>
      <c r="I14" s="775">
        <f t="shared" si="1"/>
        <v>45357</v>
      </c>
      <c r="J14" s="775">
        <f t="shared" si="2"/>
        <v>45360</v>
      </c>
      <c r="K14" s="775">
        <f t="shared" si="3"/>
        <v>45365</v>
      </c>
      <c r="L14" s="775">
        <f t="shared" si="4"/>
        <v>45368</v>
      </c>
      <c r="M14" s="775">
        <f t="shared" si="5"/>
        <v>45372</v>
      </c>
      <c r="N14" s="775">
        <f t="shared" si="6"/>
        <v>45376</v>
      </c>
      <c r="O14" s="775">
        <f t="shared" si="7"/>
        <v>45378</v>
      </c>
    </row>
    <row r="15" spans="2:15" s="14" customFormat="1" ht="18.75" hidden="1" customHeight="1" x14ac:dyDescent="0.2">
      <c r="B15" s="646" t="s">
        <v>1539</v>
      </c>
      <c r="C15" s="646" t="s">
        <v>1540</v>
      </c>
      <c r="D15" s="646">
        <f t="shared" si="8"/>
        <v>45350</v>
      </c>
      <c r="E15" s="775">
        <f t="shared" ref="E15:E19" si="9">D15+8</f>
        <v>45358</v>
      </c>
      <c r="F15" s="775" t="s">
        <v>427</v>
      </c>
      <c r="G15" s="775" t="s">
        <v>1541</v>
      </c>
      <c r="H15" s="775">
        <v>45360</v>
      </c>
      <c r="I15" s="775">
        <f t="shared" si="1"/>
        <v>45364</v>
      </c>
      <c r="J15" s="775">
        <f t="shared" si="2"/>
        <v>45367</v>
      </c>
      <c r="K15" s="775">
        <f t="shared" si="3"/>
        <v>45372</v>
      </c>
      <c r="L15" s="775">
        <f t="shared" si="4"/>
        <v>45375</v>
      </c>
      <c r="M15" s="775">
        <f t="shared" si="5"/>
        <v>45379</v>
      </c>
      <c r="N15" s="775">
        <f t="shared" si="6"/>
        <v>45383</v>
      </c>
      <c r="O15" s="775">
        <f t="shared" si="7"/>
        <v>45385</v>
      </c>
    </row>
    <row r="16" spans="2:15" s="14" customFormat="1" ht="18.75" customHeight="1" x14ac:dyDescent="0.2">
      <c r="B16" s="826" t="s">
        <v>1516</v>
      </c>
      <c r="C16" s="826" t="s">
        <v>1542</v>
      </c>
      <c r="D16" s="646">
        <v>45357</v>
      </c>
      <c r="E16" s="775">
        <f t="shared" si="9"/>
        <v>45365</v>
      </c>
      <c r="F16" s="775" t="s">
        <v>1518</v>
      </c>
      <c r="G16" s="775" t="s">
        <v>1543</v>
      </c>
      <c r="H16" s="775">
        <v>45367</v>
      </c>
      <c r="I16" s="775">
        <f t="shared" si="1"/>
        <v>45371</v>
      </c>
      <c r="J16" s="775">
        <f t="shared" si="2"/>
        <v>45374</v>
      </c>
      <c r="K16" s="775">
        <f t="shared" si="3"/>
        <v>45379</v>
      </c>
      <c r="L16" s="775">
        <f t="shared" si="4"/>
        <v>45382</v>
      </c>
      <c r="M16" s="775">
        <f t="shared" si="5"/>
        <v>45386</v>
      </c>
      <c r="N16" s="775">
        <f t="shared" si="6"/>
        <v>45390</v>
      </c>
      <c r="O16" s="775">
        <f t="shared" si="7"/>
        <v>45392</v>
      </c>
    </row>
    <row r="17" spans="1:15" s="14" customFormat="1" ht="18.75" customHeight="1" x14ac:dyDescent="0.2">
      <c r="A17" s="894"/>
      <c r="B17" s="826" t="s">
        <v>1520</v>
      </c>
      <c r="C17" s="826" t="s">
        <v>1544</v>
      </c>
      <c r="D17" s="646">
        <f t="shared" si="8"/>
        <v>45364</v>
      </c>
      <c r="E17" s="775">
        <f t="shared" si="9"/>
        <v>45372</v>
      </c>
      <c r="F17" s="775" t="s">
        <v>1522</v>
      </c>
      <c r="G17" s="775" t="s">
        <v>1545</v>
      </c>
      <c r="H17" s="775">
        <v>45374</v>
      </c>
      <c r="I17" s="775">
        <f t="shared" si="1"/>
        <v>45378</v>
      </c>
      <c r="J17" s="775">
        <f t="shared" si="2"/>
        <v>45381</v>
      </c>
      <c r="K17" s="775">
        <f t="shared" si="3"/>
        <v>45386</v>
      </c>
      <c r="L17" s="775">
        <f t="shared" si="4"/>
        <v>45389</v>
      </c>
      <c r="M17" s="775">
        <f t="shared" si="5"/>
        <v>45393</v>
      </c>
      <c r="N17" s="775">
        <f t="shared" si="6"/>
        <v>45397</v>
      </c>
      <c r="O17" s="775">
        <f t="shared" si="7"/>
        <v>45399</v>
      </c>
    </row>
    <row r="18" spans="1:15" s="14" customFormat="1" ht="18.75" customHeight="1" x14ac:dyDescent="0.2">
      <c r="A18" s="894"/>
      <c r="B18" s="826" t="s">
        <v>1528</v>
      </c>
      <c r="C18" s="826" t="s">
        <v>1546</v>
      </c>
      <c r="D18" s="646">
        <f t="shared" si="8"/>
        <v>45371</v>
      </c>
      <c r="E18" s="775">
        <f t="shared" si="9"/>
        <v>45379</v>
      </c>
      <c r="F18" s="775" t="s">
        <v>431</v>
      </c>
      <c r="G18" s="775" t="s">
        <v>1547</v>
      </c>
      <c r="H18" s="775">
        <v>45381</v>
      </c>
      <c r="I18" s="775">
        <f t="shared" si="1"/>
        <v>45385</v>
      </c>
      <c r="J18" s="775">
        <f t="shared" si="2"/>
        <v>45388</v>
      </c>
      <c r="K18" s="775">
        <f t="shared" si="3"/>
        <v>45393</v>
      </c>
      <c r="L18" s="775">
        <f t="shared" si="4"/>
        <v>45396</v>
      </c>
      <c r="M18" s="775">
        <f t="shared" si="5"/>
        <v>45400</v>
      </c>
      <c r="N18" s="775">
        <f t="shared" si="6"/>
        <v>45404</v>
      </c>
      <c r="O18" s="775">
        <f t="shared" si="7"/>
        <v>45406</v>
      </c>
    </row>
    <row r="19" spans="1:15" s="14" customFormat="1" ht="18.75" customHeight="1" x14ac:dyDescent="0.2">
      <c r="A19" s="894"/>
      <c r="B19" s="826" t="s">
        <v>1548</v>
      </c>
      <c r="C19" s="826" t="s">
        <v>1549</v>
      </c>
      <c r="D19" s="646">
        <f>D18+7</f>
        <v>45378</v>
      </c>
      <c r="E19" s="775">
        <f t="shared" si="9"/>
        <v>45386</v>
      </c>
      <c r="F19" s="775" t="s">
        <v>1533</v>
      </c>
      <c r="G19" s="775" t="s">
        <v>1550</v>
      </c>
      <c r="H19" s="775">
        <v>45388</v>
      </c>
      <c r="I19" s="775">
        <f t="shared" si="1"/>
        <v>45392</v>
      </c>
      <c r="J19" s="775">
        <f t="shared" si="2"/>
        <v>45395</v>
      </c>
      <c r="K19" s="775">
        <f t="shared" si="3"/>
        <v>45400</v>
      </c>
      <c r="L19" s="775">
        <f t="shared" si="4"/>
        <v>45403</v>
      </c>
      <c r="M19" s="775">
        <f t="shared" si="5"/>
        <v>45407</v>
      </c>
      <c r="N19" s="775">
        <f t="shared" si="6"/>
        <v>45411</v>
      </c>
      <c r="O19" s="775">
        <f t="shared" si="7"/>
        <v>45413</v>
      </c>
    </row>
    <row r="20" spans="1:15" s="14" customFormat="1" ht="18.75" customHeight="1" x14ac:dyDescent="0.2">
      <c r="A20" s="894"/>
      <c r="B20" s="826" t="s">
        <v>1535</v>
      </c>
      <c r="C20" s="826" t="s">
        <v>1551</v>
      </c>
      <c r="D20" s="646">
        <v>45385</v>
      </c>
      <c r="E20" s="775">
        <f t="shared" ref="E20" si="10">D20+8</f>
        <v>45393</v>
      </c>
      <c r="F20" s="775" t="s">
        <v>1537</v>
      </c>
      <c r="G20" s="775" t="s">
        <v>1552</v>
      </c>
      <c r="H20" s="775">
        <f t="shared" ref="H20" si="11">H19+7</f>
        <v>45395</v>
      </c>
      <c r="I20" s="775">
        <f t="shared" si="1"/>
        <v>45399</v>
      </c>
      <c r="J20" s="775">
        <f t="shared" si="2"/>
        <v>45402</v>
      </c>
      <c r="K20" s="775">
        <f t="shared" si="3"/>
        <v>45407</v>
      </c>
      <c r="L20" s="775">
        <f t="shared" si="4"/>
        <v>45410</v>
      </c>
      <c r="M20" s="775">
        <f t="shared" si="5"/>
        <v>45414</v>
      </c>
      <c r="N20" s="775">
        <f t="shared" si="6"/>
        <v>45418</v>
      </c>
      <c r="O20" s="775">
        <f t="shared" si="7"/>
        <v>45420</v>
      </c>
    </row>
    <row r="21" spans="1:15" s="14" customFormat="1" ht="18.75" customHeight="1" x14ac:dyDescent="0.2">
      <c r="A21" s="894"/>
      <c r="B21" s="736"/>
      <c r="C21" s="731"/>
      <c r="D21" s="731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14" customFormat="1" ht="18.75" customHeight="1" x14ac:dyDescent="0.2">
      <c r="A22" s="894"/>
      <c r="B22" s="830" t="s">
        <v>124</v>
      </c>
      <c r="C22" s="731"/>
      <c r="D22" s="731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14" customFormat="1" ht="28.9" customHeight="1" x14ac:dyDescent="0.2">
      <c r="A23" s="894"/>
      <c r="B23" s="883" t="s">
        <v>1509</v>
      </c>
      <c r="C23" s="632"/>
      <c r="D23" s="632" t="s">
        <v>1510</v>
      </c>
      <c r="E23" s="784" t="s">
        <v>1511</v>
      </c>
      <c r="F23" s="1170" t="s">
        <v>1512</v>
      </c>
      <c r="G23" s="1172" t="s">
        <v>382</v>
      </c>
      <c r="H23" s="1170" t="s">
        <v>1511</v>
      </c>
      <c r="I23" s="833" t="s">
        <v>344</v>
      </c>
      <c r="J23" s="489"/>
      <c r="K23" s="489"/>
      <c r="L23" s="489"/>
      <c r="M23" s="348"/>
      <c r="N23" s="348"/>
      <c r="O23" s="348"/>
    </row>
    <row r="24" spans="1:15" s="14" customFormat="1" ht="18.75" customHeight="1" x14ac:dyDescent="0.2">
      <c r="A24" s="894"/>
      <c r="B24" s="633" t="s">
        <v>381</v>
      </c>
      <c r="C24" s="633" t="s">
        <v>382</v>
      </c>
      <c r="D24" s="632" t="s">
        <v>1289</v>
      </c>
      <c r="E24" s="633" t="s">
        <v>169</v>
      </c>
      <c r="F24" s="1171"/>
      <c r="G24" s="1173"/>
      <c r="H24" s="1171"/>
      <c r="I24" s="633"/>
      <c r="J24" s="373"/>
      <c r="K24" s="373"/>
      <c r="L24" s="373"/>
      <c r="M24" s="348"/>
      <c r="N24" s="348"/>
      <c r="O24" s="348"/>
    </row>
    <row r="25" spans="1:15" s="14" customFormat="1" ht="18.75" hidden="1" customHeight="1" x14ac:dyDescent="0.2">
      <c r="A25" s="894"/>
      <c r="B25" s="646" t="s">
        <v>1520</v>
      </c>
      <c r="C25" s="646" t="s">
        <v>1521</v>
      </c>
      <c r="D25" s="646">
        <v>45320</v>
      </c>
      <c r="E25" s="775">
        <f>D25+8</f>
        <v>45328</v>
      </c>
      <c r="F25" s="775" t="s">
        <v>1526</v>
      </c>
      <c r="G25" s="775" t="s">
        <v>1553</v>
      </c>
      <c r="H25" s="775">
        <v>45321</v>
      </c>
      <c r="I25" s="775">
        <f>H25+4</f>
        <v>45325</v>
      </c>
      <c r="J25" s="9"/>
      <c r="K25" s="12"/>
      <c r="M25" s="348"/>
      <c r="N25" s="348"/>
      <c r="O25" s="348"/>
    </row>
    <row r="26" spans="1:15" s="14" customFormat="1" ht="18.75" hidden="1" customHeight="1" x14ac:dyDescent="0.2">
      <c r="A26" s="894"/>
      <c r="B26" s="646" t="s">
        <v>1524</v>
      </c>
      <c r="C26" s="646" t="s">
        <v>1525</v>
      </c>
      <c r="D26" s="646">
        <v>45322</v>
      </c>
      <c r="E26" s="775">
        <f t="shared" ref="E26:E36" si="12">D26+8</f>
        <v>45330</v>
      </c>
      <c r="F26" s="775" t="s">
        <v>431</v>
      </c>
      <c r="G26" s="775" t="s">
        <v>1554</v>
      </c>
      <c r="H26" s="775">
        <f t="shared" ref="H26:I29" si="13">H25+7</f>
        <v>45328</v>
      </c>
      <c r="I26" s="775">
        <f>I25+7</f>
        <v>45332</v>
      </c>
      <c r="J26" s="9"/>
      <c r="K26" s="12"/>
      <c r="M26" s="348"/>
      <c r="N26" s="348"/>
      <c r="O26" s="348"/>
    </row>
    <row r="27" spans="1:15" s="14" customFormat="1" ht="18.75" hidden="1" customHeight="1" x14ac:dyDescent="0.2">
      <c r="A27" s="894"/>
      <c r="B27" s="646" t="s">
        <v>1528</v>
      </c>
      <c r="C27" s="646" t="s">
        <v>1529</v>
      </c>
      <c r="D27" s="646">
        <f t="shared" ref="D27:D32" si="14">D26+7</f>
        <v>45329</v>
      </c>
      <c r="E27" s="775">
        <f t="shared" si="12"/>
        <v>45337</v>
      </c>
      <c r="F27" s="775" t="s">
        <v>1533</v>
      </c>
      <c r="G27" s="775" t="s">
        <v>1555</v>
      </c>
      <c r="H27" s="775">
        <f t="shared" si="13"/>
        <v>45335</v>
      </c>
      <c r="I27" s="775">
        <f t="shared" si="13"/>
        <v>45339</v>
      </c>
      <c r="J27" s="9"/>
      <c r="K27" s="12"/>
      <c r="M27" s="348"/>
      <c r="N27" s="348"/>
      <c r="O27" s="348"/>
    </row>
    <row r="28" spans="1:15" s="14" customFormat="1" ht="18.75" hidden="1" customHeight="1" x14ac:dyDescent="0.2">
      <c r="A28" s="894"/>
      <c r="B28" s="646" t="s">
        <v>1531</v>
      </c>
      <c r="C28" s="646" t="s">
        <v>1532</v>
      </c>
      <c r="D28" s="700">
        <f t="shared" si="14"/>
        <v>45336</v>
      </c>
      <c r="E28" s="775">
        <f t="shared" si="12"/>
        <v>45344</v>
      </c>
      <c r="F28" s="775" t="s">
        <v>427</v>
      </c>
      <c r="G28" s="775" t="s">
        <v>1556</v>
      </c>
      <c r="H28" s="775">
        <f t="shared" si="13"/>
        <v>45342</v>
      </c>
      <c r="I28" s="775">
        <f t="shared" si="13"/>
        <v>45346</v>
      </c>
      <c r="J28" s="9"/>
      <c r="K28" s="12"/>
      <c r="M28" s="348"/>
      <c r="N28" s="348"/>
      <c r="O28" s="348"/>
    </row>
    <row r="29" spans="1:15" s="14" customFormat="1" ht="18.75" hidden="1" customHeight="1" x14ac:dyDescent="0.2">
      <c r="A29" s="894"/>
      <c r="B29" s="646" t="s">
        <v>1535</v>
      </c>
      <c r="C29" s="646" t="s">
        <v>1536</v>
      </c>
      <c r="D29" s="646">
        <f t="shared" si="14"/>
        <v>45343</v>
      </c>
      <c r="E29" s="775">
        <f t="shared" si="12"/>
        <v>45351</v>
      </c>
      <c r="F29" s="775" t="s">
        <v>1518</v>
      </c>
      <c r="G29" s="775" t="s">
        <v>1557</v>
      </c>
      <c r="H29" s="775">
        <f t="shared" si="13"/>
        <v>45349</v>
      </c>
      <c r="I29" s="775">
        <f t="shared" si="13"/>
        <v>45353</v>
      </c>
      <c r="J29" s="9"/>
      <c r="K29" s="12"/>
      <c r="M29" s="348"/>
      <c r="N29" s="348"/>
      <c r="O29" s="348"/>
    </row>
    <row r="30" spans="1:15" s="14" customFormat="1" ht="18.75" hidden="1" customHeight="1" x14ac:dyDescent="0.2">
      <c r="A30" s="894"/>
      <c r="B30" s="826" t="s">
        <v>1539</v>
      </c>
      <c r="C30" s="826" t="s">
        <v>1540</v>
      </c>
      <c r="D30" s="646">
        <f t="shared" si="14"/>
        <v>45350</v>
      </c>
      <c r="E30" s="775">
        <f t="shared" si="12"/>
        <v>45358</v>
      </c>
      <c r="F30" s="775" t="s">
        <v>1522</v>
      </c>
      <c r="G30" s="775" t="s">
        <v>1558</v>
      </c>
      <c r="H30" s="775">
        <f t="shared" ref="H30:I30" si="15">H29+7</f>
        <v>45356</v>
      </c>
      <c r="I30" s="775">
        <f t="shared" si="15"/>
        <v>45360</v>
      </c>
      <c r="J30" s="9"/>
      <c r="K30" s="12"/>
      <c r="M30" s="348"/>
      <c r="N30" s="348"/>
      <c r="O30" s="348"/>
    </row>
    <row r="31" spans="1:15" s="14" customFormat="1" ht="18.75" hidden="1" customHeight="1" x14ac:dyDescent="0.2">
      <c r="A31" s="894"/>
      <c r="B31" s="826" t="s">
        <v>1516</v>
      </c>
      <c r="C31" s="826" t="s">
        <v>1542</v>
      </c>
      <c r="D31" s="646">
        <v>45357</v>
      </c>
      <c r="E31" s="775">
        <f t="shared" si="12"/>
        <v>45365</v>
      </c>
      <c r="F31" s="814" t="s">
        <v>439</v>
      </c>
      <c r="G31" s="775" t="s">
        <v>1559</v>
      </c>
      <c r="H31" s="817">
        <f t="shared" ref="H31:I31" si="16">H30+7</f>
        <v>45363</v>
      </c>
      <c r="I31" s="817">
        <f t="shared" si="16"/>
        <v>45367</v>
      </c>
      <c r="J31" s="9"/>
      <c r="K31" s="12"/>
      <c r="M31" s="348"/>
      <c r="N31" s="348"/>
      <c r="O31" s="348"/>
    </row>
    <row r="32" spans="1:15" s="14" customFormat="1" ht="18.75" hidden="1" customHeight="1" x14ac:dyDescent="0.2">
      <c r="A32" s="894"/>
      <c r="B32" s="826" t="s">
        <v>1520</v>
      </c>
      <c r="C32" s="826" t="s">
        <v>1544</v>
      </c>
      <c r="D32" s="646">
        <f t="shared" si="14"/>
        <v>45364</v>
      </c>
      <c r="E32" s="775">
        <f t="shared" si="12"/>
        <v>45372</v>
      </c>
      <c r="F32" s="775" t="s">
        <v>1533</v>
      </c>
      <c r="G32" s="775" t="s">
        <v>1560</v>
      </c>
      <c r="H32" s="775">
        <v>45377</v>
      </c>
      <c r="I32" s="775">
        <v>45381</v>
      </c>
      <c r="J32" s="9"/>
      <c r="K32" s="12"/>
      <c r="M32" s="348"/>
      <c r="N32" s="348"/>
      <c r="O32" s="348"/>
    </row>
    <row r="33" spans="1:11" s="14" customFormat="1" ht="18.75" customHeight="1" x14ac:dyDescent="0.2">
      <c r="A33" s="894"/>
      <c r="B33" s="826" t="s">
        <v>1528</v>
      </c>
      <c r="C33" s="826" t="s">
        <v>1546</v>
      </c>
      <c r="D33" s="646">
        <v>45379</v>
      </c>
      <c r="E33" s="775">
        <f t="shared" si="12"/>
        <v>45387</v>
      </c>
      <c r="F33" s="775" t="s">
        <v>427</v>
      </c>
      <c r="G33" s="775" t="s">
        <v>1561</v>
      </c>
      <c r="H33" s="775">
        <v>45391</v>
      </c>
      <c r="I33" s="775">
        <v>45395</v>
      </c>
      <c r="J33" s="9"/>
      <c r="K33" s="12"/>
    </row>
    <row r="34" spans="1:11" s="14" customFormat="1" ht="18.75" customHeight="1" x14ac:dyDescent="0.2">
      <c r="A34" s="823" t="s">
        <v>1548</v>
      </c>
      <c r="B34" s="826" t="s">
        <v>1520</v>
      </c>
      <c r="C34" s="826" t="s">
        <v>1549</v>
      </c>
      <c r="D34" s="646">
        <v>45381</v>
      </c>
      <c r="E34" s="775">
        <f t="shared" si="12"/>
        <v>45389</v>
      </c>
      <c r="F34" s="775" t="s">
        <v>427</v>
      </c>
      <c r="G34" s="775" t="s">
        <v>1561</v>
      </c>
      <c r="H34" s="775">
        <v>45391</v>
      </c>
      <c r="I34" s="775">
        <v>45395</v>
      </c>
      <c r="J34" s="9"/>
      <c r="K34" s="12"/>
    </row>
    <row r="35" spans="1:11" s="14" customFormat="1" ht="18.75" customHeight="1" x14ac:dyDescent="0.2">
      <c r="A35" s="894"/>
      <c r="B35" s="826" t="s">
        <v>1535</v>
      </c>
      <c r="C35" s="826" t="s">
        <v>1551</v>
      </c>
      <c r="D35" s="646">
        <v>45386</v>
      </c>
      <c r="E35" s="775">
        <f t="shared" si="12"/>
        <v>45394</v>
      </c>
      <c r="F35" s="775" t="s">
        <v>1518</v>
      </c>
      <c r="G35" s="775" t="s">
        <v>1562</v>
      </c>
      <c r="H35" s="775">
        <v>45398</v>
      </c>
      <c r="I35" s="775">
        <f t="shared" ref="I35" si="17">I34+7</f>
        <v>45402</v>
      </c>
      <c r="J35" s="9"/>
      <c r="K35" s="12"/>
    </row>
    <row r="36" spans="1:11" s="14" customFormat="1" ht="18.75" customHeight="1" x14ac:dyDescent="0.2">
      <c r="A36" s="894"/>
      <c r="B36" s="826" t="s">
        <v>1539</v>
      </c>
      <c r="C36" s="826" t="s">
        <v>1563</v>
      </c>
      <c r="D36" s="646">
        <v>45392</v>
      </c>
      <c r="E36" s="775">
        <f t="shared" si="12"/>
        <v>45400</v>
      </c>
      <c r="F36" s="775" t="s">
        <v>1522</v>
      </c>
      <c r="G36" s="775" t="s">
        <v>1564</v>
      </c>
      <c r="H36" s="775">
        <v>45405</v>
      </c>
      <c r="I36" s="775">
        <f t="shared" ref="I36" si="18">I35+7</f>
        <v>45409</v>
      </c>
      <c r="J36" s="9"/>
      <c r="K36" s="12"/>
    </row>
    <row r="37" spans="1:11" s="14" customFormat="1" ht="18.75" customHeight="1" x14ac:dyDescent="0.2">
      <c r="A37" s="823" t="s">
        <v>1516</v>
      </c>
      <c r="B37" s="895" t="s">
        <v>415</v>
      </c>
      <c r="C37" s="826" t="s">
        <v>1565</v>
      </c>
      <c r="D37" s="646">
        <v>45399</v>
      </c>
      <c r="E37" s="775">
        <f t="shared" ref="E37" si="19">D37+8</f>
        <v>45407</v>
      </c>
      <c r="F37" s="775" t="s">
        <v>431</v>
      </c>
      <c r="G37" s="775" t="s">
        <v>1566</v>
      </c>
      <c r="H37" s="775">
        <f t="shared" ref="H37:I37" si="20">H36+7</f>
        <v>45412</v>
      </c>
      <c r="I37" s="775">
        <f t="shared" si="20"/>
        <v>45416</v>
      </c>
      <c r="J37" s="9"/>
      <c r="K37" s="12"/>
    </row>
    <row r="38" spans="1:11" s="14" customFormat="1" ht="18.75" customHeight="1" x14ac:dyDescent="0.2">
      <c r="A38" s="823" t="s">
        <v>1520</v>
      </c>
      <c r="B38" s="826" t="s">
        <v>1548</v>
      </c>
      <c r="C38" s="826" t="s">
        <v>1567</v>
      </c>
      <c r="D38" s="646">
        <f>D37+7</f>
        <v>45406</v>
      </c>
      <c r="E38" s="775">
        <f t="shared" ref="E38" si="21">D38+8</f>
        <v>45414</v>
      </c>
      <c r="F38" s="775" t="s">
        <v>431</v>
      </c>
      <c r="G38" s="775" t="s">
        <v>1566</v>
      </c>
      <c r="H38" s="775">
        <f t="shared" ref="H38:I38" si="22">H37+7</f>
        <v>45419</v>
      </c>
      <c r="I38" s="775">
        <f t="shared" si="22"/>
        <v>45423</v>
      </c>
      <c r="J38" s="9"/>
      <c r="K38" s="12"/>
    </row>
    <row r="39" spans="1:11" s="14" customFormat="1" ht="18.75" customHeight="1" x14ac:dyDescent="0.2">
      <c r="A39" s="894"/>
      <c r="B39" s="736"/>
      <c r="C39" s="731"/>
      <c r="D39" s="731"/>
      <c r="E39" s="9"/>
      <c r="F39" s="9"/>
      <c r="G39" s="9"/>
      <c r="H39" s="9"/>
      <c r="I39" s="9"/>
      <c r="J39" s="9"/>
      <c r="K39" s="9"/>
    </row>
    <row r="40" spans="1:11" s="14" customFormat="1" ht="18.75" customHeight="1" x14ac:dyDescent="0.2">
      <c r="A40" s="894"/>
      <c r="B40" s="830" t="s">
        <v>126</v>
      </c>
      <c r="C40" s="731"/>
      <c r="D40" s="731"/>
      <c r="E40" s="9"/>
      <c r="F40" s="9"/>
      <c r="G40" s="9"/>
      <c r="H40" s="9"/>
      <c r="I40" s="9"/>
      <c r="J40" s="9"/>
      <c r="K40" s="9"/>
    </row>
    <row r="41" spans="1:11" s="14" customFormat="1" ht="28.9" customHeight="1" x14ac:dyDescent="0.2">
      <c r="A41" s="894"/>
      <c r="B41" s="883" t="s">
        <v>1509</v>
      </c>
      <c r="C41" s="632"/>
      <c r="D41" s="632" t="s">
        <v>1510</v>
      </c>
      <c r="E41" s="784" t="s">
        <v>1568</v>
      </c>
      <c r="F41" s="1170" t="s">
        <v>1512</v>
      </c>
      <c r="G41" s="1172" t="s">
        <v>382</v>
      </c>
      <c r="H41" s="1172" t="s">
        <v>1568</v>
      </c>
      <c r="I41" s="784" t="s">
        <v>1569</v>
      </c>
      <c r="J41" s="833" t="s">
        <v>281</v>
      </c>
      <c r="K41" s="784" t="s">
        <v>1570</v>
      </c>
    </row>
    <row r="42" spans="1:11" s="14" customFormat="1" ht="18.75" customHeight="1" x14ac:dyDescent="0.2">
      <c r="A42" s="894"/>
      <c r="B42" s="633" t="s">
        <v>381</v>
      </c>
      <c r="C42" s="633" t="s">
        <v>382</v>
      </c>
      <c r="D42" s="632" t="s">
        <v>1289</v>
      </c>
      <c r="E42" s="633" t="s">
        <v>172</v>
      </c>
      <c r="F42" s="1171"/>
      <c r="G42" s="1173"/>
      <c r="H42" s="1173"/>
      <c r="I42" s="633"/>
      <c r="J42" s="633"/>
      <c r="K42" s="633"/>
    </row>
    <row r="43" spans="1:11" s="14" customFormat="1" ht="18.75" hidden="1" customHeight="1" x14ac:dyDescent="0.2">
      <c r="A43" s="894"/>
      <c r="B43" s="646" t="s">
        <v>1520</v>
      </c>
      <c r="C43" s="646" t="s">
        <v>1521</v>
      </c>
      <c r="D43" s="646">
        <v>45320</v>
      </c>
      <c r="E43" s="775">
        <f t="shared" ref="E43:E51" si="23">D43+8</f>
        <v>45328</v>
      </c>
      <c r="F43" s="775" t="s">
        <v>1526</v>
      </c>
      <c r="G43" s="775" t="s">
        <v>1553</v>
      </c>
      <c r="H43" s="775">
        <v>45321</v>
      </c>
      <c r="I43" s="775">
        <f t="shared" ref="I43:I51" si="24">H43+9</f>
        <v>45330</v>
      </c>
      <c r="J43" s="775">
        <f t="shared" ref="J43:J51" si="25">H43+8</f>
        <v>45329</v>
      </c>
      <c r="K43" s="775">
        <f t="shared" ref="K43:K51" si="26">H43+10</f>
        <v>45331</v>
      </c>
    </row>
    <row r="44" spans="1:11" s="14" customFormat="1" ht="18.75" hidden="1" customHeight="1" x14ac:dyDescent="0.2">
      <c r="A44" s="894"/>
      <c r="B44" s="646" t="s">
        <v>1524</v>
      </c>
      <c r="C44" s="646" t="s">
        <v>1525</v>
      </c>
      <c r="D44" s="646">
        <v>45322</v>
      </c>
      <c r="E44" s="775">
        <f t="shared" si="23"/>
        <v>45330</v>
      </c>
      <c r="F44" s="775" t="s">
        <v>431</v>
      </c>
      <c r="G44" s="775" t="s">
        <v>1554</v>
      </c>
      <c r="H44" s="775">
        <f t="shared" ref="H44" si="27">H43+7</f>
        <v>45328</v>
      </c>
      <c r="I44" s="775">
        <f t="shared" si="24"/>
        <v>45337</v>
      </c>
      <c r="J44" s="775">
        <f t="shared" si="25"/>
        <v>45336</v>
      </c>
      <c r="K44" s="775">
        <f t="shared" si="26"/>
        <v>45338</v>
      </c>
    </row>
    <row r="45" spans="1:11" s="14" customFormat="1" ht="18.75" hidden="1" customHeight="1" x14ac:dyDescent="0.2">
      <c r="A45" s="894"/>
      <c r="B45" s="646" t="s">
        <v>1528</v>
      </c>
      <c r="C45" s="646" t="s">
        <v>1529</v>
      </c>
      <c r="D45" s="646">
        <f t="shared" ref="D45:D50" si="28">D44+7</f>
        <v>45329</v>
      </c>
      <c r="E45" s="775">
        <f t="shared" si="23"/>
        <v>45337</v>
      </c>
      <c r="F45" s="775" t="s">
        <v>1533</v>
      </c>
      <c r="G45" s="775" t="s">
        <v>1555</v>
      </c>
      <c r="H45" s="775">
        <f t="shared" ref="H45" si="29">H44+7</f>
        <v>45335</v>
      </c>
      <c r="I45" s="775">
        <f t="shared" si="24"/>
        <v>45344</v>
      </c>
      <c r="J45" s="775">
        <f t="shared" si="25"/>
        <v>45343</v>
      </c>
      <c r="K45" s="775">
        <f t="shared" si="26"/>
        <v>45345</v>
      </c>
    </row>
    <row r="46" spans="1:11" s="14" customFormat="1" ht="18.75" hidden="1" customHeight="1" x14ac:dyDescent="0.2">
      <c r="A46" s="894"/>
      <c r="B46" s="646" t="s">
        <v>1531</v>
      </c>
      <c r="C46" s="646" t="s">
        <v>1532</v>
      </c>
      <c r="D46" s="700">
        <f t="shared" si="28"/>
        <v>45336</v>
      </c>
      <c r="E46" s="775">
        <f t="shared" si="23"/>
        <v>45344</v>
      </c>
      <c r="F46" s="775" t="s">
        <v>427</v>
      </c>
      <c r="G46" s="775" t="s">
        <v>1556</v>
      </c>
      <c r="H46" s="775">
        <f t="shared" ref="H46" si="30">H45+7</f>
        <v>45342</v>
      </c>
      <c r="I46" s="775">
        <f t="shared" si="24"/>
        <v>45351</v>
      </c>
      <c r="J46" s="775">
        <f t="shared" si="25"/>
        <v>45350</v>
      </c>
      <c r="K46" s="775">
        <f t="shared" si="26"/>
        <v>45352</v>
      </c>
    </row>
    <row r="47" spans="1:11" s="14" customFormat="1" ht="18.75" hidden="1" customHeight="1" x14ac:dyDescent="0.2">
      <c r="A47" s="894"/>
      <c r="B47" s="646" t="s">
        <v>1535</v>
      </c>
      <c r="C47" s="646" t="s">
        <v>1536</v>
      </c>
      <c r="D47" s="646">
        <f t="shared" si="28"/>
        <v>45343</v>
      </c>
      <c r="E47" s="775">
        <f t="shared" si="23"/>
        <v>45351</v>
      </c>
      <c r="F47" s="775" t="s">
        <v>1518</v>
      </c>
      <c r="G47" s="775" t="s">
        <v>1557</v>
      </c>
      <c r="H47" s="775">
        <f t="shared" ref="H47" si="31">H46+7</f>
        <v>45349</v>
      </c>
      <c r="I47" s="775">
        <f t="shared" si="24"/>
        <v>45358</v>
      </c>
      <c r="J47" s="775">
        <f t="shared" si="25"/>
        <v>45357</v>
      </c>
      <c r="K47" s="775">
        <f t="shared" si="26"/>
        <v>45359</v>
      </c>
    </row>
    <row r="48" spans="1:11" s="14" customFormat="1" ht="18.75" hidden="1" customHeight="1" x14ac:dyDescent="0.2">
      <c r="A48" s="894"/>
      <c r="B48" s="826" t="s">
        <v>1539</v>
      </c>
      <c r="C48" s="826" t="s">
        <v>1540</v>
      </c>
      <c r="D48" s="646">
        <f t="shared" si="28"/>
        <v>45350</v>
      </c>
      <c r="E48" s="775">
        <f t="shared" si="23"/>
        <v>45358</v>
      </c>
      <c r="F48" s="775" t="s">
        <v>1522</v>
      </c>
      <c r="G48" s="775" t="s">
        <v>1558</v>
      </c>
      <c r="H48" s="775">
        <f t="shared" ref="H48" si="32">H47+7</f>
        <v>45356</v>
      </c>
      <c r="I48" s="775">
        <f t="shared" si="24"/>
        <v>45365</v>
      </c>
      <c r="J48" s="775">
        <f t="shared" si="25"/>
        <v>45364</v>
      </c>
      <c r="K48" s="775">
        <f t="shared" si="26"/>
        <v>45366</v>
      </c>
    </row>
    <row r="49" spans="2:11" s="14" customFormat="1" ht="18.75" hidden="1" customHeight="1" x14ac:dyDescent="0.2">
      <c r="B49" s="826" t="s">
        <v>1516</v>
      </c>
      <c r="C49" s="826" t="s">
        <v>1542</v>
      </c>
      <c r="D49" s="646">
        <v>45357</v>
      </c>
      <c r="E49" s="775">
        <f t="shared" si="23"/>
        <v>45365</v>
      </c>
      <c r="F49" s="814" t="s">
        <v>439</v>
      </c>
      <c r="G49" s="775" t="s">
        <v>1559</v>
      </c>
      <c r="H49" s="817">
        <f t="shared" ref="H49" si="33">H48+7</f>
        <v>45363</v>
      </c>
      <c r="I49" s="817">
        <f t="shared" si="24"/>
        <v>45372</v>
      </c>
      <c r="J49" s="817">
        <f t="shared" si="25"/>
        <v>45371</v>
      </c>
      <c r="K49" s="817">
        <f t="shared" si="26"/>
        <v>45373</v>
      </c>
    </row>
    <row r="50" spans="2:11" s="14" customFormat="1" ht="18.75" hidden="1" customHeight="1" x14ac:dyDescent="0.2">
      <c r="B50" s="826" t="s">
        <v>1520</v>
      </c>
      <c r="C50" s="826" t="s">
        <v>1544</v>
      </c>
      <c r="D50" s="646">
        <f t="shared" si="28"/>
        <v>45364</v>
      </c>
      <c r="E50" s="775">
        <f t="shared" si="23"/>
        <v>45372</v>
      </c>
      <c r="F50" s="775" t="s">
        <v>431</v>
      </c>
      <c r="G50" s="775" t="s">
        <v>1571</v>
      </c>
      <c r="H50" s="775">
        <f t="shared" ref="H50" si="34">H49+7</f>
        <v>45370</v>
      </c>
      <c r="I50" s="775">
        <f t="shared" si="24"/>
        <v>45379</v>
      </c>
      <c r="J50" s="775">
        <f t="shared" si="25"/>
        <v>45378</v>
      </c>
      <c r="K50" s="775">
        <f t="shared" si="26"/>
        <v>45380</v>
      </c>
    </row>
    <row r="51" spans="2:11" s="14" customFormat="1" ht="18.75" hidden="1" customHeight="1" x14ac:dyDescent="0.2">
      <c r="B51" s="826" t="s">
        <v>1528</v>
      </c>
      <c r="C51" s="826" t="s">
        <v>1546</v>
      </c>
      <c r="D51" s="646">
        <v>45376</v>
      </c>
      <c r="E51" s="775">
        <f t="shared" si="23"/>
        <v>45384</v>
      </c>
      <c r="F51" s="775" t="s">
        <v>1533</v>
      </c>
      <c r="G51" s="775" t="s">
        <v>1560</v>
      </c>
      <c r="H51" s="775">
        <f t="shared" ref="H51" si="35">H50+7</f>
        <v>45377</v>
      </c>
      <c r="I51" s="775">
        <f t="shared" si="24"/>
        <v>45386</v>
      </c>
      <c r="J51" s="775">
        <f t="shared" si="25"/>
        <v>45385</v>
      </c>
      <c r="K51" s="775">
        <f t="shared" si="26"/>
        <v>45387</v>
      </c>
    </row>
    <row r="52" spans="2:11" s="14" customFormat="1" ht="18.75" customHeight="1" x14ac:dyDescent="0.2">
      <c r="B52" s="896" t="s">
        <v>452</v>
      </c>
      <c r="C52" s="897" t="s">
        <v>1572</v>
      </c>
      <c r="D52" s="819">
        <v>45371</v>
      </c>
      <c r="E52" s="775">
        <f>D52+11</f>
        <v>45382</v>
      </c>
      <c r="F52" s="775" t="s">
        <v>431</v>
      </c>
      <c r="G52" s="775" t="s">
        <v>1547</v>
      </c>
      <c r="H52" s="775">
        <v>45385</v>
      </c>
      <c r="I52" s="775">
        <f>H52+34</f>
        <v>45419</v>
      </c>
      <c r="J52" s="775">
        <f>I52+1</f>
        <v>45420</v>
      </c>
      <c r="K52" s="775">
        <f>J52+2</f>
        <v>45422</v>
      </c>
    </row>
    <row r="53" spans="2:11" s="14" customFormat="1" ht="18.75" customHeight="1" x14ac:dyDescent="0.2">
      <c r="B53" s="897" t="s">
        <v>1573</v>
      </c>
      <c r="C53" s="897" t="s">
        <v>1574</v>
      </c>
      <c r="D53" s="819">
        <f>D52+7</f>
        <v>45378</v>
      </c>
      <c r="E53" s="775">
        <f t="shared" ref="E53:E56" si="36">D53+11</f>
        <v>45389</v>
      </c>
      <c r="F53" s="775" t="s">
        <v>1533</v>
      </c>
      <c r="G53" s="775" t="s">
        <v>1550</v>
      </c>
      <c r="H53" s="775">
        <v>45392</v>
      </c>
      <c r="I53" s="775">
        <f t="shared" ref="I53:I56" si="37">H53+34</f>
        <v>45426</v>
      </c>
      <c r="J53" s="775">
        <f t="shared" ref="J53:J56" si="38">I53+1</f>
        <v>45427</v>
      </c>
      <c r="K53" s="775">
        <f t="shared" ref="K53:K56" si="39">J53+2</f>
        <v>45429</v>
      </c>
    </row>
    <row r="54" spans="2:11" s="14" customFormat="1" ht="18.75" customHeight="1" x14ac:dyDescent="0.2">
      <c r="B54" s="897" t="s">
        <v>1371</v>
      </c>
      <c r="C54" s="897" t="s">
        <v>1575</v>
      </c>
      <c r="D54" s="819">
        <f t="shared" ref="D54:D56" si="40">D53+7</f>
        <v>45385</v>
      </c>
      <c r="E54" s="775">
        <f t="shared" si="36"/>
        <v>45396</v>
      </c>
      <c r="F54" s="775" t="s">
        <v>1537</v>
      </c>
      <c r="G54" s="775" t="s">
        <v>1552</v>
      </c>
      <c r="H54" s="775">
        <v>45398</v>
      </c>
      <c r="I54" s="775">
        <f t="shared" si="37"/>
        <v>45432</v>
      </c>
      <c r="J54" s="775">
        <f t="shared" si="38"/>
        <v>45433</v>
      </c>
      <c r="K54" s="775">
        <f t="shared" si="39"/>
        <v>45435</v>
      </c>
    </row>
    <row r="55" spans="2:11" s="14" customFormat="1" ht="18.75" customHeight="1" x14ac:dyDescent="0.2">
      <c r="B55" s="897" t="s">
        <v>1576</v>
      </c>
      <c r="C55" s="897" t="s">
        <v>1577</v>
      </c>
      <c r="D55" s="819">
        <f t="shared" si="40"/>
        <v>45392</v>
      </c>
      <c r="E55" s="775">
        <f t="shared" si="36"/>
        <v>45403</v>
      </c>
      <c r="F55" s="775" t="s">
        <v>427</v>
      </c>
      <c r="G55" s="775" t="s">
        <v>1578</v>
      </c>
      <c r="H55" s="775">
        <v>45405</v>
      </c>
      <c r="I55" s="775">
        <f t="shared" si="37"/>
        <v>45439</v>
      </c>
      <c r="J55" s="775">
        <f t="shared" si="38"/>
        <v>45440</v>
      </c>
      <c r="K55" s="775">
        <f t="shared" si="39"/>
        <v>45442</v>
      </c>
    </row>
    <row r="56" spans="2:11" s="14" customFormat="1" ht="18.75" customHeight="1" x14ac:dyDescent="0.2">
      <c r="B56" s="897" t="s">
        <v>1579</v>
      </c>
      <c r="C56" s="897" t="s">
        <v>1580</v>
      </c>
      <c r="D56" s="819">
        <f t="shared" si="40"/>
        <v>45399</v>
      </c>
      <c r="E56" s="775">
        <f t="shared" si="36"/>
        <v>45410</v>
      </c>
      <c r="F56" s="775" t="s">
        <v>1518</v>
      </c>
      <c r="G56" s="775" t="s">
        <v>1581</v>
      </c>
      <c r="H56" s="775">
        <f t="shared" ref="H56" si="41">H55+7</f>
        <v>45412</v>
      </c>
      <c r="I56" s="775">
        <f t="shared" si="37"/>
        <v>45446</v>
      </c>
      <c r="J56" s="775">
        <f t="shared" si="38"/>
        <v>45447</v>
      </c>
      <c r="K56" s="775">
        <f t="shared" si="39"/>
        <v>45449</v>
      </c>
    </row>
    <row r="57" spans="2:11" s="14" customFormat="1" ht="18.75" customHeight="1" x14ac:dyDescent="0.2">
      <c r="B57" s="498"/>
      <c r="C57" s="555"/>
      <c r="D57" s="9"/>
      <c r="E57" s="9"/>
      <c r="F57" s="9"/>
      <c r="G57" s="9"/>
      <c r="H57" s="9"/>
      <c r="I57" s="9"/>
      <c r="J57" s="9"/>
      <c r="K57" s="9"/>
    </row>
    <row r="58" spans="2:11" s="14" customFormat="1" ht="18.75" customHeight="1" thickBot="1" x14ac:dyDescent="0.25">
      <c r="B58" s="8"/>
      <c r="C58" s="11"/>
      <c r="D58" s="11"/>
      <c r="E58" s="15"/>
      <c r="F58" s="2"/>
      <c r="G58" s="2"/>
      <c r="H58" s="11"/>
      <c r="I58" s="2"/>
      <c r="J58" s="2"/>
      <c r="K58" s="9"/>
    </row>
    <row r="59" spans="2:11" s="14" customFormat="1" ht="18.75" customHeight="1" x14ac:dyDescent="0.2">
      <c r="B59" s="788"/>
      <c r="C59" s="789"/>
      <c r="D59" s="790"/>
      <c r="E59" s="791"/>
      <c r="F59" s="792"/>
      <c r="G59" s="793"/>
      <c r="H59" s="794"/>
      <c r="I59" s="197"/>
      <c r="J59" s="193"/>
      <c r="K59" s="2"/>
    </row>
    <row r="60" spans="2:11" s="14" customFormat="1" ht="18.75" customHeight="1" x14ac:dyDescent="0.2">
      <c r="B60" s="795" t="s">
        <v>528</v>
      </c>
      <c r="C60" s="145"/>
      <c r="D60" s="147" t="s">
        <v>529</v>
      </c>
      <c r="E60" s="147"/>
      <c r="F60" s="147"/>
      <c r="G60" s="147" t="s">
        <v>530</v>
      </c>
      <c r="H60" s="796"/>
      <c r="I60" s="201"/>
      <c r="J60" s="203"/>
      <c r="K60" s="203"/>
    </row>
    <row r="61" spans="2:11" s="12" customFormat="1" ht="18.75" customHeight="1" x14ac:dyDescent="0.2">
      <c r="B61" s="797" t="s">
        <v>531</v>
      </c>
      <c r="C61" s="798" t="s">
        <v>532</v>
      </c>
      <c r="D61" s="133" t="s">
        <v>533</v>
      </c>
      <c r="E61" s="147"/>
      <c r="F61" s="798" t="s">
        <v>534</v>
      </c>
      <c r="G61" s="145" t="s">
        <v>535</v>
      </c>
      <c r="H61" s="799" t="s">
        <v>536</v>
      </c>
      <c r="I61" s="201"/>
      <c r="J61" s="203"/>
      <c r="K61" s="203"/>
    </row>
    <row r="62" spans="2:11" s="12" customFormat="1" ht="18.75" customHeight="1" x14ac:dyDescent="0.2">
      <c r="B62" s="800" t="s">
        <v>537</v>
      </c>
      <c r="C62" s="801" t="s">
        <v>538</v>
      </c>
      <c r="D62" s="133" t="s">
        <v>539</v>
      </c>
      <c r="E62" s="148" t="s">
        <v>540</v>
      </c>
      <c r="F62" s="802" t="s">
        <v>541</v>
      </c>
      <c r="G62" s="602" t="s">
        <v>542</v>
      </c>
      <c r="H62" s="803" t="s">
        <v>543</v>
      </c>
      <c r="I62" s="424"/>
      <c r="J62" s="584"/>
      <c r="K62" s="584"/>
    </row>
    <row r="63" spans="2:11" s="14" customFormat="1" ht="18.75" customHeight="1" x14ac:dyDescent="0.2">
      <c r="B63" s="800" t="s">
        <v>544</v>
      </c>
      <c r="C63" s="801" t="s">
        <v>545</v>
      </c>
      <c r="D63" s="133" t="s">
        <v>546</v>
      </c>
      <c r="E63" s="148" t="s">
        <v>547</v>
      </c>
      <c r="F63" s="802" t="s">
        <v>548</v>
      </c>
      <c r="G63" s="602" t="s">
        <v>549</v>
      </c>
      <c r="H63" s="803" t="s">
        <v>550</v>
      </c>
      <c r="I63" s="201"/>
      <c r="J63" s="203"/>
      <c r="K63" s="203"/>
    </row>
    <row r="64" spans="2:11" s="14" customFormat="1" ht="18.75" customHeight="1" x14ac:dyDescent="0.2">
      <c r="B64" s="800" t="s">
        <v>551</v>
      </c>
      <c r="C64" s="801" t="s">
        <v>552</v>
      </c>
      <c r="D64" s="133" t="s">
        <v>553</v>
      </c>
      <c r="E64" s="148" t="s">
        <v>554</v>
      </c>
      <c r="F64" s="802" t="s">
        <v>555</v>
      </c>
      <c r="G64" s="602" t="s">
        <v>556</v>
      </c>
      <c r="H64" s="803" t="s">
        <v>557</v>
      </c>
      <c r="I64" s="201"/>
      <c r="J64" s="203"/>
      <c r="K64" s="203"/>
    </row>
    <row r="65" spans="2:8" s="14" customFormat="1" ht="18.75" customHeight="1" x14ac:dyDescent="0.2">
      <c r="B65" s="800" t="s">
        <v>558</v>
      </c>
      <c r="C65" s="801" t="s">
        <v>559</v>
      </c>
      <c r="D65" s="133" t="s">
        <v>560</v>
      </c>
      <c r="E65" s="148" t="s">
        <v>561</v>
      </c>
      <c r="F65" s="802" t="s">
        <v>562</v>
      </c>
      <c r="G65" s="602" t="s">
        <v>563</v>
      </c>
      <c r="H65" s="803" t="s">
        <v>564</v>
      </c>
    </row>
    <row r="66" spans="2:8" s="14" customFormat="1" ht="18.75" customHeight="1" x14ac:dyDescent="0.2">
      <c r="B66" s="800" t="s">
        <v>565</v>
      </c>
      <c r="C66" s="801" t="s">
        <v>566</v>
      </c>
      <c r="D66" s="133" t="s">
        <v>567</v>
      </c>
      <c r="E66" s="148" t="s">
        <v>568</v>
      </c>
      <c r="F66" s="802" t="s">
        <v>569</v>
      </c>
      <c r="G66" s="602" t="s">
        <v>570</v>
      </c>
      <c r="H66" s="803" t="s">
        <v>571</v>
      </c>
    </row>
    <row r="67" spans="2:8" s="14" customFormat="1" ht="18.75" customHeight="1" x14ac:dyDescent="0.2">
      <c r="B67" s="800" t="s">
        <v>1428</v>
      </c>
      <c r="C67" s="801" t="s">
        <v>1429</v>
      </c>
      <c r="D67" s="133"/>
      <c r="E67" s="186"/>
      <c r="F67" s="148"/>
      <c r="G67" s="602" t="s">
        <v>1430</v>
      </c>
      <c r="H67" s="803" t="s">
        <v>1432</v>
      </c>
    </row>
    <row r="68" spans="2:8" s="14" customFormat="1" ht="18.75" customHeight="1" x14ac:dyDescent="0.2">
      <c r="B68" s="800" t="s">
        <v>572</v>
      </c>
      <c r="C68" s="801" t="s">
        <v>573</v>
      </c>
      <c r="D68" s="133"/>
      <c r="E68" s="145"/>
      <c r="F68" s="602"/>
      <c r="G68" s="602" t="s">
        <v>577</v>
      </c>
      <c r="H68" s="804" t="s">
        <v>578</v>
      </c>
    </row>
    <row r="69" spans="2:8" s="14" customFormat="1" ht="18.75" customHeight="1" x14ac:dyDescent="0.2">
      <c r="B69" s="800" t="s">
        <v>579</v>
      </c>
      <c r="C69" s="801" t="s">
        <v>580</v>
      </c>
      <c r="D69" s="145"/>
      <c r="E69" s="145"/>
      <c r="F69" s="145"/>
      <c r="G69" s="145"/>
      <c r="H69" s="805"/>
    </row>
  </sheetData>
  <mergeCells count="10">
    <mergeCell ref="F41:F42"/>
    <mergeCell ref="G41:G42"/>
    <mergeCell ref="H41:H42"/>
    <mergeCell ref="B4:F4"/>
    <mergeCell ref="F23:F24"/>
    <mergeCell ref="G23:G24"/>
    <mergeCell ref="H23:H24"/>
    <mergeCell ref="F7:F8"/>
    <mergeCell ref="G7:G8"/>
    <mergeCell ref="H7:H8"/>
  </mergeCells>
  <hyperlinks>
    <hyperlink ref="H2" location="HOME!Print_Area" display="HOME" xr:uid="{50C91F82-245A-4FC4-94A7-3AB9F41E0DB4}"/>
    <hyperlink ref="H61" r:id="rId1" xr:uid="{55975D7D-0EAB-4775-86C4-8C37B1B786D5}"/>
    <hyperlink ref="C61" r:id="rId2" xr:uid="{28A5BB1E-7052-467D-AAD1-A2BB36615A00}"/>
    <hyperlink ref="H66" r:id="rId3" xr:uid="{CCB3A903-1614-4053-A84F-2173F6E1368D}"/>
    <hyperlink ref="H65" r:id="rId4" xr:uid="{56BDC657-CF64-46C8-A26D-9F69F8EA7435}"/>
    <hyperlink ref="C65" r:id="rId5" xr:uid="{27AB5096-5E84-4564-A969-C24005C4A448}"/>
    <hyperlink ref="C67" r:id="rId6" xr:uid="{E19D0E1A-82BA-4557-8452-062B2CB7DB2C}"/>
    <hyperlink ref="C66" r:id="rId7" xr:uid="{49F4A299-1C42-4088-8D7B-487B09D3CA88}"/>
    <hyperlink ref="C63" r:id="rId8" xr:uid="{A6A2F960-F9B4-49C4-BDDD-75A65B863D99}"/>
    <hyperlink ref="C62" r:id="rId9" xr:uid="{BC0E850D-52B9-4BC6-B5F9-FFEE920DDFAB}"/>
    <hyperlink ref="C69" r:id="rId10" xr:uid="{771DC28D-DA38-4ADE-97B0-272B5FEB90C9}"/>
    <hyperlink ref="H67" r:id="rId11" xr:uid="{FC848D96-077A-43F6-A06F-2DC9F7B2E903}"/>
    <hyperlink ref="H64" r:id="rId12" xr:uid="{296E5383-0367-49BB-9D69-405FA3D42038}"/>
    <hyperlink ref="H68" r:id="rId13" xr:uid="{1F998D5C-F68F-4655-87E9-78369ADE8CC8}"/>
    <hyperlink ref="C64" r:id="rId14" xr:uid="{32FCF1C7-204B-4D14-968D-0D76672E23CD}"/>
    <hyperlink ref="F61" r:id="rId15" xr:uid="{E9C47E2F-A630-4868-8770-FAE664D2CBA5}"/>
    <hyperlink ref="F66" r:id="rId16" xr:uid="{42ED0977-C20B-4099-BF57-744E080C7672}"/>
    <hyperlink ref="F62" r:id="rId17" xr:uid="{964DFE02-AFC5-45C9-83A2-4E10474C0A32}"/>
    <hyperlink ref="F63" r:id="rId18" xr:uid="{0EA995E5-5F6F-48B5-B527-568106AAD1DC}"/>
    <hyperlink ref="F64" r:id="rId19" xr:uid="{60887B56-A31B-4A6C-A333-6D03E1670856}"/>
    <hyperlink ref="F65" r:id="rId20" xr:uid="{A5BC12F8-9CE6-4082-A19E-379F86A7213D}"/>
    <hyperlink ref="H62" r:id="rId21" xr:uid="{2EB42E82-682A-4CC8-9239-315788B0FF46}"/>
    <hyperlink ref="H63" r:id="rId22" xr:uid="{60E89E86-009B-4776-BE89-C47B8C1B5390}"/>
  </hyperlinks>
  <pageMargins left="0.7" right="0.7" top="0.75" bottom="0.75" header="0.3" footer="0.3"/>
  <pageSetup paperSize="9" scale="48" orientation="landscape" r:id="rId23"/>
  <headerFooter>
    <oddFooter>&amp;L_x000D_&amp;1#&amp;"Calibri"&amp;10&amp;K000000 Sensitivity: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6CB1-200D-4C8E-A984-BD13642910C1}">
  <sheetPr codeName="Sheet15">
    <tabColor rgb="FFFFFF00"/>
    <pageSetUpPr fitToPage="1"/>
  </sheetPr>
  <dimension ref="A1:L138"/>
  <sheetViews>
    <sheetView showGridLines="0" topLeftCell="A63" zoomScale="115" zoomScaleNormal="115" zoomScaleSheetLayoutView="85" workbookViewId="0">
      <selection activeCell="H2" sqref="H2"/>
    </sheetView>
  </sheetViews>
  <sheetFormatPr defaultColWidth="9.140625" defaultRowHeight="18" customHeight="1" x14ac:dyDescent="0.2"/>
  <cols>
    <col min="1" max="1" width="23.140625" style="879" customWidth="1"/>
    <col min="2" max="2" width="25.42578125" style="11" customWidth="1"/>
    <col min="3" max="3" width="24.140625" style="11" customWidth="1"/>
    <col min="4" max="4" width="19" style="11" customWidth="1"/>
    <col min="5" max="5" width="18.5703125" style="11" customWidth="1"/>
    <col min="6" max="6" width="23.28515625" style="11" customWidth="1"/>
    <col min="7" max="7" width="18.5703125" style="11" customWidth="1"/>
    <col min="8" max="8" width="23.28515625" style="11" customWidth="1"/>
    <col min="9" max="9" width="18.5703125" style="11" customWidth="1"/>
    <col min="10" max="10" width="13.42578125" style="11" customWidth="1"/>
    <col min="11" max="11" width="19.140625" style="18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2" s="124" customFormat="1" ht="18" customHeight="1" thickBot="1" x14ac:dyDescent="0.25">
      <c r="A1" s="879"/>
      <c r="B1" s="122"/>
      <c r="C1" s="122"/>
      <c r="D1" s="122"/>
      <c r="E1" s="122"/>
      <c r="F1" s="122"/>
      <c r="G1" s="122"/>
      <c r="H1" s="122"/>
      <c r="I1" s="122"/>
      <c r="J1" s="122"/>
    </row>
    <row r="2" spans="1:12" s="124" customFormat="1" ht="18" customHeight="1" thickBot="1" x14ac:dyDescent="0.25">
      <c r="A2" s="879"/>
      <c r="B2" s="1163" t="s">
        <v>116</v>
      </c>
      <c r="C2" s="1163"/>
      <c r="D2" s="1163"/>
      <c r="E2" s="1163"/>
      <c r="F2" s="1163"/>
      <c r="G2" s="122"/>
      <c r="H2" s="986" t="s">
        <v>373</v>
      </c>
      <c r="I2" s="122"/>
      <c r="J2" s="122"/>
    </row>
    <row r="3" spans="1:12" s="124" customFormat="1" ht="18" customHeight="1" thickBot="1" x14ac:dyDescent="0.25">
      <c r="A3" s="879"/>
      <c r="B3" s="123"/>
      <c r="C3" s="122"/>
      <c r="D3" s="122"/>
      <c r="E3" s="122"/>
      <c r="F3" s="122"/>
      <c r="G3" s="122"/>
      <c r="H3" s="122"/>
      <c r="I3" s="122"/>
      <c r="J3" s="122"/>
    </row>
    <row r="4" spans="1:12" s="149" customFormat="1" ht="30" customHeight="1" thickBot="1" x14ac:dyDescent="0.25">
      <c r="A4" s="878"/>
      <c r="B4" s="1177" t="s">
        <v>120</v>
      </c>
      <c r="C4" s="1178"/>
      <c r="D4" s="1178"/>
      <c r="E4" s="1178"/>
      <c r="F4" s="1179"/>
      <c r="G4" s="405"/>
      <c r="J4" s="960"/>
    </row>
    <row r="6" spans="1:12" s="149" customFormat="1" ht="18" customHeight="1" x14ac:dyDescent="0.2">
      <c r="A6" s="879"/>
      <c r="B6" s="1180" t="s">
        <v>375</v>
      </c>
      <c r="C6" s="1180"/>
      <c r="D6" s="1180"/>
      <c r="E6" s="1180"/>
      <c r="F6" s="1180"/>
      <c r="G6" s="148"/>
    </row>
    <row r="7" spans="1:12" s="149" customFormat="1" ht="18" customHeight="1" x14ac:dyDescent="0.2">
      <c r="A7" s="879"/>
      <c r="B7" s="631"/>
      <c r="C7" s="631"/>
      <c r="D7" s="631"/>
      <c r="E7" s="631"/>
      <c r="F7" s="631"/>
      <c r="G7" s="148"/>
    </row>
    <row r="8" spans="1:12" s="146" customFormat="1" ht="30" customHeight="1" x14ac:dyDescent="0.2">
      <c r="A8" s="148"/>
      <c r="B8" s="1153" t="s">
        <v>120</v>
      </c>
      <c r="C8" s="1154"/>
      <c r="D8" s="1155" t="s">
        <v>377</v>
      </c>
      <c r="E8" s="973" t="s">
        <v>306</v>
      </c>
      <c r="F8" s="973" t="s">
        <v>329</v>
      </c>
      <c r="G8" s="781"/>
      <c r="H8" s="899"/>
      <c r="I8" s="468"/>
      <c r="J8" s="145"/>
      <c r="K8" s="145"/>
      <c r="L8" s="145"/>
    </row>
    <row r="9" spans="1:12" s="146" customFormat="1" ht="20.100000000000001" customHeight="1" x14ac:dyDescent="0.2">
      <c r="A9" s="900"/>
      <c r="B9" s="973" t="s">
        <v>381</v>
      </c>
      <c r="C9" s="973" t="s">
        <v>382</v>
      </c>
      <c r="D9" s="1156"/>
      <c r="E9" s="969" t="s">
        <v>1582</v>
      </c>
      <c r="F9" s="969" t="s">
        <v>206</v>
      </c>
      <c r="G9" s="781"/>
      <c r="H9" s="1084" t="s">
        <v>383</v>
      </c>
      <c r="I9" s="468"/>
      <c r="J9" s="145"/>
      <c r="K9" s="145"/>
      <c r="L9" s="145"/>
    </row>
    <row r="10" spans="1:12" s="146" customFormat="1" ht="20.100000000000001" hidden="1" customHeight="1" x14ac:dyDescent="0.2">
      <c r="A10" s="900"/>
      <c r="B10" s="985" t="s">
        <v>662</v>
      </c>
      <c r="C10" s="985" t="s">
        <v>1583</v>
      </c>
      <c r="D10" s="985">
        <v>45372</v>
      </c>
      <c r="E10" s="775">
        <f t="shared" ref="E10:E11" si="0">D10+4</f>
        <v>45376</v>
      </c>
      <c r="F10" s="775">
        <f t="shared" ref="F10:F11" si="1">D10+6</f>
        <v>45378</v>
      </c>
      <c r="G10" s="781"/>
      <c r="H10" s="775" t="e">
        <f>#REF!+7</f>
        <v>#REF!</v>
      </c>
      <c r="I10" s="162"/>
      <c r="J10" s="145"/>
      <c r="K10" s="145"/>
      <c r="L10" s="145"/>
    </row>
    <row r="11" spans="1:12" s="146" customFormat="1" ht="20.100000000000001" hidden="1" customHeight="1" x14ac:dyDescent="0.2">
      <c r="A11" s="900"/>
      <c r="B11" s="985" t="s">
        <v>665</v>
      </c>
      <c r="C11" s="985" t="s">
        <v>1584</v>
      </c>
      <c r="D11" s="985">
        <v>45372</v>
      </c>
      <c r="E11" s="775">
        <f t="shared" si="0"/>
        <v>45376</v>
      </c>
      <c r="F11" s="775">
        <f t="shared" si="1"/>
        <v>45378</v>
      </c>
      <c r="G11" s="781"/>
      <c r="H11" s="775" t="e">
        <f t="shared" ref="H11:H52" si="2">H10+7</f>
        <v>#REF!</v>
      </c>
      <c r="I11" s="162"/>
      <c r="J11" s="145"/>
      <c r="K11" s="145"/>
      <c r="L11" s="145"/>
    </row>
    <row r="12" spans="1:12" s="146" customFormat="1" ht="20.100000000000001" hidden="1" customHeight="1" x14ac:dyDescent="0.2">
      <c r="A12" s="900"/>
      <c r="B12" s="985" t="s">
        <v>667</v>
      </c>
      <c r="C12" s="985" t="s">
        <v>1585</v>
      </c>
      <c r="D12" s="985">
        <v>45379</v>
      </c>
      <c r="E12" s="775">
        <f t="shared" ref="E12" si="3">D12+4</f>
        <v>45383</v>
      </c>
      <c r="F12" s="775">
        <f t="shared" ref="F12" si="4">D12+6</f>
        <v>45385</v>
      </c>
      <c r="G12" s="781"/>
      <c r="H12" s="775" t="e">
        <f t="shared" si="2"/>
        <v>#REF!</v>
      </c>
      <c r="I12" s="162"/>
      <c r="J12" s="145"/>
      <c r="K12" s="145"/>
      <c r="L12" s="145"/>
    </row>
    <row r="13" spans="1:12" s="146" customFormat="1" ht="20.100000000000001" hidden="1" customHeight="1" x14ac:dyDescent="0.2">
      <c r="A13" s="900" t="s">
        <v>679</v>
      </c>
      <c r="B13" s="985" t="s">
        <v>658</v>
      </c>
      <c r="C13" s="985" t="s">
        <v>1586</v>
      </c>
      <c r="D13" s="985">
        <v>45386</v>
      </c>
      <c r="E13" s="775">
        <f t="shared" ref="E13:E17" si="5">D13+4</f>
        <v>45390</v>
      </c>
      <c r="F13" s="775">
        <f t="shared" ref="F13:F17" si="6">D13+6</f>
        <v>45392</v>
      </c>
      <c r="G13" s="781"/>
      <c r="H13" s="775">
        <v>45387</v>
      </c>
      <c r="I13" s="162"/>
      <c r="J13" s="145"/>
      <c r="K13" s="145"/>
      <c r="L13" s="145"/>
    </row>
    <row r="14" spans="1:12" s="146" customFormat="1" ht="20.100000000000001" hidden="1" customHeight="1" x14ac:dyDescent="0.2">
      <c r="A14" s="900" t="s">
        <v>681</v>
      </c>
      <c r="B14" s="985" t="s">
        <v>669</v>
      </c>
      <c r="C14" s="985" t="s">
        <v>1587</v>
      </c>
      <c r="D14" s="985">
        <v>45405</v>
      </c>
      <c r="E14" s="775">
        <f t="shared" si="5"/>
        <v>45409</v>
      </c>
      <c r="F14" s="1064" t="s">
        <v>415</v>
      </c>
      <c r="G14" s="781"/>
      <c r="H14" s="775">
        <f t="shared" si="2"/>
        <v>45394</v>
      </c>
      <c r="I14" s="162"/>
      <c r="J14" s="145"/>
      <c r="K14" s="145"/>
      <c r="L14" s="145"/>
    </row>
    <row r="15" spans="1:12" s="146" customFormat="1" ht="20.100000000000001" hidden="1" customHeight="1" x14ac:dyDescent="0.2">
      <c r="A15" s="900" t="s">
        <v>683</v>
      </c>
      <c r="B15" s="1063" t="s">
        <v>672</v>
      </c>
      <c r="C15" s="985" t="s">
        <v>1588</v>
      </c>
      <c r="D15" s="985">
        <v>45406</v>
      </c>
      <c r="E15" s="1157" t="s">
        <v>415</v>
      </c>
      <c r="F15" s="1159"/>
      <c r="G15" s="781"/>
      <c r="H15" s="775">
        <f t="shared" si="2"/>
        <v>45401</v>
      </c>
      <c r="I15" s="162"/>
      <c r="J15" s="145"/>
      <c r="K15" s="145"/>
      <c r="L15" s="145"/>
    </row>
    <row r="16" spans="1:12" s="146" customFormat="1" ht="20.100000000000001" hidden="1" customHeight="1" x14ac:dyDescent="0.2">
      <c r="A16" s="900" t="s">
        <v>1589</v>
      </c>
      <c r="B16" s="985" t="s">
        <v>660</v>
      </c>
      <c r="C16" s="985" t="s">
        <v>1590</v>
      </c>
      <c r="D16" s="985">
        <v>45408</v>
      </c>
      <c r="E16" s="775">
        <v>45416</v>
      </c>
      <c r="F16" s="775">
        <v>45414</v>
      </c>
      <c r="G16" s="781"/>
      <c r="H16" s="775">
        <f t="shared" si="2"/>
        <v>45408</v>
      </c>
      <c r="I16" s="162"/>
      <c r="J16" s="145"/>
      <c r="K16" s="145"/>
      <c r="L16" s="145"/>
    </row>
    <row r="17" spans="1:12" s="146" customFormat="1" ht="20.100000000000001" hidden="1" customHeight="1" x14ac:dyDescent="0.2">
      <c r="A17" s="900" t="s">
        <v>662</v>
      </c>
      <c r="B17" s="985" t="s">
        <v>665</v>
      </c>
      <c r="C17" s="985" t="s">
        <v>1591</v>
      </c>
      <c r="D17" s="985">
        <v>45413</v>
      </c>
      <c r="E17" s="775">
        <f t="shared" si="5"/>
        <v>45417</v>
      </c>
      <c r="F17" s="775">
        <f t="shared" si="6"/>
        <v>45419</v>
      </c>
      <c r="G17" s="781"/>
      <c r="H17" s="775">
        <f t="shared" si="2"/>
        <v>45415</v>
      </c>
      <c r="I17" s="162"/>
      <c r="J17" s="145"/>
      <c r="K17" s="145"/>
      <c r="L17" s="145"/>
    </row>
    <row r="18" spans="1:12" s="146" customFormat="1" ht="20.100000000000001" hidden="1" customHeight="1" x14ac:dyDescent="0.2">
      <c r="A18" s="900" t="s">
        <v>665</v>
      </c>
      <c r="B18" s="985" t="s">
        <v>662</v>
      </c>
      <c r="C18" s="985" t="s">
        <v>1592</v>
      </c>
      <c r="D18" s="985">
        <v>45421</v>
      </c>
      <c r="E18" s="775">
        <f t="shared" ref="E18:E20" si="7">D18+4</f>
        <v>45425</v>
      </c>
      <c r="F18" s="775">
        <f t="shared" ref="F18:F20" si="8">D18+6</f>
        <v>45427</v>
      </c>
      <c r="G18" s="781"/>
      <c r="H18" s="775">
        <f t="shared" si="2"/>
        <v>45422</v>
      </c>
      <c r="I18" s="162"/>
      <c r="J18" s="145"/>
      <c r="K18" s="145"/>
      <c r="L18" s="145"/>
    </row>
    <row r="19" spans="1:12" s="146" customFormat="1" ht="20.100000000000001" hidden="1" customHeight="1" x14ac:dyDescent="0.2">
      <c r="A19" s="900"/>
      <c r="B19" s="985" t="s">
        <v>667</v>
      </c>
      <c r="C19" s="985" t="s">
        <v>1593</v>
      </c>
      <c r="D19" s="985">
        <v>45428</v>
      </c>
      <c r="E19" s="775">
        <f t="shared" si="7"/>
        <v>45432</v>
      </c>
      <c r="F19" s="775">
        <f t="shared" si="8"/>
        <v>45434</v>
      </c>
      <c r="G19" s="781"/>
      <c r="H19" s="775">
        <f t="shared" si="2"/>
        <v>45429</v>
      </c>
      <c r="I19" s="162"/>
      <c r="J19" s="145"/>
      <c r="K19" s="145"/>
      <c r="L19" s="145"/>
    </row>
    <row r="20" spans="1:12" s="146" customFormat="1" ht="20.100000000000001" hidden="1" customHeight="1" x14ac:dyDescent="0.2">
      <c r="A20" s="900" t="s">
        <v>658</v>
      </c>
      <c r="B20" s="985" t="s">
        <v>697</v>
      </c>
      <c r="C20" s="985" t="s">
        <v>1594</v>
      </c>
      <c r="D20" s="985">
        <v>45442</v>
      </c>
      <c r="E20" s="775">
        <f t="shared" si="7"/>
        <v>45446</v>
      </c>
      <c r="F20" s="775">
        <f t="shared" si="8"/>
        <v>45448</v>
      </c>
      <c r="G20" s="781"/>
      <c r="H20" s="775">
        <f t="shared" si="2"/>
        <v>45436</v>
      </c>
      <c r="I20" s="162"/>
      <c r="J20" s="145"/>
      <c r="K20" s="145"/>
      <c r="L20" s="145"/>
    </row>
    <row r="21" spans="1:12" s="146" customFormat="1" ht="20.100000000000001" hidden="1" customHeight="1" x14ac:dyDescent="0.2">
      <c r="A21" s="900"/>
      <c r="B21" s="985" t="s">
        <v>672</v>
      </c>
      <c r="C21" s="985" t="s">
        <v>1595</v>
      </c>
      <c r="D21" s="898" t="s">
        <v>415</v>
      </c>
      <c r="E21" s="817" t="e">
        <f t="shared" ref="E21" si="9">D21+4</f>
        <v>#VALUE!</v>
      </c>
      <c r="F21" s="817" t="e">
        <f t="shared" ref="F21" si="10">D21+6</f>
        <v>#VALUE!</v>
      </c>
      <c r="G21" s="781"/>
      <c r="H21" s="775">
        <f t="shared" si="2"/>
        <v>45443</v>
      </c>
      <c r="I21" s="162"/>
      <c r="J21" s="145"/>
      <c r="K21" s="145"/>
      <c r="L21" s="145"/>
    </row>
    <row r="22" spans="1:12" s="146" customFormat="1" ht="20.100000000000001" hidden="1" customHeight="1" x14ac:dyDescent="0.2">
      <c r="A22" s="900" t="s">
        <v>669</v>
      </c>
      <c r="B22" s="985" t="s">
        <v>660</v>
      </c>
      <c r="C22" s="985" t="s">
        <v>1596</v>
      </c>
      <c r="D22" s="898" t="s">
        <v>415</v>
      </c>
      <c r="E22" s="816" t="s">
        <v>415</v>
      </c>
      <c r="F22" s="816" t="s">
        <v>415</v>
      </c>
      <c r="G22" s="781"/>
      <c r="H22" s="775">
        <f t="shared" si="2"/>
        <v>45450</v>
      </c>
      <c r="I22" s="162"/>
      <c r="J22" s="145"/>
      <c r="K22" s="145"/>
      <c r="L22" s="145"/>
    </row>
    <row r="23" spans="1:12" s="146" customFormat="1" ht="20.100000000000001" hidden="1" customHeight="1" x14ac:dyDescent="0.2">
      <c r="A23" s="900" t="s">
        <v>1597</v>
      </c>
      <c r="B23" s="985" t="s">
        <v>669</v>
      </c>
      <c r="C23" s="985" t="s">
        <v>1598</v>
      </c>
      <c r="D23" s="985">
        <v>45466</v>
      </c>
      <c r="E23" s="775">
        <f t="shared" ref="E23" si="11">D23+4</f>
        <v>45470</v>
      </c>
      <c r="F23" s="775">
        <f t="shared" ref="F23" si="12">D23+6</f>
        <v>45472</v>
      </c>
      <c r="G23" s="781"/>
      <c r="H23" s="775">
        <f t="shared" si="2"/>
        <v>45457</v>
      </c>
      <c r="I23" s="162"/>
      <c r="J23" s="145"/>
      <c r="K23" s="145"/>
      <c r="L23" s="145"/>
    </row>
    <row r="24" spans="1:12" s="146" customFormat="1" ht="20.100000000000001" hidden="1" customHeight="1" x14ac:dyDescent="0.2">
      <c r="A24" s="900" t="s">
        <v>669</v>
      </c>
      <c r="B24" s="985" t="s">
        <v>665</v>
      </c>
      <c r="C24" s="985" t="s">
        <v>1599</v>
      </c>
      <c r="D24" s="898" t="s">
        <v>415</v>
      </c>
      <c r="E24" s="817" t="e">
        <f t="shared" ref="E24" si="13">D24+4</f>
        <v>#VALUE!</v>
      </c>
      <c r="F24" s="817" t="e">
        <f t="shared" ref="F24" si="14">D24+6</f>
        <v>#VALUE!</v>
      </c>
      <c r="G24" s="781"/>
      <c r="H24" s="775">
        <f t="shared" si="2"/>
        <v>45464</v>
      </c>
      <c r="I24" s="162"/>
      <c r="J24" s="145"/>
      <c r="K24" s="145"/>
      <c r="L24" s="145"/>
    </row>
    <row r="25" spans="1:12" s="146" customFormat="1" ht="20.100000000000001" hidden="1" customHeight="1" x14ac:dyDescent="0.2">
      <c r="A25" s="900"/>
      <c r="B25" s="985" t="s">
        <v>1600</v>
      </c>
      <c r="C25" s="985" t="s">
        <v>1601</v>
      </c>
      <c r="D25" s="898" t="s">
        <v>415</v>
      </c>
      <c r="E25" s="817" t="e">
        <f t="shared" ref="E25" si="15">D25+4</f>
        <v>#VALUE!</v>
      </c>
      <c r="F25" s="817" t="e">
        <f t="shared" ref="F25" si="16">D25+6</f>
        <v>#VALUE!</v>
      </c>
      <c r="G25" s="781"/>
      <c r="H25" s="775">
        <f t="shared" si="2"/>
        <v>45471</v>
      </c>
      <c r="I25" s="162"/>
      <c r="J25" s="145"/>
      <c r="K25" s="145"/>
      <c r="L25" s="145"/>
    </row>
    <row r="26" spans="1:12" s="146" customFormat="1" ht="20.100000000000001" hidden="1" customHeight="1" x14ac:dyDescent="0.2">
      <c r="A26" s="900" t="s">
        <v>667</v>
      </c>
      <c r="B26" s="985" t="s">
        <v>662</v>
      </c>
      <c r="C26" s="985" t="s">
        <v>1602</v>
      </c>
      <c r="D26" s="985">
        <v>45481</v>
      </c>
      <c r="E26" s="775">
        <f t="shared" ref="E26:E28" si="17">D26+4</f>
        <v>45485</v>
      </c>
      <c r="F26" s="898" t="s">
        <v>415</v>
      </c>
      <c r="G26" s="781"/>
      <c r="H26" s="775">
        <f t="shared" si="2"/>
        <v>45478</v>
      </c>
      <c r="I26" s="162"/>
      <c r="J26" s="145"/>
      <c r="K26" s="145"/>
      <c r="L26" s="145"/>
    </row>
    <row r="27" spans="1:12" s="146" customFormat="1" ht="20.100000000000001" hidden="1" customHeight="1" x14ac:dyDescent="0.2">
      <c r="A27" s="900" t="s">
        <v>667</v>
      </c>
      <c r="B27" s="985" t="s">
        <v>1603</v>
      </c>
      <c r="C27" s="985" t="s">
        <v>1604</v>
      </c>
      <c r="D27" s="985">
        <v>45496</v>
      </c>
      <c r="E27" s="775">
        <f t="shared" ref="E27" si="18">D27+4</f>
        <v>45500</v>
      </c>
      <c r="F27" s="775">
        <f t="shared" ref="F27" si="19">D27+6</f>
        <v>45502</v>
      </c>
      <c r="G27" s="781"/>
      <c r="H27" s="775">
        <f t="shared" si="2"/>
        <v>45485</v>
      </c>
      <c r="I27" s="162"/>
      <c r="J27" s="145"/>
      <c r="K27" s="145"/>
      <c r="L27" s="145"/>
    </row>
    <row r="28" spans="1:12" s="146" customFormat="1" ht="20.100000000000001" hidden="1" customHeight="1" x14ac:dyDescent="0.2">
      <c r="A28" s="900" t="s">
        <v>660</v>
      </c>
      <c r="B28" s="985" t="s">
        <v>667</v>
      </c>
      <c r="C28" s="985" t="s">
        <v>1605</v>
      </c>
      <c r="D28" s="985">
        <v>45488</v>
      </c>
      <c r="E28" s="775">
        <f t="shared" si="17"/>
        <v>45492</v>
      </c>
      <c r="F28" s="775">
        <f t="shared" ref="F28" si="20">D28+6</f>
        <v>45494</v>
      </c>
      <c r="G28" s="781"/>
      <c r="H28" s="775">
        <f t="shared" si="2"/>
        <v>45492</v>
      </c>
      <c r="I28" s="162"/>
      <c r="J28" s="145"/>
      <c r="K28" s="145"/>
      <c r="L28" s="145"/>
    </row>
    <row r="29" spans="1:12" s="146" customFormat="1" ht="20.100000000000001" hidden="1" customHeight="1" x14ac:dyDescent="0.2">
      <c r="A29" s="900"/>
      <c r="B29" s="985" t="s">
        <v>672</v>
      </c>
      <c r="C29" s="985" t="s">
        <v>1606</v>
      </c>
      <c r="D29" s="985">
        <v>45504</v>
      </c>
      <c r="E29" s="775">
        <f t="shared" ref="E29:E31" si="21">D29+4</f>
        <v>45508</v>
      </c>
      <c r="F29" s="775">
        <f t="shared" ref="F29:F31" si="22">D29+6</f>
        <v>45510</v>
      </c>
      <c r="G29" s="781"/>
      <c r="H29" s="775">
        <f t="shared" si="2"/>
        <v>45499</v>
      </c>
      <c r="I29" s="162"/>
      <c r="J29" s="145"/>
      <c r="K29" s="145"/>
      <c r="L29" s="145"/>
    </row>
    <row r="30" spans="1:12" s="146" customFormat="1" ht="20.100000000000001" hidden="1" customHeight="1" x14ac:dyDescent="0.2">
      <c r="A30" s="900"/>
      <c r="B30" s="985" t="s">
        <v>665</v>
      </c>
      <c r="C30" s="985" t="s">
        <v>1607</v>
      </c>
      <c r="D30" s="985">
        <v>45507</v>
      </c>
      <c r="E30" s="775">
        <f t="shared" si="21"/>
        <v>45511</v>
      </c>
      <c r="F30" s="775">
        <f t="shared" si="22"/>
        <v>45513</v>
      </c>
      <c r="G30" s="781"/>
      <c r="H30" s="775">
        <f t="shared" si="2"/>
        <v>45506</v>
      </c>
      <c r="I30" s="162"/>
      <c r="J30" s="145"/>
      <c r="K30" s="145"/>
      <c r="L30" s="145"/>
    </row>
    <row r="31" spans="1:12" s="146" customFormat="1" ht="20.100000000000001" hidden="1" customHeight="1" x14ac:dyDescent="0.2">
      <c r="A31" s="900"/>
      <c r="B31" s="985" t="s">
        <v>669</v>
      </c>
      <c r="C31" s="985" t="s">
        <v>1608</v>
      </c>
      <c r="D31" s="985">
        <v>45516</v>
      </c>
      <c r="E31" s="775">
        <f t="shared" si="21"/>
        <v>45520</v>
      </c>
      <c r="F31" s="775">
        <f t="shared" si="22"/>
        <v>45522</v>
      </c>
      <c r="G31" s="781"/>
      <c r="H31" s="775">
        <f t="shared" si="2"/>
        <v>45513</v>
      </c>
      <c r="I31" s="162"/>
      <c r="J31" s="145"/>
      <c r="K31" s="145"/>
      <c r="L31" s="145"/>
    </row>
    <row r="32" spans="1:12" s="146" customFormat="1" ht="20.100000000000001" hidden="1" customHeight="1" x14ac:dyDescent="0.2">
      <c r="A32" s="900"/>
      <c r="B32" s="985" t="s">
        <v>1600</v>
      </c>
      <c r="C32" s="985" t="s">
        <v>1609</v>
      </c>
      <c r="D32" s="985">
        <v>45527</v>
      </c>
      <c r="E32" s="775">
        <f t="shared" ref="E32:E33" si="23">D32+4</f>
        <v>45531</v>
      </c>
      <c r="F32" s="775">
        <f t="shared" ref="F32:F33" si="24">D32+6</f>
        <v>45533</v>
      </c>
      <c r="G32" s="781"/>
      <c r="H32" s="775">
        <f t="shared" si="2"/>
        <v>45520</v>
      </c>
      <c r="I32" s="162"/>
      <c r="J32" s="145"/>
      <c r="K32" s="145"/>
      <c r="L32" s="145"/>
    </row>
    <row r="33" spans="1:12" s="146" customFormat="1" ht="20.100000000000001" hidden="1" customHeight="1" x14ac:dyDescent="0.2">
      <c r="A33" s="900"/>
      <c r="B33" s="985" t="s">
        <v>662</v>
      </c>
      <c r="C33" s="985" t="s">
        <v>1610</v>
      </c>
      <c r="D33" s="985">
        <v>45529</v>
      </c>
      <c r="E33" s="775">
        <f t="shared" si="23"/>
        <v>45533</v>
      </c>
      <c r="F33" s="775">
        <f t="shared" si="24"/>
        <v>45535</v>
      </c>
      <c r="G33" s="781"/>
      <c r="H33" s="775">
        <f t="shared" si="2"/>
        <v>45527</v>
      </c>
      <c r="I33" s="162"/>
      <c r="J33" s="145"/>
      <c r="K33" s="145"/>
      <c r="L33" s="145"/>
    </row>
    <row r="34" spans="1:12" s="146" customFormat="1" ht="20.100000000000001" hidden="1" customHeight="1" x14ac:dyDescent="0.2">
      <c r="A34" s="900"/>
      <c r="B34" s="985" t="s">
        <v>660</v>
      </c>
      <c r="C34" s="985" t="s">
        <v>1611</v>
      </c>
      <c r="D34" s="985">
        <v>45536</v>
      </c>
      <c r="E34" s="775">
        <f t="shared" ref="E34:E39" si="25">D34+4</f>
        <v>45540</v>
      </c>
      <c r="F34" s="775">
        <f t="shared" ref="F34:F39" si="26">D34+6</f>
        <v>45542</v>
      </c>
      <c r="G34" s="781"/>
      <c r="H34" s="775">
        <f t="shared" si="2"/>
        <v>45534</v>
      </c>
      <c r="I34" s="162"/>
      <c r="J34" s="145"/>
      <c r="K34" s="145"/>
      <c r="L34" s="145"/>
    </row>
    <row r="35" spans="1:12" s="146" customFormat="1" ht="20.100000000000001" hidden="1" customHeight="1" x14ac:dyDescent="0.2">
      <c r="A35" s="900"/>
      <c r="B35" s="985" t="s">
        <v>667</v>
      </c>
      <c r="C35" s="985" t="s">
        <v>1612</v>
      </c>
      <c r="D35" s="985">
        <v>45540</v>
      </c>
      <c r="E35" s="775">
        <f t="shared" si="25"/>
        <v>45544</v>
      </c>
      <c r="F35" s="775">
        <f t="shared" si="26"/>
        <v>45546</v>
      </c>
      <c r="G35" s="781"/>
      <c r="H35" s="775">
        <f t="shared" si="2"/>
        <v>45541</v>
      </c>
      <c r="I35" s="162"/>
      <c r="J35" s="145"/>
      <c r="K35" s="145"/>
      <c r="L35" s="145"/>
    </row>
    <row r="36" spans="1:12" s="146" customFormat="1" ht="20.100000000000001" hidden="1" customHeight="1" x14ac:dyDescent="0.2">
      <c r="A36" s="900" t="s">
        <v>672</v>
      </c>
      <c r="B36" s="985" t="s">
        <v>672</v>
      </c>
      <c r="C36" s="985" t="s">
        <v>1613</v>
      </c>
      <c r="D36" s="985">
        <v>45559</v>
      </c>
      <c r="E36" s="775">
        <f t="shared" si="25"/>
        <v>45563</v>
      </c>
      <c r="F36" s="775">
        <f t="shared" si="26"/>
        <v>45565</v>
      </c>
      <c r="G36" s="781"/>
      <c r="H36" s="775">
        <f t="shared" si="2"/>
        <v>45548</v>
      </c>
      <c r="I36" s="162"/>
      <c r="J36" s="145"/>
      <c r="K36" s="145"/>
      <c r="L36" s="145"/>
    </row>
    <row r="37" spans="1:12" s="146" customFormat="1" ht="20.100000000000001" hidden="1" customHeight="1" x14ac:dyDescent="0.2">
      <c r="A37" s="900"/>
      <c r="B37" s="985" t="s">
        <v>665</v>
      </c>
      <c r="C37" s="985" t="s">
        <v>1614</v>
      </c>
      <c r="D37" s="985">
        <v>45560</v>
      </c>
      <c r="E37" s="775">
        <f t="shared" si="25"/>
        <v>45564</v>
      </c>
      <c r="F37" s="775">
        <f t="shared" si="26"/>
        <v>45566</v>
      </c>
      <c r="G37" s="781"/>
      <c r="H37" s="775">
        <f t="shared" si="2"/>
        <v>45555</v>
      </c>
      <c r="I37" s="162"/>
      <c r="J37" s="145"/>
      <c r="K37" s="145"/>
      <c r="L37" s="145"/>
    </row>
    <row r="38" spans="1:12" s="146" customFormat="1" ht="20.100000000000001" hidden="1" customHeight="1" x14ac:dyDescent="0.2">
      <c r="A38" s="900" t="s">
        <v>669</v>
      </c>
      <c r="B38" s="985" t="s">
        <v>1600</v>
      </c>
      <c r="C38" s="985" t="s">
        <v>1615</v>
      </c>
      <c r="D38" s="985">
        <v>45566</v>
      </c>
      <c r="E38" s="775">
        <f t="shared" si="25"/>
        <v>45570</v>
      </c>
      <c r="F38" s="775">
        <f t="shared" si="26"/>
        <v>45572</v>
      </c>
      <c r="G38" s="781"/>
      <c r="H38" s="775">
        <f t="shared" si="2"/>
        <v>45562</v>
      </c>
      <c r="I38" s="162"/>
      <c r="J38" s="145"/>
      <c r="K38" s="145"/>
      <c r="L38" s="145"/>
    </row>
    <row r="39" spans="1:12" s="146" customFormat="1" ht="20.100000000000001" hidden="1" customHeight="1" x14ac:dyDescent="0.2">
      <c r="A39" s="900" t="s">
        <v>669</v>
      </c>
      <c r="B39" s="985" t="s">
        <v>667</v>
      </c>
      <c r="C39" s="985" t="s">
        <v>1616</v>
      </c>
      <c r="D39" s="985">
        <v>45575</v>
      </c>
      <c r="E39" s="775">
        <f t="shared" si="25"/>
        <v>45579</v>
      </c>
      <c r="F39" s="775">
        <f t="shared" si="26"/>
        <v>45581</v>
      </c>
      <c r="G39" s="781"/>
      <c r="H39" s="775">
        <f t="shared" si="2"/>
        <v>45569</v>
      </c>
      <c r="I39" s="162"/>
      <c r="J39" s="145"/>
      <c r="K39" s="145"/>
      <c r="L39" s="145"/>
    </row>
    <row r="40" spans="1:12" s="146" customFormat="1" ht="20.100000000000001" hidden="1" customHeight="1" x14ac:dyDescent="0.2">
      <c r="A40" s="900" t="s">
        <v>662</v>
      </c>
      <c r="B40" s="985" t="s">
        <v>669</v>
      </c>
      <c r="C40" s="985" t="s">
        <v>1617</v>
      </c>
      <c r="D40" s="985">
        <v>45583</v>
      </c>
      <c r="E40" s="1157" t="s">
        <v>415</v>
      </c>
      <c r="F40" s="1159"/>
      <c r="G40" s="781"/>
      <c r="H40" s="775">
        <f t="shared" si="2"/>
        <v>45576</v>
      </c>
      <c r="I40" s="162"/>
      <c r="J40" s="145"/>
      <c r="K40" s="145"/>
      <c r="L40" s="145"/>
    </row>
    <row r="41" spans="1:12" s="146" customFormat="1" ht="20.100000000000001" hidden="1" customHeight="1" x14ac:dyDescent="0.2">
      <c r="A41" s="900" t="s">
        <v>660</v>
      </c>
      <c r="B41" s="985" t="s">
        <v>662</v>
      </c>
      <c r="C41" s="985" t="s">
        <v>1618</v>
      </c>
      <c r="D41" s="985">
        <v>45584</v>
      </c>
      <c r="E41" s="775">
        <f t="shared" ref="E41:E47" si="27">D41+4</f>
        <v>45588</v>
      </c>
      <c r="F41" s="775">
        <f t="shared" ref="F41:F47" si="28">D41+6</f>
        <v>45590</v>
      </c>
      <c r="G41" s="781"/>
      <c r="H41" s="775">
        <f t="shared" si="2"/>
        <v>45583</v>
      </c>
      <c r="I41" s="162"/>
      <c r="J41" s="145"/>
      <c r="K41" s="145"/>
      <c r="L41" s="145"/>
    </row>
    <row r="42" spans="1:12" s="146" customFormat="1" ht="20.100000000000001" hidden="1" customHeight="1" x14ac:dyDescent="0.2">
      <c r="A42" s="900" t="s">
        <v>667</v>
      </c>
      <c r="B42" s="985" t="s">
        <v>660</v>
      </c>
      <c r="C42" s="985" t="s">
        <v>1619</v>
      </c>
      <c r="D42" s="985">
        <v>45588</v>
      </c>
      <c r="E42" s="775">
        <f t="shared" si="27"/>
        <v>45592</v>
      </c>
      <c r="F42" s="775">
        <f t="shared" si="28"/>
        <v>45594</v>
      </c>
      <c r="G42" s="781"/>
      <c r="H42" s="775">
        <f t="shared" si="2"/>
        <v>45590</v>
      </c>
      <c r="I42" s="162"/>
      <c r="J42" s="145"/>
      <c r="K42" s="145"/>
      <c r="L42" s="145"/>
    </row>
    <row r="43" spans="1:12" s="146" customFormat="1" ht="20.100000000000001" hidden="1" customHeight="1" x14ac:dyDescent="0.2">
      <c r="A43" s="900"/>
      <c r="B43" s="985" t="s">
        <v>672</v>
      </c>
      <c r="C43" s="985" t="s">
        <v>1620</v>
      </c>
      <c r="D43" s="985">
        <v>45594</v>
      </c>
      <c r="E43" s="775">
        <f t="shared" si="27"/>
        <v>45598</v>
      </c>
      <c r="F43" s="775">
        <f t="shared" si="28"/>
        <v>45600</v>
      </c>
      <c r="G43" s="781"/>
      <c r="H43" s="775">
        <f t="shared" si="2"/>
        <v>45597</v>
      </c>
      <c r="I43" s="162"/>
      <c r="J43" s="145"/>
      <c r="K43" s="145"/>
      <c r="L43" s="145"/>
    </row>
    <row r="44" spans="1:12" s="146" customFormat="1" ht="20.100000000000001" hidden="1" customHeight="1" x14ac:dyDescent="0.2">
      <c r="A44" s="900"/>
      <c r="B44" s="985" t="s">
        <v>665</v>
      </c>
      <c r="C44" s="985" t="s">
        <v>1621</v>
      </c>
      <c r="D44" s="985">
        <v>45607</v>
      </c>
      <c r="E44" s="775">
        <f t="shared" si="27"/>
        <v>45611</v>
      </c>
      <c r="F44" s="775">
        <f t="shared" si="28"/>
        <v>45613</v>
      </c>
      <c r="G44" s="781"/>
      <c r="H44" s="775">
        <f t="shared" si="2"/>
        <v>45604</v>
      </c>
      <c r="I44" s="162"/>
      <c r="J44" s="145"/>
      <c r="K44" s="145"/>
      <c r="L44" s="145"/>
    </row>
    <row r="45" spans="1:12" s="146" customFormat="1" ht="20.100000000000001" hidden="1" customHeight="1" x14ac:dyDescent="0.2">
      <c r="A45" s="900" t="s">
        <v>1600</v>
      </c>
      <c r="B45" s="985" t="s">
        <v>1622</v>
      </c>
      <c r="C45" s="985" t="s">
        <v>1623</v>
      </c>
      <c r="D45" s="985">
        <v>45614</v>
      </c>
      <c r="E45" s="775">
        <f t="shared" si="27"/>
        <v>45618</v>
      </c>
      <c r="F45" s="775">
        <f t="shared" si="28"/>
        <v>45620</v>
      </c>
      <c r="G45" s="781"/>
      <c r="H45" s="775">
        <f t="shared" si="2"/>
        <v>45611</v>
      </c>
      <c r="I45" s="162"/>
      <c r="J45" s="145"/>
      <c r="K45" s="145"/>
      <c r="L45" s="145"/>
    </row>
    <row r="46" spans="1:12" s="146" customFormat="1" ht="20.100000000000001" hidden="1" customHeight="1" x14ac:dyDescent="0.2">
      <c r="A46" s="900" t="s">
        <v>1624</v>
      </c>
      <c r="B46" s="985" t="s">
        <v>1371</v>
      </c>
      <c r="C46" s="985" t="s">
        <v>1625</v>
      </c>
      <c r="D46" s="985">
        <v>45620</v>
      </c>
      <c r="E46" s="775">
        <f t="shared" si="27"/>
        <v>45624</v>
      </c>
      <c r="F46" s="775">
        <f t="shared" si="28"/>
        <v>45626</v>
      </c>
      <c r="G46" s="781"/>
      <c r="H46" s="775">
        <f t="shared" si="2"/>
        <v>45618</v>
      </c>
      <c r="I46" s="162"/>
      <c r="J46" s="145"/>
      <c r="K46" s="145"/>
      <c r="L46" s="145"/>
    </row>
    <row r="47" spans="1:12" s="146" customFormat="1" ht="20.100000000000001" hidden="1" customHeight="1" x14ac:dyDescent="0.2">
      <c r="A47" s="900" t="s">
        <v>669</v>
      </c>
      <c r="B47" s="985" t="s">
        <v>1626</v>
      </c>
      <c r="C47" s="985" t="s">
        <v>1627</v>
      </c>
      <c r="D47" s="985">
        <v>45629</v>
      </c>
      <c r="E47" s="775">
        <f t="shared" si="27"/>
        <v>45633</v>
      </c>
      <c r="F47" s="775">
        <f t="shared" si="28"/>
        <v>45635</v>
      </c>
      <c r="G47" s="781"/>
      <c r="H47" s="775">
        <f t="shared" si="2"/>
        <v>45625</v>
      </c>
      <c r="I47" s="162"/>
      <c r="J47" s="145"/>
      <c r="K47" s="145"/>
      <c r="L47" s="145"/>
    </row>
    <row r="48" spans="1:12" s="146" customFormat="1" ht="20.100000000000001" hidden="1" customHeight="1" x14ac:dyDescent="0.2">
      <c r="A48" s="900" t="s">
        <v>1628</v>
      </c>
      <c r="B48" s="985" t="s">
        <v>1576</v>
      </c>
      <c r="C48" s="985" t="s">
        <v>1629</v>
      </c>
      <c r="D48" s="985">
        <v>45635</v>
      </c>
      <c r="E48" s="775">
        <f t="shared" ref="E48:E54" si="29">D48+4</f>
        <v>45639</v>
      </c>
      <c r="F48" s="775">
        <f t="shared" ref="F48:F54" si="30">D48+6</f>
        <v>45641</v>
      </c>
      <c r="G48" s="781"/>
      <c r="H48" s="775">
        <f t="shared" si="2"/>
        <v>45632</v>
      </c>
      <c r="I48" s="162"/>
      <c r="J48" s="145"/>
      <c r="K48" s="145"/>
      <c r="L48" s="145"/>
    </row>
    <row r="49" spans="1:12" s="146" customFormat="1" ht="20.100000000000001" hidden="1" customHeight="1" x14ac:dyDescent="0.2">
      <c r="A49" s="900" t="s">
        <v>660</v>
      </c>
      <c r="B49" s="985" t="s">
        <v>1603</v>
      </c>
      <c r="C49" s="985" t="s">
        <v>1630</v>
      </c>
      <c r="D49" s="985">
        <v>45644</v>
      </c>
      <c r="E49" s="775">
        <f t="shared" si="29"/>
        <v>45648</v>
      </c>
      <c r="F49" s="775">
        <f t="shared" si="30"/>
        <v>45650</v>
      </c>
      <c r="G49" s="781"/>
      <c r="H49" s="775">
        <f t="shared" si="2"/>
        <v>45639</v>
      </c>
      <c r="I49" s="162"/>
      <c r="J49" s="145"/>
      <c r="K49" s="145"/>
      <c r="L49" s="145"/>
    </row>
    <row r="50" spans="1:12" s="146" customFormat="1" ht="20.100000000000001" hidden="1" customHeight="1" x14ac:dyDescent="0.2">
      <c r="A50" s="900"/>
      <c r="B50" s="985" t="s">
        <v>672</v>
      </c>
      <c r="C50" s="985" t="s">
        <v>1631</v>
      </c>
      <c r="D50" s="985">
        <v>45645</v>
      </c>
      <c r="E50" s="775">
        <f t="shared" si="29"/>
        <v>45649</v>
      </c>
      <c r="F50" s="775">
        <f t="shared" si="30"/>
        <v>45651</v>
      </c>
      <c r="G50" s="781"/>
      <c r="H50" s="775">
        <f t="shared" si="2"/>
        <v>45646</v>
      </c>
      <c r="I50" s="162"/>
      <c r="J50" s="145"/>
      <c r="K50" s="145"/>
      <c r="L50" s="145"/>
    </row>
    <row r="51" spans="1:12" s="146" customFormat="1" ht="20.100000000000001" hidden="1" customHeight="1" x14ac:dyDescent="0.2">
      <c r="A51" s="900"/>
      <c r="B51" s="985" t="s">
        <v>665</v>
      </c>
      <c r="C51" s="985" t="s">
        <v>1632</v>
      </c>
      <c r="D51" s="985">
        <v>45652</v>
      </c>
      <c r="E51" s="775">
        <f t="shared" si="29"/>
        <v>45656</v>
      </c>
      <c r="F51" s="775">
        <f t="shared" si="30"/>
        <v>45658</v>
      </c>
      <c r="G51" s="781"/>
      <c r="H51" s="775">
        <f t="shared" si="2"/>
        <v>45653</v>
      </c>
      <c r="I51" s="162"/>
      <c r="J51" s="145"/>
      <c r="K51" s="145"/>
      <c r="L51" s="145"/>
    </row>
    <row r="52" spans="1:12" s="146" customFormat="1" ht="20.100000000000001" hidden="1" customHeight="1" x14ac:dyDescent="0.2">
      <c r="A52" s="900"/>
      <c r="B52" s="985" t="s">
        <v>1622</v>
      </c>
      <c r="C52" s="985" t="s">
        <v>1633</v>
      </c>
      <c r="D52" s="985">
        <v>45661</v>
      </c>
      <c r="E52" s="775">
        <f t="shared" si="29"/>
        <v>45665</v>
      </c>
      <c r="F52" s="775">
        <f t="shared" si="30"/>
        <v>45667</v>
      </c>
      <c r="G52" s="781"/>
      <c r="H52" s="775">
        <f t="shared" si="2"/>
        <v>45660</v>
      </c>
      <c r="I52" s="162"/>
      <c r="J52" s="145"/>
      <c r="K52" s="145"/>
      <c r="L52" s="145"/>
    </row>
    <row r="53" spans="1:12" s="146" customFormat="1" ht="20.100000000000001" customHeight="1" x14ac:dyDescent="0.2">
      <c r="A53" s="900" t="s">
        <v>1371</v>
      </c>
      <c r="B53" s="985" t="s">
        <v>1634</v>
      </c>
      <c r="C53" s="985" t="s">
        <v>1635</v>
      </c>
      <c r="D53" s="985">
        <v>45676</v>
      </c>
      <c r="E53" s="898" t="s">
        <v>415</v>
      </c>
      <c r="F53" s="898" t="s">
        <v>415</v>
      </c>
      <c r="G53" s="781"/>
      <c r="H53" s="775">
        <f t="shared" ref="H53:H60" si="31">H52+7</f>
        <v>45667</v>
      </c>
      <c r="I53" s="162"/>
      <c r="J53" s="145"/>
      <c r="K53" s="145"/>
      <c r="L53" s="145"/>
    </row>
    <row r="54" spans="1:12" s="146" customFormat="1" ht="20.100000000000001" customHeight="1" x14ac:dyDescent="0.2">
      <c r="A54" s="900"/>
      <c r="B54" s="985" t="s">
        <v>1626</v>
      </c>
      <c r="C54" s="985" t="s">
        <v>1636</v>
      </c>
      <c r="D54" s="985">
        <v>45676</v>
      </c>
      <c r="E54" s="775">
        <f t="shared" si="29"/>
        <v>45680</v>
      </c>
      <c r="F54" s="775">
        <f t="shared" si="30"/>
        <v>45682</v>
      </c>
      <c r="G54" s="781"/>
      <c r="H54" s="775">
        <f t="shared" si="31"/>
        <v>45674</v>
      </c>
      <c r="I54" s="162"/>
      <c r="J54" s="145"/>
      <c r="K54" s="145"/>
      <c r="L54" s="145"/>
    </row>
    <row r="55" spans="1:12" s="146" customFormat="1" ht="20.100000000000001" customHeight="1" x14ac:dyDescent="0.2">
      <c r="A55" s="900"/>
      <c r="B55" s="985" t="s">
        <v>1576</v>
      </c>
      <c r="C55" s="985" t="s">
        <v>1637</v>
      </c>
      <c r="D55" s="985">
        <v>45314</v>
      </c>
      <c r="E55" s="775">
        <f t="shared" ref="E55:E60" si="32">D55+4</f>
        <v>45318</v>
      </c>
      <c r="F55" s="775">
        <f t="shared" ref="F55:F60" si="33">D55+6</f>
        <v>45320</v>
      </c>
      <c r="G55" s="781"/>
      <c r="H55" s="775">
        <f t="shared" si="31"/>
        <v>45681</v>
      </c>
      <c r="I55" s="162"/>
      <c r="J55" s="145"/>
      <c r="K55" s="145"/>
      <c r="L55" s="145"/>
    </row>
    <row r="56" spans="1:12" s="146" customFormat="1" ht="20.100000000000001" customHeight="1" x14ac:dyDescent="0.2">
      <c r="A56" s="900" t="s">
        <v>660</v>
      </c>
      <c r="B56" s="985" t="s">
        <v>1603</v>
      </c>
      <c r="C56" s="985" t="s">
        <v>1638</v>
      </c>
      <c r="D56" s="985">
        <v>45321</v>
      </c>
      <c r="E56" s="775">
        <f t="shared" si="32"/>
        <v>45325</v>
      </c>
      <c r="F56" s="775">
        <f t="shared" si="33"/>
        <v>45327</v>
      </c>
      <c r="G56" s="781"/>
      <c r="H56" s="775">
        <f t="shared" si="31"/>
        <v>45688</v>
      </c>
      <c r="I56" s="162"/>
      <c r="J56" s="145"/>
      <c r="K56" s="145"/>
      <c r="L56" s="145"/>
    </row>
    <row r="57" spans="1:12" s="146" customFormat="1" ht="20.100000000000001" customHeight="1" x14ac:dyDescent="0.2">
      <c r="A57" s="900"/>
      <c r="B57" s="985" t="s">
        <v>672</v>
      </c>
      <c r="C57" s="985" t="s">
        <v>1639</v>
      </c>
      <c r="D57" s="985">
        <v>45328</v>
      </c>
      <c r="E57" s="775">
        <f t="shared" si="32"/>
        <v>45332</v>
      </c>
      <c r="F57" s="775">
        <f t="shared" si="33"/>
        <v>45334</v>
      </c>
      <c r="G57" s="781"/>
      <c r="H57" s="775">
        <f t="shared" si="31"/>
        <v>45695</v>
      </c>
      <c r="I57" s="162"/>
      <c r="J57" s="145"/>
      <c r="K57" s="145"/>
      <c r="L57" s="145"/>
    </row>
    <row r="58" spans="1:12" s="146" customFormat="1" ht="20.100000000000001" customHeight="1" x14ac:dyDescent="0.2">
      <c r="A58" s="900" t="s">
        <v>665</v>
      </c>
      <c r="B58" s="1063" t="s">
        <v>704</v>
      </c>
      <c r="C58" s="985" t="s">
        <v>1640</v>
      </c>
      <c r="D58" s="985">
        <v>45335</v>
      </c>
      <c r="E58" s="775">
        <f t="shared" si="32"/>
        <v>45339</v>
      </c>
      <c r="F58" s="775">
        <f t="shared" si="33"/>
        <v>45341</v>
      </c>
      <c r="G58" s="781"/>
      <c r="H58" s="775">
        <f t="shared" si="31"/>
        <v>45702</v>
      </c>
      <c r="I58" s="162"/>
      <c r="J58" s="145"/>
      <c r="K58" s="145"/>
      <c r="L58" s="145"/>
    </row>
    <row r="59" spans="1:12" s="146" customFormat="1" ht="20.100000000000001" customHeight="1" x14ac:dyDescent="0.2">
      <c r="A59" s="900"/>
      <c r="B59" s="985" t="s">
        <v>1622</v>
      </c>
      <c r="C59" s="985" t="s">
        <v>1641</v>
      </c>
      <c r="D59" s="985">
        <v>45342</v>
      </c>
      <c r="E59" s="775">
        <f t="shared" si="32"/>
        <v>45346</v>
      </c>
      <c r="F59" s="775">
        <f t="shared" si="33"/>
        <v>45348</v>
      </c>
      <c r="G59" s="781"/>
      <c r="H59" s="775">
        <f t="shared" si="31"/>
        <v>45709</v>
      </c>
      <c r="I59" s="162"/>
      <c r="J59" s="145"/>
      <c r="K59" s="145"/>
      <c r="L59" s="145"/>
    </row>
    <row r="60" spans="1:12" s="146" customFormat="1" ht="20.100000000000001" customHeight="1" x14ac:dyDescent="0.2">
      <c r="A60" s="900"/>
      <c r="B60" s="985" t="s">
        <v>1634</v>
      </c>
      <c r="C60" s="985" t="s">
        <v>1642</v>
      </c>
      <c r="D60" s="985">
        <v>45349</v>
      </c>
      <c r="E60" s="775">
        <f t="shared" si="32"/>
        <v>45353</v>
      </c>
      <c r="F60" s="775">
        <f t="shared" si="33"/>
        <v>45355</v>
      </c>
      <c r="G60" s="781"/>
      <c r="H60" s="775">
        <f t="shared" si="31"/>
        <v>45716</v>
      </c>
      <c r="I60" s="162"/>
      <c r="J60" s="145"/>
      <c r="K60" s="145"/>
      <c r="L60" s="145"/>
    </row>
    <row r="61" spans="1:12" s="146" customFormat="1" ht="20.100000000000001" customHeight="1" x14ac:dyDescent="0.2">
      <c r="A61" s="900"/>
      <c r="B61" s="985" t="s">
        <v>1626</v>
      </c>
      <c r="C61" s="985" t="s">
        <v>1643</v>
      </c>
      <c r="D61" s="985">
        <v>45722</v>
      </c>
      <c r="E61" s="775">
        <f>D61+4</f>
        <v>45726</v>
      </c>
      <c r="F61" s="775">
        <f>D61+6</f>
        <v>45728</v>
      </c>
      <c r="G61" s="781"/>
      <c r="H61" s="775">
        <f>H60+7</f>
        <v>45723</v>
      </c>
      <c r="I61" s="162"/>
      <c r="J61" s="145"/>
      <c r="K61" s="145"/>
      <c r="L61" s="145"/>
    </row>
    <row r="62" spans="1:12" s="146" customFormat="1" ht="20.100000000000001" customHeight="1" x14ac:dyDescent="0.2">
      <c r="A62" s="900"/>
      <c r="B62" s="985" t="s">
        <v>1576</v>
      </c>
      <c r="C62" s="985" t="s">
        <v>1644</v>
      </c>
      <c r="D62" s="985">
        <v>45729</v>
      </c>
      <c r="E62" s="775">
        <f>D62+4</f>
        <v>45733</v>
      </c>
      <c r="F62" s="775">
        <f>D62+6</f>
        <v>45735</v>
      </c>
      <c r="G62" s="781"/>
      <c r="H62" s="775">
        <f>H61+7</f>
        <v>45730</v>
      </c>
      <c r="I62" s="162"/>
      <c r="J62" s="145"/>
      <c r="K62" s="145"/>
      <c r="L62" s="145"/>
    </row>
    <row r="63" spans="1:12" s="146" customFormat="1" ht="20.100000000000001" customHeight="1" x14ac:dyDescent="0.2">
      <c r="A63" s="900"/>
      <c r="B63" s="985" t="s">
        <v>1603</v>
      </c>
      <c r="C63" s="985" t="s">
        <v>1645</v>
      </c>
      <c r="D63" s="985">
        <v>45736</v>
      </c>
      <c r="E63" s="775">
        <f>D63+4</f>
        <v>45740</v>
      </c>
      <c r="F63" s="775">
        <f>D63+6</f>
        <v>45742</v>
      </c>
      <c r="G63" s="781"/>
      <c r="H63" s="775">
        <f>H62+7</f>
        <v>45737</v>
      </c>
      <c r="I63" s="162"/>
      <c r="J63" s="145"/>
      <c r="K63" s="145"/>
      <c r="L63" s="145"/>
    </row>
    <row r="64" spans="1:12" s="146" customFormat="1" ht="20.100000000000001" customHeight="1" x14ac:dyDescent="0.2">
      <c r="A64" s="900"/>
      <c r="B64" s="985" t="s">
        <v>672</v>
      </c>
      <c r="C64" s="985" t="s">
        <v>1646</v>
      </c>
      <c r="D64" s="985">
        <v>45743</v>
      </c>
      <c r="E64" s="775">
        <f>D64+4</f>
        <v>45747</v>
      </c>
      <c r="F64" s="775">
        <f>D64+6</f>
        <v>45749</v>
      </c>
      <c r="G64" s="781"/>
      <c r="H64" s="775">
        <f>H63+7</f>
        <v>45744</v>
      </c>
      <c r="I64" s="162"/>
      <c r="J64" s="145"/>
      <c r="K64" s="145"/>
      <c r="L64" s="145"/>
    </row>
    <row r="67" spans="1:11" s="193" customFormat="1" ht="21" customHeight="1" x14ac:dyDescent="0.2">
      <c r="A67" s="822"/>
      <c r="B67" s="1180" t="s">
        <v>1647</v>
      </c>
      <c r="C67" s="1180"/>
      <c r="D67" s="1180"/>
      <c r="E67" s="1180"/>
      <c r="F67" s="1180"/>
      <c r="G67" s="818"/>
      <c r="H67" s="818"/>
      <c r="I67" s="769"/>
      <c r="J67" s="786"/>
    </row>
    <row r="68" spans="1:11" s="193" customFormat="1" ht="21" customHeight="1" x14ac:dyDescent="0.2">
      <c r="A68" s="822"/>
      <c r="C68" s="769"/>
      <c r="D68" s="769"/>
      <c r="E68" s="769"/>
      <c r="F68" s="769"/>
      <c r="G68" s="818"/>
      <c r="H68" s="818"/>
      <c r="I68" s="769"/>
      <c r="J68" s="786"/>
    </row>
    <row r="69" spans="1:11" s="193" customFormat="1" ht="33" customHeight="1" x14ac:dyDescent="0.2">
      <c r="A69" s="822"/>
      <c r="B69" s="1153" t="s">
        <v>120</v>
      </c>
      <c r="C69" s="1154"/>
      <c r="D69" s="1155" t="s">
        <v>377</v>
      </c>
      <c r="E69" s="970" t="s">
        <v>378</v>
      </c>
      <c r="F69" s="980" t="s">
        <v>142</v>
      </c>
      <c r="G69" s="970" t="s">
        <v>1648</v>
      </c>
      <c r="H69" s="970" t="s">
        <v>167</v>
      </c>
      <c r="I69" s="970" t="s">
        <v>301</v>
      </c>
      <c r="J69" s="786"/>
      <c r="K69" s="899"/>
    </row>
    <row r="70" spans="1:11" s="193" customFormat="1" ht="20.100000000000001" customHeight="1" x14ac:dyDescent="0.2">
      <c r="A70" s="822"/>
      <c r="B70" s="973" t="s">
        <v>381</v>
      </c>
      <c r="C70" s="973" t="s">
        <v>382</v>
      </c>
      <c r="D70" s="1156"/>
      <c r="E70" s="969" t="s">
        <v>300</v>
      </c>
      <c r="F70" s="1008" t="s">
        <v>294</v>
      </c>
      <c r="G70" s="1008" t="s">
        <v>214</v>
      </c>
      <c r="H70" s="1008" t="s">
        <v>312</v>
      </c>
      <c r="I70" s="1008" t="s">
        <v>472</v>
      </c>
      <c r="J70" s="786"/>
      <c r="K70" s="1084" t="s">
        <v>383</v>
      </c>
    </row>
    <row r="71" spans="1:11" s="193" customFormat="1" ht="20.100000000000001" hidden="1" customHeight="1" x14ac:dyDescent="0.2">
      <c r="A71" s="822" t="s">
        <v>679</v>
      </c>
      <c r="B71" s="1009" t="s">
        <v>658</v>
      </c>
      <c r="C71" s="985" t="s">
        <v>689</v>
      </c>
      <c r="D71" s="985">
        <v>45394</v>
      </c>
      <c r="E71" s="819">
        <f t="shared" ref="E71:E75" si="34">D71+2</f>
        <v>45396</v>
      </c>
      <c r="F71" s="819">
        <f t="shared" ref="F71:F75" si="35">D71+5</f>
        <v>45399</v>
      </c>
      <c r="G71" s="819">
        <f t="shared" ref="G71:G75" si="36">D71+10</f>
        <v>45404</v>
      </c>
      <c r="H71" s="819">
        <f t="shared" ref="H71:H75" si="37">D71+16</f>
        <v>45410</v>
      </c>
      <c r="I71" s="819">
        <f t="shared" ref="I71:I75" si="38">D71+21</f>
        <v>45415</v>
      </c>
      <c r="K71" s="775" t="e">
        <f>#REF!+7</f>
        <v>#REF!</v>
      </c>
    </row>
    <row r="72" spans="1:11" s="193" customFormat="1" ht="20.100000000000001" hidden="1" customHeight="1" x14ac:dyDescent="0.2">
      <c r="A72" s="822" t="s">
        <v>669</v>
      </c>
      <c r="B72" s="1064" t="s">
        <v>415</v>
      </c>
      <c r="C72" s="985" t="s">
        <v>690</v>
      </c>
      <c r="D72" s="817">
        <v>45406</v>
      </c>
      <c r="E72" s="871">
        <f t="shared" si="34"/>
        <v>45408</v>
      </c>
      <c r="F72" s="871">
        <f t="shared" si="35"/>
        <v>45411</v>
      </c>
      <c r="G72" s="871">
        <f t="shared" si="36"/>
        <v>45416</v>
      </c>
      <c r="H72" s="871">
        <f t="shared" si="37"/>
        <v>45422</v>
      </c>
      <c r="I72" s="871">
        <f t="shared" si="38"/>
        <v>45427</v>
      </c>
      <c r="K72" s="775">
        <v>45403</v>
      </c>
    </row>
    <row r="73" spans="1:11" s="193" customFormat="1" ht="20.100000000000001" hidden="1" customHeight="1" x14ac:dyDescent="0.2">
      <c r="A73" s="822" t="s">
        <v>672</v>
      </c>
      <c r="B73" s="1009" t="s">
        <v>669</v>
      </c>
      <c r="C73" s="985" t="s">
        <v>691</v>
      </c>
      <c r="D73" s="985">
        <v>45419</v>
      </c>
      <c r="E73" s="819">
        <f t="shared" si="34"/>
        <v>45421</v>
      </c>
      <c r="F73" s="819">
        <f t="shared" si="35"/>
        <v>45424</v>
      </c>
      <c r="G73" s="819">
        <f t="shared" si="36"/>
        <v>45429</v>
      </c>
      <c r="H73" s="819">
        <f t="shared" si="37"/>
        <v>45435</v>
      </c>
      <c r="I73" s="819">
        <f t="shared" si="38"/>
        <v>45440</v>
      </c>
      <c r="K73" s="775">
        <f t="shared" ref="K73:K116" si="39">K72+7</f>
        <v>45410</v>
      </c>
    </row>
    <row r="74" spans="1:11" s="193" customFormat="1" ht="20.100000000000001" hidden="1" customHeight="1" x14ac:dyDescent="0.2">
      <c r="A74" s="822" t="s">
        <v>692</v>
      </c>
      <c r="B74" s="985" t="s">
        <v>660</v>
      </c>
      <c r="C74" s="985" t="s">
        <v>693</v>
      </c>
      <c r="D74" s="985">
        <v>45426</v>
      </c>
      <c r="E74" s="819">
        <v>45423</v>
      </c>
      <c r="F74" s="819">
        <f t="shared" si="35"/>
        <v>45431</v>
      </c>
      <c r="G74" s="819">
        <f t="shared" si="36"/>
        <v>45436</v>
      </c>
      <c r="H74" s="819">
        <f t="shared" si="37"/>
        <v>45442</v>
      </c>
      <c r="I74" s="819">
        <f t="shared" si="38"/>
        <v>45447</v>
      </c>
      <c r="K74" s="775">
        <f t="shared" si="39"/>
        <v>45417</v>
      </c>
    </row>
    <row r="75" spans="1:11" s="193" customFormat="1" ht="20.100000000000001" hidden="1" customHeight="1" x14ac:dyDescent="0.2">
      <c r="A75" s="822" t="s">
        <v>662</v>
      </c>
      <c r="B75" s="985" t="s">
        <v>665</v>
      </c>
      <c r="C75" s="985" t="s">
        <v>694</v>
      </c>
      <c r="D75" s="985">
        <v>45423</v>
      </c>
      <c r="E75" s="819">
        <f t="shared" si="34"/>
        <v>45425</v>
      </c>
      <c r="F75" s="819">
        <f t="shared" si="35"/>
        <v>45428</v>
      </c>
      <c r="G75" s="819">
        <f t="shared" si="36"/>
        <v>45433</v>
      </c>
      <c r="H75" s="819">
        <f t="shared" si="37"/>
        <v>45439</v>
      </c>
      <c r="I75" s="819">
        <f t="shared" si="38"/>
        <v>45444</v>
      </c>
      <c r="K75" s="775">
        <f t="shared" si="39"/>
        <v>45424</v>
      </c>
    </row>
    <row r="76" spans="1:11" s="193" customFormat="1" ht="20.100000000000001" hidden="1" customHeight="1" x14ac:dyDescent="0.2">
      <c r="A76" s="822" t="s">
        <v>665</v>
      </c>
      <c r="B76" s="985" t="s">
        <v>662</v>
      </c>
      <c r="C76" s="985" t="s">
        <v>695</v>
      </c>
      <c r="D76" s="985">
        <f t="shared" ref="D76" si="40">D75+7</f>
        <v>45430</v>
      </c>
      <c r="E76" s="898" t="s">
        <v>415</v>
      </c>
      <c r="F76" s="898" t="s">
        <v>415</v>
      </c>
      <c r="G76" s="819">
        <f t="shared" ref="G76:G82" si="41">D76+10</f>
        <v>45440</v>
      </c>
      <c r="H76" s="819">
        <f t="shared" ref="H76:H82" si="42">D76+16</f>
        <v>45446</v>
      </c>
      <c r="I76" s="819">
        <f t="shared" ref="I76:I82" si="43">D76+21</f>
        <v>45451</v>
      </c>
      <c r="K76" s="775">
        <f t="shared" si="39"/>
        <v>45431</v>
      </c>
    </row>
    <row r="77" spans="1:11" s="193" customFormat="1" ht="20.100000000000001" hidden="1" customHeight="1" x14ac:dyDescent="0.2">
      <c r="A77" s="822"/>
      <c r="B77" s="985" t="s">
        <v>667</v>
      </c>
      <c r="C77" s="985" t="s">
        <v>696</v>
      </c>
      <c r="D77" s="985">
        <v>45441</v>
      </c>
      <c r="E77" s="819">
        <f t="shared" ref="E77:E82" si="44">D77+2</f>
        <v>45443</v>
      </c>
      <c r="F77" s="819">
        <f t="shared" ref="F77:F81" si="45">D77+5</f>
        <v>45446</v>
      </c>
      <c r="G77" s="819">
        <f t="shared" si="41"/>
        <v>45451</v>
      </c>
      <c r="H77" s="819">
        <f t="shared" si="42"/>
        <v>45457</v>
      </c>
      <c r="I77" s="819">
        <f t="shared" si="43"/>
        <v>45462</v>
      </c>
      <c r="K77" s="775">
        <f t="shared" si="39"/>
        <v>45438</v>
      </c>
    </row>
    <row r="78" spans="1:11" s="193" customFormat="1" ht="20.100000000000001" hidden="1" customHeight="1" x14ac:dyDescent="0.2">
      <c r="A78" s="822" t="s">
        <v>658</v>
      </c>
      <c r="B78" s="985" t="s">
        <v>697</v>
      </c>
      <c r="C78" s="985" t="s">
        <v>698</v>
      </c>
      <c r="D78" s="985">
        <v>45454</v>
      </c>
      <c r="E78" s="819">
        <f t="shared" si="44"/>
        <v>45456</v>
      </c>
      <c r="F78" s="898" t="s">
        <v>415</v>
      </c>
      <c r="G78" s="819">
        <f t="shared" si="41"/>
        <v>45464</v>
      </c>
      <c r="H78" s="819">
        <f t="shared" si="42"/>
        <v>45470</v>
      </c>
      <c r="I78" s="898" t="s">
        <v>415</v>
      </c>
      <c r="K78" s="775">
        <f t="shared" si="39"/>
        <v>45445</v>
      </c>
    </row>
    <row r="79" spans="1:11" s="193" customFormat="1" ht="20.100000000000001" hidden="1" customHeight="1" x14ac:dyDescent="0.2">
      <c r="A79" s="822" t="s">
        <v>699</v>
      </c>
      <c r="B79" s="985" t="s">
        <v>660</v>
      </c>
      <c r="C79" s="985" t="s">
        <v>700</v>
      </c>
      <c r="D79" s="985">
        <v>45457</v>
      </c>
      <c r="E79" s="898" t="s">
        <v>415</v>
      </c>
      <c r="F79" s="898" t="s">
        <v>415</v>
      </c>
      <c r="G79" s="819">
        <f t="shared" si="41"/>
        <v>45467</v>
      </c>
      <c r="H79" s="819">
        <f t="shared" si="42"/>
        <v>45473</v>
      </c>
      <c r="I79" s="819">
        <f t="shared" si="43"/>
        <v>45478</v>
      </c>
      <c r="K79" s="775">
        <f t="shared" si="39"/>
        <v>45452</v>
      </c>
    </row>
    <row r="80" spans="1:11" s="193" customFormat="1" ht="20.100000000000001" hidden="1" customHeight="1" x14ac:dyDescent="0.2">
      <c r="A80" s="822" t="s">
        <v>701</v>
      </c>
      <c r="B80" s="985" t="s">
        <v>672</v>
      </c>
      <c r="C80" s="985" t="s">
        <v>702</v>
      </c>
      <c r="D80" s="985">
        <v>45461</v>
      </c>
      <c r="E80" s="819">
        <f t="shared" ref="E80" si="46">D80+2</f>
        <v>45463</v>
      </c>
      <c r="F80" s="819">
        <f t="shared" ref="F80" si="47">D80+5</f>
        <v>45466</v>
      </c>
      <c r="G80" s="819">
        <f t="shared" ref="G80" si="48">D80+10</f>
        <v>45471</v>
      </c>
      <c r="H80" s="819">
        <f t="shared" ref="H80" si="49">D80+16</f>
        <v>45477</v>
      </c>
      <c r="I80" s="819">
        <f t="shared" ref="I80" si="50">D80+21</f>
        <v>45482</v>
      </c>
      <c r="K80" s="775">
        <f t="shared" si="39"/>
        <v>45459</v>
      </c>
    </row>
    <row r="81" spans="1:11" s="193" customFormat="1" ht="20.100000000000001" hidden="1" customHeight="1" x14ac:dyDescent="0.2">
      <c r="A81" s="822" t="s">
        <v>1597</v>
      </c>
      <c r="B81" s="985" t="s">
        <v>665</v>
      </c>
      <c r="C81" s="985" t="s">
        <v>1649</v>
      </c>
      <c r="D81" s="985">
        <v>45470</v>
      </c>
      <c r="E81" s="819">
        <f t="shared" si="44"/>
        <v>45472</v>
      </c>
      <c r="F81" s="819">
        <f t="shared" si="45"/>
        <v>45475</v>
      </c>
      <c r="G81" s="819">
        <f t="shared" si="41"/>
        <v>45480</v>
      </c>
      <c r="H81" s="819">
        <f t="shared" si="42"/>
        <v>45486</v>
      </c>
      <c r="I81" s="819">
        <f t="shared" si="43"/>
        <v>45491</v>
      </c>
      <c r="K81" s="775">
        <f t="shared" si="39"/>
        <v>45466</v>
      </c>
    </row>
    <row r="82" spans="1:11" s="193" customFormat="1" ht="20.100000000000001" hidden="1" customHeight="1" x14ac:dyDescent="0.2">
      <c r="A82" s="822" t="s">
        <v>665</v>
      </c>
      <c r="B82" s="985" t="s">
        <v>669</v>
      </c>
      <c r="C82" s="985" t="s">
        <v>1650</v>
      </c>
      <c r="D82" s="985">
        <v>45478</v>
      </c>
      <c r="E82" s="819">
        <f t="shared" si="44"/>
        <v>45480</v>
      </c>
      <c r="F82" s="898" t="s">
        <v>415</v>
      </c>
      <c r="G82" s="819">
        <f t="shared" si="41"/>
        <v>45488</v>
      </c>
      <c r="H82" s="819">
        <f t="shared" si="42"/>
        <v>45494</v>
      </c>
      <c r="I82" s="819">
        <f t="shared" si="43"/>
        <v>45499</v>
      </c>
      <c r="K82" s="775">
        <f t="shared" si="39"/>
        <v>45473</v>
      </c>
    </row>
    <row r="83" spans="1:11" s="193" customFormat="1" ht="20.100000000000001" hidden="1" customHeight="1" x14ac:dyDescent="0.2">
      <c r="A83" s="822" t="s">
        <v>662</v>
      </c>
      <c r="B83" s="985" t="s">
        <v>1600</v>
      </c>
      <c r="C83" s="985" t="s">
        <v>1651</v>
      </c>
      <c r="D83" s="985">
        <v>45488</v>
      </c>
      <c r="E83" s="898" t="s">
        <v>415</v>
      </c>
      <c r="F83" s="898" t="s">
        <v>415</v>
      </c>
      <c r="G83" s="819">
        <f t="shared" ref="G83:G84" si="51">D83+10</f>
        <v>45498</v>
      </c>
      <c r="H83" s="819">
        <f t="shared" ref="H83:H84" si="52">D83+16</f>
        <v>45504</v>
      </c>
      <c r="I83" s="819">
        <f t="shared" ref="I83:I84" si="53">D83+21</f>
        <v>45509</v>
      </c>
      <c r="K83" s="775">
        <f t="shared" si="39"/>
        <v>45480</v>
      </c>
    </row>
    <row r="84" spans="1:11" s="193" customFormat="1" ht="20.100000000000001" hidden="1" customHeight="1" x14ac:dyDescent="0.2">
      <c r="A84" s="822" t="s">
        <v>667</v>
      </c>
      <c r="B84" s="985" t="s">
        <v>662</v>
      </c>
      <c r="C84" s="985" t="s">
        <v>1652</v>
      </c>
      <c r="D84" s="985">
        <v>45492</v>
      </c>
      <c r="E84" s="898" t="s">
        <v>415</v>
      </c>
      <c r="F84" s="898" t="s">
        <v>415</v>
      </c>
      <c r="G84" s="819">
        <f t="shared" si="51"/>
        <v>45502</v>
      </c>
      <c r="H84" s="819">
        <f t="shared" si="52"/>
        <v>45508</v>
      </c>
      <c r="I84" s="819">
        <f t="shared" si="53"/>
        <v>45513</v>
      </c>
      <c r="K84" s="775">
        <f t="shared" si="39"/>
        <v>45487</v>
      </c>
    </row>
    <row r="85" spans="1:11" s="193" customFormat="1" ht="20.100000000000001" hidden="1" customHeight="1" x14ac:dyDescent="0.2">
      <c r="A85" s="822"/>
      <c r="B85" s="985" t="s">
        <v>660</v>
      </c>
      <c r="C85" s="985" t="s">
        <v>1653</v>
      </c>
      <c r="D85" s="985">
        <v>45493</v>
      </c>
      <c r="E85" s="819">
        <f t="shared" ref="E85" si="54">D85+2</f>
        <v>45495</v>
      </c>
      <c r="F85" s="819">
        <f t="shared" ref="F85" si="55">D85+5</f>
        <v>45498</v>
      </c>
      <c r="G85" s="819">
        <f t="shared" ref="G85" si="56">D85+10</f>
        <v>45503</v>
      </c>
      <c r="H85" s="819">
        <f t="shared" ref="H85" si="57">D85+16</f>
        <v>45509</v>
      </c>
      <c r="I85" s="819">
        <f t="shared" ref="I85" si="58">D85+21</f>
        <v>45514</v>
      </c>
      <c r="K85" s="775">
        <f t="shared" si="39"/>
        <v>45494</v>
      </c>
    </row>
    <row r="86" spans="1:11" s="193" customFormat="1" ht="20.100000000000001" hidden="1" customHeight="1" x14ac:dyDescent="0.2">
      <c r="A86" s="822" t="s">
        <v>660</v>
      </c>
      <c r="B86" s="985" t="s">
        <v>667</v>
      </c>
      <c r="C86" s="985" t="s">
        <v>1654</v>
      </c>
      <c r="D86" s="985">
        <v>45502</v>
      </c>
      <c r="E86" s="819">
        <f t="shared" ref="E86:E87" si="59">D86+2</f>
        <v>45504</v>
      </c>
      <c r="F86" s="898" t="s">
        <v>415</v>
      </c>
      <c r="G86" s="819">
        <f t="shared" ref="G86:G87" si="60">D86+10</f>
        <v>45512</v>
      </c>
      <c r="H86" s="819">
        <f t="shared" ref="H86:H87" si="61">D86+16</f>
        <v>45518</v>
      </c>
      <c r="I86" s="819">
        <f t="shared" ref="I86:I87" si="62">D86+21</f>
        <v>45523</v>
      </c>
      <c r="K86" s="775">
        <f t="shared" si="39"/>
        <v>45501</v>
      </c>
    </row>
    <row r="87" spans="1:11" s="193" customFormat="1" ht="20.100000000000001" hidden="1" customHeight="1" x14ac:dyDescent="0.2">
      <c r="A87" s="822"/>
      <c r="B87" s="985" t="s">
        <v>672</v>
      </c>
      <c r="C87" s="985" t="s">
        <v>1655</v>
      </c>
      <c r="D87" s="985">
        <v>45515</v>
      </c>
      <c r="E87" s="819">
        <f t="shared" si="59"/>
        <v>45517</v>
      </c>
      <c r="F87" s="898" t="s">
        <v>415</v>
      </c>
      <c r="G87" s="819">
        <f t="shared" si="60"/>
        <v>45525</v>
      </c>
      <c r="H87" s="819">
        <f t="shared" si="61"/>
        <v>45531</v>
      </c>
      <c r="I87" s="819">
        <f t="shared" si="62"/>
        <v>45536</v>
      </c>
      <c r="K87" s="775">
        <f t="shared" si="39"/>
        <v>45508</v>
      </c>
    </row>
    <row r="88" spans="1:11" s="193" customFormat="1" ht="20.100000000000001" hidden="1" customHeight="1" x14ac:dyDescent="0.2">
      <c r="A88" s="822"/>
      <c r="B88" s="985" t="s">
        <v>665</v>
      </c>
      <c r="C88" s="985" t="s">
        <v>1656</v>
      </c>
      <c r="D88" s="985">
        <v>45519</v>
      </c>
      <c r="E88" s="819">
        <f t="shared" ref="E88" si="63">D88+2</f>
        <v>45521</v>
      </c>
      <c r="F88" s="898" t="s">
        <v>415</v>
      </c>
      <c r="G88" s="819">
        <f t="shared" ref="G88" si="64">D88+10</f>
        <v>45529</v>
      </c>
      <c r="H88" s="819">
        <f t="shared" ref="H88" si="65">D88+16</f>
        <v>45535</v>
      </c>
      <c r="I88" s="819">
        <f t="shared" ref="I88" si="66">D88+21</f>
        <v>45540</v>
      </c>
      <c r="K88" s="775">
        <f t="shared" si="39"/>
        <v>45515</v>
      </c>
    </row>
    <row r="89" spans="1:11" s="193" customFormat="1" ht="20.100000000000001" hidden="1" customHeight="1" x14ac:dyDescent="0.2">
      <c r="A89" s="822"/>
      <c r="B89" s="985" t="s">
        <v>669</v>
      </c>
      <c r="C89" s="985" t="s">
        <v>1657</v>
      </c>
      <c r="D89" s="985">
        <v>45533</v>
      </c>
      <c r="E89" s="819">
        <f t="shared" ref="E89:E90" si="67">D89+2</f>
        <v>45535</v>
      </c>
      <c r="F89" s="898" t="s">
        <v>415</v>
      </c>
      <c r="G89" s="819">
        <f t="shared" ref="G89:G90" si="68">D89+10</f>
        <v>45543</v>
      </c>
      <c r="H89" s="819">
        <f t="shared" ref="H89:H90" si="69">D89+16</f>
        <v>45549</v>
      </c>
      <c r="I89" s="898" t="s">
        <v>415</v>
      </c>
      <c r="K89" s="775">
        <f t="shared" si="39"/>
        <v>45522</v>
      </c>
    </row>
    <row r="90" spans="1:11" s="193" customFormat="1" ht="20.100000000000001" hidden="1" customHeight="1" x14ac:dyDescent="0.2">
      <c r="A90" s="822"/>
      <c r="B90" s="985" t="s">
        <v>1600</v>
      </c>
      <c r="C90" s="985" t="s">
        <v>1658</v>
      </c>
      <c r="D90" s="985">
        <v>45538</v>
      </c>
      <c r="E90" s="819">
        <f t="shared" si="67"/>
        <v>45540</v>
      </c>
      <c r="F90" s="898" t="s">
        <v>415</v>
      </c>
      <c r="G90" s="819">
        <f t="shared" si="68"/>
        <v>45548</v>
      </c>
      <c r="H90" s="819">
        <f t="shared" si="69"/>
        <v>45554</v>
      </c>
      <c r="I90" s="819">
        <f t="shared" ref="I90" si="70">D90+21</f>
        <v>45559</v>
      </c>
      <c r="K90" s="775">
        <f t="shared" si="39"/>
        <v>45529</v>
      </c>
    </row>
    <row r="91" spans="1:11" s="193" customFormat="1" ht="20.100000000000001" hidden="1" customHeight="1" x14ac:dyDescent="0.2">
      <c r="A91" s="822"/>
      <c r="B91" s="985" t="s">
        <v>662</v>
      </c>
      <c r="C91" s="985" t="s">
        <v>1659</v>
      </c>
      <c r="D91" s="985">
        <v>45539</v>
      </c>
      <c r="E91" s="819">
        <f t="shared" ref="E91" si="71">D91+2</f>
        <v>45541</v>
      </c>
      <c r="F91" s="898" t="s">
        <v>415</v>
      </c>
      <c r="G91" s="819">
        <f t="shared" ref="G91" si="72">D91+10</f>
        <v>45549</v>
      </c>
      <c r="H91" s="819">
        <f t="shared" ref="H91" si="73">D91+16</f>
        <v>45555</v>
      </c>
      <c r="I91" s="819">
        <f t="shared" ref="I91" si="74">D91+21</f>
        <v>45560</v>
      </c>
      <c r="K91" s="775">
        <f t="shared" si="39"/>
        <v>45536</v>
      </c>
    </row>
    <row r="92" spans="1:11" s="193" customFormat="1" ht="20.100000000000001" hidden="1" customHeight="1" x14ac:dyDescent="0.2">
      <c r="A92" s="822"/>
      <c r="B92" s="985" t="s">
        <v>660</v>
      </c>
      <c r="C92" s="985" t="s">
        <v>1660</v>
      </c>
      <c r="D92" s="985">
        <v>45547</v>
      </c>
      <c r="E92" s="819">
        <f t="shared" ref="E92:E97" si="75">D92+2</f>
        <v>45549</v>
      </c>
      <c r="F92" s="898" t="s">
        <v>415</v>
      </c>
      <c r="G92" s="819">
        <f t="shared" ref="G92:G97" si="76">D92+10</f>
        <v>45557</v>
      </c>
      <c r="H92" s="819">
        <f t="shared" ref="H92:H97" si="77">D92+16</f>
        <v>45563</v>
      </c>
      <c r="I92" s="819">
        <f t="shared" ref="I92:I95" si="78">D92+21</f>
        <v>45568</v>
      </c>
      <c r="K92" s="775">
        <f t="shared" si="39"/>
        <v>45543</v>
      </c>
    </row>
    <row r="93" spans="1:11" s="193" customFormat="1" ht="20.100000000000001" hidden="1" customHeight="1" x14ac:dyDescent="0.2">
      <c r="A93" s="822"/>
      <c r="B93" s="985" t="s">
        <v>667</v>
      </c>
      <c r="C93" s="985" t="s">
        <v>1661</v>
      </c>
      <c r="D93" s="985">
        <v>45549</v>
      </c>
      <c r="E93" s="819">
        <f t="shared" si="75"/>
        <v>45551</v>
      </c>
      <c r="F93" s="898" t="s">
        <v>415</v>
      </c>
      <c r="G93" s="819">
        <f t="shared" si="76"/>
        <v>45559</v>
      </c>
      <c r="H93" s="819">
        <f t="shared" si="77"/>
        <v>45565</v>
      </c>
      <c r="I93" s="819">
        <f t="shared" si="78"/>
        <v>45570</v>
      </c>
      <c r="K93" s="775">
        <f t="shared" si="39"/>
        <v>45550</v>
      </c>
    </row>
    <row r="94" spans="1:11" s="193" customFormat="1" ht="20.100000000000001" hidden="1" customHeight="1" x14ac:dyDescent="0.2">
      <c r="A94" s="822"/>
      <c r="B94" s="985" t="s">
        <v>672</v>
      </c>
      <c r="C94" s="985" t="s">
        <v>1662</v>
      </c>
      <c r="D94" s="985">
        <v>45567</v>
      </c>
      <c r="E94" s="898" t="s">
        <v>415</v>
      </c>
      <c r="F94" s="898" t="s">
        <v>415</v>
      </c>
      <c r="G94" s="819">
        <f t="shared" si="76"/>
        <v>45577</v>
      </c>
      <c r="H94" s="898" t="s">
        <v>415</v>
      </c>
      <c r="I94" s="819">
        <f t="shared" si="78"/>
        <v>45588</v>
      </c>
      <c r="K94" s="775">
        <f t="shared" si="39"/>
        <v>45557</v>
      </c>
    </row>
    <row r="95" spans="1:11" s="193" customFormat="1" ht="20.100000000000001" hidden="1" customHeight="1" x14ac:dyDescent="0.2">
      <c r="A95" s="822"/>
      <c r="B95" s="985" t="s">
        <v>665</v>
      </c>
      <c r="C95" s="985" t="s">
        <v>1663</v>
      </c>
      <c r="D95" s="985">
        <v>45570</v>
      </c>
      <c r="E95" s="819">
        <f t="shared" si="75"/>
        <v>45572</v>
      </c>
      <c r="F95" s="898" t="s">
        <v>415</v>
      </c>
      <c r="G95" s="819">
        <f t="shared" si="76"/>
        <v>45580</v>
      </c>
      <c r="H95" s="819">
        <f t="shared" si="77"/>
        <v>45586</v>
      </c>
      <c r="I95" s="819">
        <f t="shared" si="78"/>
        <v>45591</v>
      </c>
      <c r="K95" s="775">
        <f t="shared" si="39"/>
        <v>45564</v>
      </c>
    </row>
    <row r="96" spans="1:11" s="193" customFormat="1" ht="20.100000000000001" hidden="1" customHeight="1" x14ac:dyDescent="0.2">
      <c r="A96" s="822" t="s">
        <v>1664</v>
      </c>
      <c r="B96" s="1063" t="s">
        <v>439</v>
      </c>
      <c r="C96" s="985" t="s">
        <v>1665</v>
      </c>
      <c r="D96" s="817"/>
      <c r="E96" s="871"/>
      <c r="F96" s="1015"/>
      <c r="G96" s="871"/>
      <c r="H96" s="871"/>
      <c r="I96" s="871"/>
      <c r="K96" s="775">
        <f t="shared" si="39"/>
        <v>45571</v>
      </c>
    </row>
    <row r="97" spans="1:11" s="193" customFormat="1" ht="20.100000000000001" hidden="1" customHeight="1" x14ac:dyDescent="0.2">
      <c r="A97" s="822" t="s">
        <v>1624</v>
      </c>
      <c r="B97" s="985" t="s">
        <v>1371</v>
      </c>
      <c r="C97" s="985" t="s">
        <v>1666</v>
      </c>
      <c r="D97" s="985">
        <v>45583</v>
      </c>
      <c r="E97" s="819">
        <f t="shared" si="75"/>
        <v>45585</v>
      </c>
      <c r="F97" s="898" t="s">
        <v>415</v>
      </c>
      <c r="G97" s="819">
        <f t="shared" si="76"/>
        <v>45593</v>
      </c>
      <c r="H97" s="819">
        <f t="shared" si="77"/>
        <v>45599</v>
      </c>
      <c r="I97" s="819">
        <f t="shared" ref="I97:I99" si="79">D97+21</f>
        <v>45604</v>
      </c>
      <c r="K97" s="775">
        <f t="shared" si="39"/>
        <v>45578</v>
      </c>
    </row>
    <row r="98" spans="1:11" s="193" customFormat="1" ht="20.100000000000001" hidden="1" customHeight="1" x14ac:dyDescent="0.2">
      <c r="A98" s="822" t="s">
        <v>1667</v>
      </c>
      <c r="B98" s="985" t="s">
        <v>1626</v>
      </c>
      <c r="C98" s="985" t="s">
        <v>1668</v>
      </c>
      <c r="D98" s="898" t="s">
        <v>415</v>
      </c>
      <c r="E98" s="1015"/>
      <c r="F98" s="1015"/>
      <c r="G98" s="871"/>
      <c r="H98" s="871"/>
      <c r="I98" s="871"/>
      <c r="K98" s="775">
        <f t="shared" si="39"/>
        <v>45585</v>
      </c>
    </row>
    <row r="99" spans="1:11" s="193" customFormat="1" ht="20.100000000000001" hidden="1" customHeight="1" x14ac:dyDescent="0.2">
      <c r="A99" s="822" t="s">
        <v>660</v>
      </c>
      <c r="B99" s="985" t="s">
        <v>662</v>
      </c>
      <c r="C99" s="985" t="s">
        <v>1669</v>
      </c>
      <c r="D99" s="985">
        <v>45594</v>
      </c>
      <c r="E99" s="819">
        <f t="shared" ref="E99" si="80">D99+2</f>
        <v>45596</v>
      </c>
      <c r="F99" s="898" t="s">
        <v>415</v>
      </c>
      <c r="G99" s="819">
        <f t="shared" ref="G99" si="81">D99+10</f>
        <v>45604</v>
      </c>
      <c r="H99" s="819">
        <f t="shared" ref="H99" si="82">D99+16</f>
        <v>45610</v>
      </c>
      <c r="I99" s="819">
        <f t="shared" si="79"/>
        <v>45615</v>
      </c>
      <c r="K99" s="775">
        <f t="shared" si="39"/>
        <v>45592</v>
      </c>
    </row>
    <row r="100" spans="1:11" s="193" customFormat="1" ht="20.100000000000001" hidden="1" customHeight="1" x14ac:dyDescent="0.2">
      <c r="A100" s="822" t="s">
        <v>667</v>
      </c>
      <c r="B100" s="985" t="s">
        <v>660</v>
      </c>
      <c r="C100" s="985" t="s">
        <v>1670</v>
      </c>
      <c r="D100" s="985">
        <v>45598</v>
      </c>
      <c r="E100" s="819">
        <f t="shared" ref="E100:E104" si="83">D100+2</f>
        <v>45600</v>
      </c>
      <c r="F100" s="898" t="s">
        <v>415</v>
      </c>
      <c r="G100" s="819">
        <f t="shared" ref="G100:G103" si="84">D100+10</f>
        <v>45608</v>
      </c>
      <c r="H100" s="819">
        <f t="shared" ref="H100:H103" si="85">D100+16</f>
        <v>45614</v>
      </c>
      <c r="I100" s="819">
        <f t="shared" ref="I100:I103" si="86">D100+21</f>
        <v>45619</v>
      </c>
      <c r="K100" s="775">
        <f t="shared" si="39"/>
        <v>45599</v>
      </c>
    </row>
    <row r="101" spans="1:11" s="193" customFormat="1" ht="20.100000000000001" hidden="1" customHeight="1" x14ac:dyDescent="0.2">
      <c r="A101" s="822"/>
      <c r="B101" s="985" t="s">
        <v>672</v>
      </c>
      <c r="C101" s="985" t="s">
        <v>1671</v>
      </c>
      <c r="D101" s="985">
        <v>45605</v>
      </c>
      <c r="E101" s="819">
        <f t="shared" si="83"/>
        <v>45607</v>
      </c>
      <c r="F101" s="898" t="s">
        <v>415</v>
      </c>
      <c r="G101" s="819">
        <f t="shared" si="84"/>
        <v>45615</v>
      </c>
      <c r="H101" s="819">
        <f t="shared" si="85"/>
        <v>45621</v>
      </c>
      <c r="I101" s="819">
        <f t="shared" si="86"/>
        <v>45626</v>
      </c>
      <c r="K101" s="775">
        <f t="shared" si="39"/>
        <v>45606</v>
      </c>
    </row>
    <row r="102" spans="1:11" s="193" customFormat="1" ht="20.100000000000001" hidden="1" customHeight="1" x14ac:dyDescent="0.2">
      <c r="A102" s="822"/>
      <c r="B102" s="985" t="s">
        <v>665</v>
      </c>
      <c r="C102" s="985" t="s">
        <v>1672</v>
      </c>
      <c r="D102" s="985">
        <v>45616</v>
      </c>
      <c r="E102" s="819">
        <f t="shared" si="83"/>
        <v>45618</v>
      </c>
      <c r="F102" s="898" t="s">
        <v>415</v>
      </c>
      <c r="G102" s="819">
        <f t="shared" si="84"/>
        <v>45626</v>
      </c>
      <c r="H102" s="819">
        <f t="shared" si="85"/>
        <v>45632</v>
      </c>
      <c r="I102" s="819">
        <f t="shared" si="86"/>
        <v>45637</v>
      </c>
      <c r="K102" s="775">
        <f t="shared" si="39"/>
        <v>45613</v>
      </c>
    </row>
    <row r="103" spans="1:11" s="193" customFormat="1" ht="20.100000000000001" hidden="1" customHeight="1" x14ac:dyDescent="0.2">
      <c r="A103" s="822" t="s">
        <v>1600</v>
      </c>
      <c r="B103" s="985" t="s">
        <v>1622</v>
      </c>
      <c r="C103" s="985" t="s">
        <v>1673</v>
      </c>
      <c r="D103" s="985">
        <v>45623</v>
      </c>
      <c r="E103" s="819">
        <f t="shared" si="83"/>
        <v>45625</v>
      </c>
      <c r="F103" s="898" t="s">
        <v>415</v>
      </c>
      <c r="G103" s="819">
        <f t="shared" si="84"/>
        <v>45633</v>
      </c>
      <c r="H103" s="819">
        <f t="shared" si="85"/>
        <v>45639</v>
      </c>
      <c r="I103" s="819">
        <f t="shared" si="86"/>
        <v>45644</v>
      </c>
      <c r="K103" s="775">
        <f t="shared" si="39"/>
        <v>45620</v>
      </c>
    </row>
    <row r="104" spans="1:11" s="193" customFormat="1" ht="20.100000000000001" hidden="1" customHeight="1" x14ac:dyDescent="0.2">
      <c r="A104" s="822" t="s">
        <v>1624</v>
      </c>
      <c r="B104" s="985" t="s">
        <v>1371</v>
      </c>
      <c r="C104" s="985" t="s">
        <v>1674</v>
      </c>
      <c r="D104" s="985">
        <v>45632</v>
      </c>
      <c r="E104" s="819">
        <f t="shared" si="83"/>
        <v>45634</v>
      </c>
      <c r="F104" s="898" t="s">
        <v>415</v>
      </c>
      <c r="G104" s="819">
        <v>45639</v>
      </c>
      <c r="H104" s="819">
        <v>45645</v>
      </c>
      <c r="I104" s="898" t="s">
        <v>415</v>
      </c>
      <c r="K104" s="775">
        <f t="shared" si="39"/>
        <v>45627</v>
      </c>
    </row>
    <row r="105" spans="1:11" s="193" customFormat="1" ht="20.100000000000001" hidden="1" customHeight="1" x14ac:dyDescent="0.2">
      <c r="A105" s="822"/>
      <c r="B105" s="985" t="s">
        <v>1626</v>
      </c>
      <c r="C105" s="985" t="s">
        <v>1675</v>
      </c>
      <c r="D105" s="985">
        <v>45639</v>
      </c>
      <c r="E105" s="819">
        <f t="shared" ref="E105:E110" si="87">D105+2</f>
        <v>45641</v>
      </c>
      <c r="F105" s="898" t="s">
        <v>415</v>
      </c>
      <c r="G105" s="819">
        <f t="shared" ref="G105:G110" si="88">D105+10</f>
        <v>45649</v>
      </c>
      <c r="H105" s="819">
        <f t="shared" ref="H105:H110" si="89">D105+16</f>
        <v>45655</v>
      </c>
      <c r="I105" s="819">
        <f t="shared" ref="I105:I110" si="90">D105+21</f>
        <v>45660</v>
      </c>
      <c r="K105" s="775">
        <f t="shared" si="39"/>
        <v>45634</v>
      </c>
    </row>
    <row r="106" spans="1:11" s="193" customFormat="1" ht="20.100000000000001" hidden="1" customHeight="1" x14ac:dyDescent="0.2">
      <c r="A106" s="822" t="s">
        <v>1628</v>
      </c>
      <c r="B106" s="985" t="s">
        <v>1576</v>
      </c>
      <c r="C106" s="985" t="s">
        <v>1676</v>
      </c>
      <c r="D106" s="985">
        <v>45648</v>
      </c>
      <c r="E106" s="819">
        <f t="shared" si="87"/>
        <v>45650</v>
      </c>
      <c r="F106" s="898" t="s">
        <v>415</v>
      </c>
      <c r="G106" s="819">
        <f t="shared" si="88"/>
        <v>45658</v>
      </c>
      <c r="H106" s="819">
        <f t="shared" si="89"/>
        <v>45664</v>
      </c>
      <c r="I106" s="819">
        <f t="shared" si="90"/>
        <v>45669</v>
      </c>
      <c r="K106" s="775">
        <f t="shared" si="39"/>
        <v>45641</v>
      </c>
    </row>
    <row r="107" spans="1:11" s="193" customFormat="1" ht="20.100000000000001" hidden="1" customHeight="1" x14ac:dyDescent="0.2">
      <c r="A107" s="822" t="s">
        <v>660</v>
      </c>
      <c r="B107" s="985" t="s">
        <v>1603</v>
      </c>
      <c r="C107" s="985" t="s">
        <v>1677</v>
      </c>
      <c r="D107" s="985">
        <v>45653</v>
      </c>
      <c r="E107" s="819">
        <f t="shared" si="87"/>
        <v>45655</v>
      </c>
      <c r="F107" s="898" t="s">
        <v>415</v>
      </c>
      <c r="G107" s="819">
        <f t="shared" si="88"/>
        <v>45663</v>
      </c>
      <c r="H107" s="819">
        <f t="shared" si="89"/>
        <v>45669</v>
      </c>
      <c r="I107" s="819">
        <f t="shared" si="90"/>
        <v>45674</v>
      </c>
      <c r="K107" s="775">
        <f t="shared" si="39"/>
        <v>45648</v>
      </c>
    </row>
    <row r="108" spans="1:11" s="193" customFormat="1" ht="20.100000000000001" hidden="1" customHeight="1" x14ac:dyDescent="0.2">
      <c r="A108" s="822"/>
      <c r="B108" s="985" t="s">
        <v>672</v>
      </c>
      <c r="C108" s="985" t="s">
        <v>1678</v>
      </c>
      <c r="D108" s="985">
        <v>45654</v>
      </c>
      <c r="E108" s="819">
        <f t="shared" si="87"/>
        <v>45656</v>
      </c>
      <c r="F108" s="898" t="s">
        <v>415</v>
      </c>
      <c r="G108" s="819">
        <f t="shared" si="88"/>
        <v>45664</v>
      </c>
      <c r="H108" s="819">
        <f t="shared" si="89"/>
        <v>45670</v>
      </c>
      <c r="I108" s="819">
        <f t="shared" si="90"/>
        <v>45675</v>
      </c>
      <c r="K108" s="775">
        <f t="shared" si="39"/>
        <v>45655</v>
      </c>
    </row>
    <row r="109" spans="1:11" s="193" customFormat="1" ht="20.100000000000001" hidden="1" customHeight="1" x14ac:dyDescent="0.2">
      <c r="A109" s="822"/>
      <c r="B109" s="985" t="s">
        <v>665</v>
      </c>
      <c r="C109" s="985" t="s">
        <v>1679</v>
      </c>
      <c r="D109" s="985">
        <v>45661</v>
      </c>
      <c r="E109" s="819">
        <f t="shared" si="87"/>
        <v>45663</v>
      </c>
      <c r="F109" s="898" t="s">
        <v>415</v>
      </c>
      <c r="G109" s="819">
        <f t="shared" si="88"/>
        <v>45671</v>
      </c>
      <c r="H109" s="819">
        <f t="shared" si="89"/>
        <v>45677</v>
      </c>
      <c r="I109" s="819">
        <f t="shared" si="90"/>
        <v>45682</v>
      </c>
      <c r="K109" s="775">
        <f t="shared" si="39"/>
        <v>45662</v>
      </c>
    </row>
    <row r="110" spans="1:11" s="193" customFormat="1" ht="20.100000000000001" hidden="1" customHeight="1" x14ac:dyDescent="0.2">
      <c r="A110" s="822"/>
      <c r="B110" s="985" t="s">
        <v>1622</v>
      </c>
      <c r="C110" s="985" t="s">
        <v>1680</v>
      </c>
      <c r="D110" s="985">
        <v>45669</v>
      </c>
      <c r="E110" s="819">
        <f t="shared" si="87"/>
        <v>45671</v>
      </c>
      <c r="F110" s="898" t="s">
        <v>415</v>
      </c>
      <c r="G110" s="819">
        <f t="shared" si="88"/>
        <v>45679</v>
      </c>
      <c r="H110" s="819">
        <f t="shared" si="89"/>
        <v>45685</v>
      </c>
      <c r="I110" s="819">
        <f t="shared" si="90"/>
        <v>45690</v>
      </c>
      <c r="K110" s="775">
        <f t="shared" si="39"/>
        <v>45669</v>
      </c>
    </row>
    <row r="111" spans="1:11" s="193" customFormat="1" ht="20.100000000000001" customHeight="1" x14ac:dyDescent="0.2">
      <c r="A111" s="822" t="s">
        <v>1371</v>
      </c>
      <c r="B111" s="985" t="s">
        <v>1634</v>
      </c>
      <c r="C111" s="985" t="s">
        <v>1681</v>
      </c>
      <c r="D111" s="898" t="s">
        <v>415</v>
      </c>
      <c r="E111" s="898" t="s">
        <v>415</v>
      </c>
      <c r="F111" s="898" t="s">
        <v>415</v>
      </c>
      <c r="G111" s="819">
        <v>45685</v>
      </c>
      <c r="H111" s="819">
        <v>45691</v>
      </c>
      <c r="I111" s="819">
        <v>45696</v>
      </c>
      <c r="K111" s="775">
        <f t="shared" si="39"/>
        <v>45676</v>
      </c>
    </row>
    <row r="112" spans="1:11" s="193" customFormat="1" ht="20.100000000000001" customHeight="1" x14ac:dyDescent="0.2">
      <c r="A112" s="822"/>
      <c r="B112" s="985" t="s">
        <v>1626</v>
      </c>
      <c r="C112" s="985" t="s">
        <v>1682</v>
      </c>
      <c r="D112" s="985">
        <v>45682</v>
      </c>
      <c r="E112" s="819">
        <f t="shared" ref="E112:E116" si="91">D112+2</f>
        <v>45684</v>
      </c>
      <c r="F112" s="898" t="s">
        <v>415</v>
      </c>
      <c r="G112" s="819">
        <f t="shared" ref="G112:G116" si="92">D112+10</f>
        <v>45692</v>
      </c>
      <c r="H112" s="819">
        <f t="shared" ref="H112:H116" si="93">D112+16</f>
        <v>45698</v>
      </c>
      <c r="I112" s="819">
        <f t="shared" ref="I112:I116" si="94">D112+21</f>
        <v>45703</v>
      </c>
      <c r="K112" s="775">
        <f t="shared" si="39"/>
        <v>45683</v>
      </c>
    </row>
    <row r="113" spans="1:12" s="193" customFormat="1" ht="20.100000000000001" customHeight="1" x14ac:dyDescent="0.2">
      <c r="A113" s="822"/>
      <c r="B113" s="985" t="s">
        <v>1576</v>
      </c>
      <c r="C113" s="985" t="s">
        <v>1683</v>
      </c>
      <c r="D113" s="985">
        <v>45323</v>
      </c>
      <c r="E113" s="819">
        <f t="shared" si="91"/>
        <v>45325</v>
      </c>
      <c r="F113" s="898" t="s">
        <v>415</v>
      </c>
      <c r="G113" s="819">
        <f t="shared" si="92"/>
        <v>45333</v>
      </c>
      <c r="H113" s="819">
        <f t="shared" si="93"/>
        <v>45339</v>
      </c>
      <c r="I113" s="819">
        <f t="shared" si="94"/>
        <v>45344</v>
      </c>
      <c r="K113" s="775">
        <f t="shared" si="39"/>
        <v>45690</v>
      </c>
    </row>
    <row r="114" spans="1:12" s="193" customFormat="1" ht="20.100000000000001" customHeight="1" x14ac:dyDescent="0.2">
      <c r="A114" s="822"/>
      <c r="B114" s="985" t="s">
        <v>1603</v>
      </c>
      <c r="C114" s="985" t="s">
        <v>1684</v>
      </c>
      <c r="D114" s="985">
        <v>45330</v>
      </c>
      <c r="E114" s="819">
        <f t="shared" si="91"/>
        <v>45332</v>
      </c>
      <c r="F114" s="898" t="s">
        <v>415</v>
      </c>
      <c r="G114" s="819">
        <f t="shared" si="92"/>
        <v>45340</v>
      </c>
      <c r="H114" s="819">
        <f t="shared" si="93"/>
        <v>45346</v>
      </c>
      <c r="I114" s="819">
        <f t="shared" si="94"/>
        <v>45351</v>
      </c>
      <c r="K114" s="775">
        <f t="shared" si="39"/>
        <v>45697</v>
      </c>
    </row>
    <row r="115" spans="1:12" s="193" customFormat="1" ht="20.100000000000001" customHeight="1" x14ac:dyDescent="0.2">
      <c r="A115" s="822"/>
      <c r="B115" s="985" t="s">
        <v>672</v>
      </c>
      <c r="C115" s="985" t="s">
        <v>1685</v>
      </c>
      <c r="D115" s="985">
        <v>45337</v>
      </c>
      <c r="E115" s="819">
        <f t="shared" si="91"/>
        <v>45339</v>
      </c>
      <c r="F115" s="898" t="s">
        <v>415</v>
      </c>
      <c r="G115" s="819">
        <f t="shared" si="92"/>
        <v>45347</v>
      </c>
      <c r="H115" s="819">
        <f t="shared" si="93"/>
        <v>45353</v>
      </c>
      <c r="I115" s="819">
        <f t="shared" si="94"/>
        <v>45358</v>
      </c>
      <c r="K115" s="775">
        <f t="shared" si="39"/>
        <v>45704</v>
      </c>
    </row>
    <row r="116" spans="1:12" s="193" customFormat="1" ht="20.100000000000001" customHeight="1" x14ac:dyDescent="0.2">
      <c r="A116" s="822" t="s">
        <v>665</v>
      </c>
      <c r="B116" s="1063" t="s">
        <v>704</v>
      </c>
      <c r="C116" s="985" t="s">
        <v>1686</v>
      </c>
      <c r="D116" s="985">
        <v>45344</v>
      </c>
      <c r="E116" s="819">
        <f t="shared" si="91"/>
        <v>45346</v>
      </c>
      <c r="F116" s="898" t="s">
        <v>415</v>
      </c>
      <c r="G116" s="819">
        <f t="shared" si="92"/>
        <v>45354</v>
      </c>
      <c r="H116" s="819">
        <f t="shared" si="93"/>
        <v>45360</v>
      </c>
      <c r="I116" s="819">
        <f t="shared" si="94"/>
        <v>45365</v>
      </c>
      <c r="K116" s="775">
        <f t="shared" si="39"/>
        <v>45711</v>
      </c>
    </row>
    <row r="117" spans="1:12" s="193" customFormat="1" ht="20.100000000000001" customHeight="1" x14ac:dyDescent="0.2">
      <c r="A117" s="822" t="s">
        <v>1371</v>
      </c>
      <c r="B117" s="985" t="s">
        <v>1622</v>
      </c>
      <c r="C117" s="985" t="s">
        <v>1687</v>
      </c>
      <c r="D117" s="985">
        <v>45717</v>
      </c>
      <c r="E117" s="775">
        <f>D117+2</f>
        <v>45719</v>
      </c>
      <c r="F117" s="898" t="s">
        <v>415</v>
      </c>
      <c r="G117" s="775">
        <f>D117+10</f>
        <v>45727</v>
      </c>
      <c r="H117" s="775">
        <f>D117+16</f>
        <v>45733</v>
      </c>
      <c r="I117" s="775">
        <f>D117+21</f>
        <v>45738</v>
      </c>
      <c r="J117" s="331"/>
      <c r="K117" s="775">
        <f>K116+7</f>
        <v>45718</v>
      </c>
      <c r="L117" s="331"/>
    </row>
    <row r="118" spans="1:12" s="193" customFormat="1" ht="20.100000000000001" customHeight="1" x14ac:dyDescent="0.2">
      <c r="A118" s="822" t="s">
        <v>1371</v>
      </c>
      <c r="B118" s="985" t="s">
        <v>1634</v>
      </c>
      <c r="C118" s="985" t="s">
        <v>1688</v>
      </c>
      <c r="D118" s="985">
        <v>45724</v>
      </c>
      <c r="E118" s="775">
        <f>D118+2</f>
        <v>45726</v>
      </c>
      <c r="F118" s="898" t="s">
        <v>415</v>
      </c>
      <c r="G118" s="775">
        <f>D118+10</f>
        <v>45734</v>
      </c>
      <c r="H118" s="775">
        <f>D118+16</f>
        <v>45740</v>
      </c>
      <c r="I118" s="775">
        <f>D118+21</f>
        <v>45745</v>
      </c>
      <c r="J118" s="331"/>
      <c r="K118" s="775">
        <f>K117+7</f>
        <v>45725</v>
      </c>
      <c r="L118" s="331"/>
    </row>
    <row r="119" spans="1:12" s="193" customFormat="1" ht="20.100000000000001" customHeight="1" x14ac:dyDescent="0.2">
      <c r="A119" s="822"/>
      <c r="B119" s="985" t="s">
        <v>1626</v>
      </c>
      <c r="C119" s="985" t="s">
        <v>1689</v>
      </c>
      <c r="D119" s="985">
        <v>45731</v>
      </c>
      <c r="E119" s="775">
        <f>D119+2</f>
        <v>45733</v>
      </c>
      <c r="F119" s="898" t="s">
        <v>415</v>
      </c>
      <c r="G119" s="775">
        <f>D119+10</f>
        <v>45741</v>
      </c>
      <c r="H119" s="775">
        <f>D119+16</f>
        <v>45747</v>
      </c>
      <c r="I119" s="775">
        <f>D119+21</f>
        <v>45752</v>
      </c>
      <c r="J119" s="331"/>
      <c r="K119" s="775">
        <f>K118+7</f>
        <v>45732</v>
      </c>
      <c r="L119" s="331"/>
    </row>
    <row r="120" spans="1:12" s="193" customFormat="1" ht="20.100000000000001" customHeight="1" x14ac:dyDescent="0.2">
      <c r="A120" s="822"/>
      <c r="B120" s="985" t="s">
        <v>1576</v>
      </c>
      <c r="C120" s="985" t="s">
        <v>1690</v>
      </c>
      <c r="D120" s="985">
        <v>45738</v>
      </c>
      <c r="E120" s="775">
        <f>D120+2</f>
        <v>45740</v>
      </c>
      <c r="F120" s="898" t="s">
        <v>415</v>
      </c>
      <c r="G120" s="775">
        <f>D120+10</f>
        <v>45748</v>
      </c>
      <c r="H120" s="775">
        <f>D120+16</f>
        <v>45754</v>
      </c>
      <c r="I120" s="775">
        <f>D120+21</f>
        <v>45759</v>
      </c>
      <c r="J120" s="331"/>
      <c r="K120" s="775">
        <f>K119+7</f>
        <v>45739</v>
      </c>
      <c r="L120" s="331"/>
    </row>
    <row r="121" spans="1:12" s="193" customFormat="1" ht="20.100000000000001" customHeight="1" x14ac:dyDescent="0.2">
      <c r="A121" s="822"/>
      <c r="B121" s="985" t="s">
        <v>1603</v>
      </c>
      <c r="C121" s="985" t="s">
        <v>1691</v>
      </c>
      <c r="D121" s="985">
        <v>45745</v>
      </c>
      <c r="E121" s="775">
        <f>D121+2</f>
        <v>45747</v>
      </c>
      <c r="F121" s="898" t="s">
        <v>415</v>
      </c>
      <c r="G121" s="775">
        <f>D121+10</f>
        <v>45755</v>
      </c>
      <c r="H121" s="775">
        <f>D121+16</f>
        <v>45761</v>
      </c>
      <c r="I121" s="775">
        <f>D121+21</f>
        <v>45766</v>
      </c>
      <c r="J121" s="331"/>
      <c r="K121" s="775">
        <f>K120+7</f>
        <v>45746</v>
      </c>
      <c r="L121" s="331"/>
    </row>
    <row r="122" spans="1:12" s="193" customFormat="1" ht="18" customHeight="1" x14ac:dyDescent="0.2">
      <c r="A122" s="822"/>
      <c r="B122" s="967"/>
      <c r="C122" s="818"/>
      <c r="D122" s="769"/>
      <c r="E122" s="818"/>
      <c r="F122" s="818"/>
      <c r="G122" s="818"/>
      <c r="H122" s="818"/>
      <c r="I122" s="769"/>
      <c r="J122" s="786"/>
    </row>
    <row r="123" spans="1:12" s="193" customFormat="1" ht="18" customHeight="1" x14ac:dyDescent="0.2">
      <c r="A123" s="822"/>
      <c r="B123" s="195" t="s">
        <v>1398</v>
      </c>
      <c r="C123" s="818"/>
      <c r="D123" s="769"/>
      <c r="E123" s="818"/>
      <c r="F123" s="818"/>
      <c r="G123" s="818"/>
      <c r="H123" s="818"/>
      <c r="J123" s="786"/>
    </row>
    <row r="124" spans="1:12" s="149" customFormat="1" ht="18" customHeight="1" x14ac:dyDescent="0.2">
      <c r="A124" s="822"/>
      <c r="B124" s="433"/>
      <c r="C124" s="155"/>
      <c r="D124" s="162"/>
      <c r="E124" s="155"/>
      <c r="F124" s="155"/>
      <c r="G124" s="155"/>
      <c r="H124" s="155"/>
      <c r="J124" s="502"/>
    </row>
    <row r="125" spans="1:12" s="149" customFormat="1" ht="18" customHeight="1" x14ac:dyDescent="0.2">
      <c r="A125" s="822"/>
      <c r="B125" s="433"/>
      <c r="C125" s="155"/>
      <c r="D125" s="162"/>
      <c r="E125" s="155"/>
      <c r="F125" s="155"/>
      <c r="G125" s="155"/>
      <c r="H125" s="155"/>
      <c r="J125" s="502"/>
    </row>
    <row r="126" spans="1:12" ht="18" customHeight="1" thickBot="1" x14ac:dyDescent="0.25">
      <c r="B126" s="3"/>
      <c r="C126" s="9"/>
      <c r="D126" s="9"/>
      <c r="E126" s="9"/>
    </row>
    <row r="127" spans="1:12" s="147" customFormat="1" ht="18.75" customHeight="1" x14ac:dyDescent="0.2">
      <c r="A127" s="881"/>
      <c r="B127" s="788"/>
      <c r="C127" s="789"/>
      <c r="D127" s="790"/>
      <c r="E127" s="791"/>
      <c r="F127" s="792"/>
      <c r="G127" s="793"/>
      <c r="H127" s="794"/>
      <c r="I127" s="769"/>
      <c r="J127" s="145"/>
      <c r="K127" s="145"/>
      <c r="L127" s="145"/>
    </row>
    <row r="128" spans="1:12" s="147" customFormat="1" ht="18.75" customHeight="1" x14ac:dyDescent="0.2">
      <c r="A128" s="881"/>
      <c r="B128" s="795" t="s">
        <v>528</v>
      </c>
      <c r="C128" s="145"/>
      <c r="D128" s="147" t="s">
        <v>529</v>
      </c>
      <c r="G128" s="147" t="s">
        <v>530</v>
      </c>
      <c r="H128" s="796"/>
      <c r="J128" s="145"/>
      <c r="K128" s="145"/>
      <c r="L128" s="145"/>
    </row>
    <row r="129" spans="1:12" s="147" customFormat="1" ht="18.75" customHeight="1" x14ac:dyDescent="0.2">
      <c r="A129" s="881"/>
      <c r="B129" s="797" t="s">
        <v>531</v>
      </c>
      <c r="C129" s="798" t="s">
        <v>532</v>
      </c>
      <c r="D129" s="133" t="s">
        <v>533</v>
      </c>
      <c r="F129" s="798" t="s">
        <v>534</v>
      </c>
      <c r="G129" s="145" t="s">
        <v>535</v>
      </c>
      <c r="H129" s="799" t="s">
        <v>536</v>
      </c>
      <c r="J129" s="145"/>
      <c r="K129" s="145"/>
      <c r="L129" s="145"/>
    </row>
    <row r="130" spans="1:12" s="147" customFormat="1" ht="18.75" customHeight="1" x14ac:dyDescent="0.2">
      <c r="A130" s="881"/>
      <c r="B130" s="797" t="s">
        <v>537</v>
      </c>
      <c r="C130" s="798" t="s">
        <v>538</v>
      </c>
      <c r="D130" s="133" t="s">
        <v>539</v>
      </c>
      <c r="E130" s="148" t="s">
        <v>540</v>
      </c>
      <c r="F130" s="802" t="s">
        <v>541</v>
      </c>
      <c r="G130" s="145" t="s">
        <v>542</v>
      </c>
      <c r="H130" s="799" t="s">
        <v>543</v>
      </c>
      <c r="J130" s="145"/>
      <c r="K130" s="145"/>
      <c r="L130" s="145"/>
    </row>
    <row r="131" spans="1:12" s="147" customFormat="1" ht="18.75" customHeight="1" x14ac:dyDescent="0.2">
      <c r="A131" s="881"/>
      <c r="B131" s="800" t="s">
        <v>544</v>
      </c>
      <c r="C131" s="801" t="s">
        <v>545</v>
      </c>
      <c r="D131" s="133" t="s">
        <v>546</v>
      </c>
      <c r="E131" s="148" t="s">
        <v>547</v>
      </c>
      <c r="F131" s="802" t="s">
        <v>548</v>
      </c>
      <c r="G131" s="602" t="s">
        <v>549</v>
      </c>
      <c r="H131" s="803" t="s">
        <v>550</v>
      </c>
      <c r="J131" s="145"/>
      <c r="K131" s="145"/>
      <c r="L131" s="145"/>
    </row>
    <row r="132" spans="1:12" s="147" customFormat="1" ht="18.75" customHeight="1" x14ac:dyDescent="0.2">
      <c r="A132" s="881"/>
      <c r="B132" s="800" t="s">
        <v>551</v>
      </c>
      <c r="C132" s="801" t="s">
        <v>552</v>
      </c>
      <c r="D132" s="133" t="s">
        <v>553</v>
      </c>
      <c r="E132" s="148" t="s">
        <v>554</v>
      </c>
      <c r="F132" s="802" t="s">
        <v>555</v>
      </c>
      <c r="G132" s="602" t="s">
        <v>556</v>
      </c>
      <c r="H132" s="803" t="s">
        <v>557</v>
      </c>
      <c r="J132" s="145"/>
      <c r="K132" s="145"/>
      <c r="L132" s="145"/>
    </row>
    <row r="133" spans="1:12" s="147" customFormat="1" ht="18.75" customHeight="1" x14ac:dyDescent="0.2">
      <c r="A133" s="881"/>
      <c r="B133" s="800" t="s">
        <v>558</v>
      </c>
      <c r="C133" s="801" t="s">
        <v>559</v>
      </c>
      <c r="D133" s="133" t="s">
        <v>560</v>
      </c>
      <c r="E133" s="148" t="s">
        <v>561</v>
      </c>
      <c r="F133" s="802" t="s">
        <v>562</v>
      </c>
      <c r="G133" s="602" t="s">
        <v>563</v>
      </c>
      <c r="H133" s="803" t="s">
        <v>564</v>
      </c>
      <c r="J133" s="145"/>
      <c r="K133" s="145"/>
      <c r="L133" s="145"/>
    </row>
    <row r="134" spans="1:12" s="147" customFormat="1" ht="18.75" customHeight="1" x14ac:dyDescent="0.2">
      <c r="A134" s="881"/>
      <c r="B134" s="800" t="s">
        <v>565</v>
      </c>
      <c r="C134" s="801" t="s">
        <v>566</v>
      </c>
      <c r="D134" s="133" t="s">
        <v>567</v>
      </c>
      <c r="E134" s="148" t="s">
        <v>568</v>
      </c>
      <c r="F134" s="802" t="s">
        <v>569</v>
      </c>
      <c r="G134" s="602" t="s">
        <v>570</v>
      </c>
      <c r="H134" s="803" t="s">
        <v>571</v>
      </c>
      <c r="J134" s="145"/>
      <c r="K134" s="145"/>
      <c r="L134" s="145"/>
    </row>
    <row r="135" spans="1:12" s="147" customFormat="1" ht="18.75" customHeight="1" x14ac:dyDescent="0.2">
      <c r="A135" s="881"/>
      <c r="B135" s="800" t="s">
        <v>572</v>
      </c>
      <c r="C135" s="801" t="s">
        <v>573</v>
      </c>
      <c r="D135" s="133" t="s">
        <v>574</v>
      </c>
      <c r="E135" s="148" t="s">
        <v>575</v>
      </c>
      <c r="F135" s="756" t="s">
        <v>576</v>
      </c>
      <c r="G135" s="602" t="s">
        <v>577</v>
      </c>
      <c r="H135" s="804" t="s">
        <v>578</v>
      </c>
      <c r="J135" s="145"/>
      <c r="K135" s="145"/>
      <c r="L135" s="145"/>
    </row>
    <row r="136" spans="1:12" s="147" customFormat="1" ht="18.75" customHeight="1" x14ac:dyDescent="0.2">
      <c r="A136" s="881"/>
      <c r="B136" s="800" t="s">
        <v>579</v>
      </c>
      <c r="C136" s="801" t="s">
        <v>580</v>
      </c>
      <c r="D136" s="133"/>
      <c r="E136" s="145"/>
      <c r="F136" s="602"/>
      <c r="H136" s="805"/>
      <c r="J136" s="145"/>
      <c r="K136" s="145"/>
      <c r="L136" s="145"/>
    </row>
    <row r="137" spans="1:12" s="147" customFormat="1" ht="18.75" customHeight="1" thickBot="1" x14ac:dyDescent="0.25">
      <c r="A137" s="881"/>
      <c r="B137" s="806"/>
      <c r="C137" s="807"/>
      <c r="D137" s="807"/>
      <c r="E137" s="808"/>
      <c r="F137" s="808"/>
      <c r="G137" s="808"/>
      <c r="H137" s="809"/>
      <c r="I137" s="145"/>
      <c r="J137" s="145"/>
      <c r="K137" s="145"/>
      <c r="L137" s="145"/>
    </row>
    <row r="138" spans="1:12" s="147" customFormat="1" ht="18.75" customHeight="1" x14ac:dyDescent="0.2">
      <c r="A138" s="881"/>
      <c r="B138" s="11"/>
      <c r="C138" s="11"/>
      <c r="D138" s="11"/>
      <c r="E138" s="145"/>
      <c r="F138" s="145"/>
      <c r="G138" s="145"/>
      <c r="H138" s="11"/>
      <c r="I138" s="145"/>
      <c r="J138" s="145"/>
      <c r="K138" s="145"/>
      <c r="L138" s="145"/>
    </row>
  </sheetData>
  <mergeCells count="10">
    <mergeCell ref="D69:D70"/>
    <mergeCell ref="B4:F4"/>
    <mergeCell ref="B2:F2"/>
    <mergeCell ref="B6:F6"/>
    <mergeCell ref="B67:F67"/>
    <mergeCell ref="E15:F15"/>
    <mergeCell ref="D8:D9"/>
    <mergeCell ref="B69:C69"/>
    <mergeCell ref="B8:C8"/>
    <mergeCell ref="E40:F40"/>
  </mergeCells>
  <phoneticPr fontId="81" type="noConversion"/>
  <hyperlinks>
    <hyperlink ref="H2" location="HOME!Print_Area" display="HOME" xr:uid="{FF8ECA58-D7DD-4971-A407-55A1ECF132D5}"/>
    <hyperlink ref="H129" r:id="rId1" xr:uid="{690A476B-BCFA-4E83-94B0-8C7E1526E5A6}"/>
    <hyperlink ref="C129" r:id="rId2" xr:uid="{80717582-CA24-494C-903D-4AA65D649028}"/>
    <hyperlink ref="H134" r:id="rId3" xr:uid="{7C670505-6ACD-44AA-9A9F-2132EA11CB73}"/>
    <hyperlink ref="H133" r:id="rId4" xr:uid="{53D2AAE1-F003-45CE-A554-6E861DF4CAFA}"/>
    <hyperlink ref="C133" r:id="rId5" xr:uid="{CAE20415-E937-4E24-A859-3229AD2135CF}"/>
    <hyperlink ref="C134" r:id="rId6" xr:uid="{C2780B14-3FBA-43FF-8387-96DE610FF699}"/>
    <hyperlink ref="C131" r:id="rId7" xr:uid="{693C520D-F700-418B-BF58-CC34F3488979}"/>
    <hyperlink ref="C130" r:id="rId8" xr:uid="{156C8258-24FA-4C60-98C8-BE6DBB05046E}"/>
    <hyperlink ref="C136" r:id="rId9" xr:uid="{D993A32B-CFC7-42B4-95B5-A993BCD3D367}"/>
    <hyperlink ref="H132" r:id="rId10" xr:uid="{66DA5C9E-3EFD-45AF-81E5-496FBDB1C90A}"/>
    <hyperlink ref="H135" r:id="rId11" xr:uid="{E0945944-DF06-491C-A4BF-AF0296E2B94E}"/>
    <hyperlink ref="C132" r:id="rId12" xr:uid="{3EED6EBF-8EE7-4D4D-91D6-2F2A27A9B4C8}"/>
    <hyperlink ref="F129" r:id="rId13" xr:uid="{006D9EDD-2C69-46E5-854A-302AC0221111}"/>
    <hyperlink ref="F134" r:id="rId14" xr:uid="{B4572574-F0B9-414E-9052-4900534D9330}"/>
    <hyperlink ref="F130" r:id="rId15" xr:uid="{74DB461B-8DBF-43EB-AAEC-58C41C44B4B2}"/>
    <hyperlink ref="F131" r:id="rId16" xr:uid="{4D831325-5118-41F2-8E7D-D0EA6FE074C1}"/>
    <hyperlink ref="F132" r:id="rId17" xr:uid="{3D557FA6-A8B8-4632-9FB0-D6B6BCBA4905}"/>
    <hyperlink ref="F133" r:id="rId18" xr:uid="{9E115E78-C5BC-4777-A9D9-FC52C158DF1B}"/>
    <hyperlink ref="H130" r:id="rId19" xr:uid="{32E348C7-8E81-48D4-AD6B-5C78827D8BAE}"/>
    <hyperlink ref="H131" r:id="rId20" xr:uid="{AC1984EA-5309-45CC-8D06-A8A1E87E449E}"/>
    <hyperlink ref="F135" r:id="rId21" xr:uid="{B00741DB-4EED-44DB-AAE8-071134108E32}"/>
  </hyperlinks>
  <pageMargins left="0.35433070866141736" right="0.70866141732283472" top="0.74803149606299213" bottom="0.74803149606299213" header="0.31496062992125984" footer="0.31496062992125984"/>
  <pageSetup paperSize="9" scale="41" orientation="landscape" r:id="rId22"/>
  <headerFooter>
    <oddFooter>&amp;L_x000D_&amp;1#&amp;"Calibri"&amp;10&amp;K000000 Sensitivity: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6953-E81E-429B-A6C9-9D3CF97E8B4F}">
  <sheetPr codeName="Sheet26">
    <tabColor rgb="FFFFFF00"/>
    <pageSetUpPr fitToPage="1"/>
  </sheetPr>
  <dimension ref="A2:Q125"/>
  <sheetViews>
    <sheetView showGridLines="0" zoomScaleNormal="100" zoomScaleSheetLayoutView="80" workbookViewId="0">
      <selection activeCell="H2" sqref="H2"/>
    </sheetView>
  </sheetViews>
  <sheetFormatPr defaultColWidth="9.140625" defaultRowHeight="13.5" x14ac:dyDescent="0.2"/>
  <cols>
    <col min="1" max="1" width="24.140625" style="1070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2" spans="1:9" ht="20.100000000000001" customHeight="1" thickBot="1" x14ac:dyDescent="0.25">
      <c r="B2" s="1147" t="s">
        <v>116</v>
      </c>
      <c r="C2" s="1147"/>
      <c r="D2" s="1147"/>
      <c r="E2" s="1147"/>
      <c r="F2" s="1147"/>
      <c r="H2" s="1011" t="s">
        <v>373</v>
      </c>
    </row>
    <row r="3" spans="1:9" ht="15.75" customHeight="1" thickBot="1" x14ac:dyDescent="0.25"/>
    <row r="4" spans="1:9" ht="30" customHeight="1" thickBot="1" x14ac:dyDescent="0.25">
      <c r="B4" s="1148" t="s">
        <v>121</v>
      </c>
      <c r="C4" s="1149"/>
      <c r="D4" s="1149"/>
      <c r="E4" s="1149"/>
      <c r="F4" s="1150"/>
    </row>
    <row r="5" spans="1:9" ht="20.100000000000001" customHeight="1" x14ac:dyDescent="0.2">
      <c r="B5" s="1151"/>
      <c r="C5" s="1151"/>
      <c r="D5" s="1151"/>
      <c r="E5" s="1151"/>
      <c r="F5" s="1151"/>
    </row>
    <row r="6" spans="1:9" ht="20.100000000000001" customHeight="1" x14ac:dyDescent="0.2">
      <c r="B6" s="1152" t="s">
        <v>375</v>
      </c>
      <c r="C6" s="1152"/>
      <c r="D6" s="1152"/>
      <c r="E6" s="1152"/>
      <c r="F6" s="1152"/>
    </row>
    <row r="7" spans="1:9" ht="15.75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9" ht="30" customHeight="1" x14ac:dyDescent="0.2">
      <c r="A8" s="836"/>
      <c r="B8" s="1153" t="s">
        <v>1692</v>
      </c>
      <c r="C8" s="1154"/>
      <c r="D8" s="1155" t="s">
        <v>377</v>
      </c>
      <c r="E8" s="970" t="s">
        <v>378</v>
      </c>
      <c r="F8" s="973" t="s">
        <v>379</v>
      </c>
      <c r="G8" s="331"/>
      <c r="H8" s="901" t="s">
        <v>380</v>
      </c>
      <c r="I8" s="1"/>
    </row>
    <row r="9" spans="1:9" ht="20.100000000000001" customHeight="1" x14ac:dyDescent="0.2">
      <c r="A9" s="836"/>
      <c r="B9" s="973" t="s">
        <v>381</v>
      </c>
      <c r="C9" s="973" t="s">
        <v>382</v>
      </c>
      <c r="D9" s="1156"/>
      <c r="E9" s="969" t="s">
        <v>300</v>
      </c>
      <c r="F9" s="969" t="s">
        <v>163</v>
      </c>
      <c r="G9" s="331"/>
      <c r="H9" s="972" t="s">
        <v>383</v>
      </c>
      <c r="I9" s="972" t="s">
        <v>384</v>
      </c>
    </row>
    <row r="10" spans="1:9" ht="15.75" hidden="1" customHeight="1" x14ac:dyDescent="0.2">
      <c r="A10" s="836"/>
      <c r="B10" s="827" t="s">
        <v>385</v>
      </c>
      <c r="C10" s="834" t="s">
        <v>386</v>
      </c>
      <c r="D10" s="775">
        <v>45309</v>
      </c>
      <c r="E10" s="835"/>
      <c r="F10" s="775">
        <f t="shared" ref="F10:F15" si="0">D10+3</f>
        <v>45312</v>
      </c>
      <c r="G10" s="331"/>
      <c r="H10" s="775">
        <v>45305</v>
      </c>
      <c r="I10" s="155"/>
    </row>
    <row r="11" spans="1:9" ht="15.75" hidden="1" customHeight="1" x14ac:dyDescent="0.2">
      <c r="A11" s="836"/>
      <c r="B11" s="827" t="s">
        <v>387</v>
      </c>
      <c r="C11" s="834" t="s">
        <v>388</v>
      </c>
      <c r="D11" s="775">
        <v>45313</v>
      </c>
      <c r="E11" s="835"/>
      <c r="F11" s="775">
        <f t="shared" si="0"/>
        <v>45316</v>
      </c>
      <c r="G11" s="331"/>
      <c r="H11" s="775">
        <f t="shared" ref="H11:H62" si="1">H10+7</f>
        <v>45312</v>
      </c>
      <c r="I11" s="155"/>
    </row>
    <row r="12" spans="1:9" ht="15.75" hidden="1" customHeight="1" x14ac:dyDescent="0.2">
      <c r="A12" s="836"/>
      <c r="B12" s="827" t="s">
        <v>389</v>
      </c>
      <c r="C12" s="834" t="s">
        <v>390</v>
      </c>
      <c r="D12" s="775">
        <v>45318</v>
      </c>
      <c r="E12" s="775">
        <f>D12+2</f>
        <v>45320</v>
      </c>
      <c r="F12" s="775">
        <f t="shared" si="0"/>
        <v>45321</v>
      </c>
      <c r="G12" s="331"/>
      <c r="H12" s="775">
        <f t="shared" si="1"/>
        <v>45319</v>
      </c>
      <c r="I12" s="155"/>
    </row>
    <row r="13" spans="1:9" ht="17.25" hidden="1" customHeight="1" x14ac:dyDescent="0.2">
      <c r="A13" s="836"/>
      <c r="B13" s="827" t="s">
        <v>391</v>
      </c>
      <c r="C13" s="834" t="s">
        <v>392</v>
      </c>
      <c r="D13" s="775">
        <v>45327</v>
      </c>
      <c r="E13" s="775">
        <f t="shared" ref="E13:E25" si="2">D13+2</f>
        <v>45329</v>
      </c>
      <c r="F13" s="775">
        <f t="shared" si="0"/>
        <v>45330</v>
      </c>
      <c r="G13" s="331"/>
      <c r="H13" s="775">
        <v>45326</v>
      </c>
      <c r="I13" s="155"/>
    </row>
    <row r="14" spans="1:9" ht="17.25" hidden="1" customHeight="1" x14ac:dyDescent="0.2">
      <c r="A14" s="836"/>
      <c r="B14" s="827" t="s">
        <v>393</v>
      </c>
      <c r="C14" s="834" t="s">
        <v>394</v>
      </c>
      <c r="D14" s="775">
        <v>45334</v>
      </c>
      <c r="E14" s="775">
        <f t="shared" si="2"/>
        <v>45336</v>
      </c>
      <c r="F14" s="775">
        <f t="shared" si="0"/>
        <v>45337</v>
      </c>
      <c r="G14" s="331"/>
      <c r="H14" s="775">
        <f t="shared" si="1"/>
        <v>45333</v>
      </c>
      <c r="I14" s="155"/>
    </row>
    <row r="15" spans="1:9" ht="17.25" hidden="1" customHeight="1" x14ac:dyDescent="0.2">
      <c r="A15" s="836" t="s">
        <v>395</v>
      </c>
      <c r="B15" s="827" t="s">
        <v>396</v>
      </c>
      <c r="C15" s="834" t="s">
        <v>397</v>
      </c>
      <c r="D15" s="775">
        <v>45339</v>
      </c>
      <c r="E15" s="775">
        <f t="shared" si="2"/>
        <v>45341</v>
      </c>
      <c r="F15" s="775">
        <f t="shared" si="0"/>
        <v>45342</v>
      </c>
      <c r="G15" s="331"/>
      <c r="H15" s="775">
        <f t="shared" si="1"/>
        <v>45340</v>
      </c>
      <c r="I15" s="155"/>
    </row>
    <row r="16" spans="1:9" ht="17.25" hidden="1" customHeight="1" x14ac:dyDescent="0.2">
      <c r="A16" s="836" t="s">
        <v>398</v>
      </c>
      <c r="B16" s="827" t="s">
        <v>399</v>
      </c>
      <c r="C16" s="834" t="s">
        <v>400</v>
      </c>
      <c r="D16" s="775">
        <v>45346</v>
      </c>
      <c r="E16" s="775">
        <f t="shared" si="2"/>
        <v>45348</v>
      </c>
      <c r="F16" s="775">
        <f t="shared" ref="F16" si="3">D16+3</f>
        <v>45349</v>
      </c>
      <c r="G16" s="331"/>
      <c r="H16" s="775">
        <f t="shared" si="1"/>
        <v>45347</v>
      </c>
      <c r="I16" s="155"/>
    </row>
    <row r="17" spans="1:9" ht="17.25" hidden="1" customHeight="1" x14ac:dyDescent="0.2">
      <c r="A17" s="836"/>
      <c r="B17" s="827" t="s">
        <v>387</v>
      </c>
      <c r="C17" s="834" t="s">
        <v>401</v>
      </c>
      <c r="D17" s="775">
        <v>45354</v>
      </c>
      <c r="E17" s="775">
        <f t="shared" si="2"/>
        <v>45356</v>
      </c>
      <c r="F17" s="775">
        <f t="shared" ref="F17" si="4">D17+3</f>
        <v>45357</v>
      </c>
      <c r="G17" s="331"/>
      <c r="H17" s="775">
        <f t="shared" si="1"/>
        <v>45354</v>
      </c>
      <c r="I17" s="155"/>
    </row>
    <row r="18" spans="1:9" ht="17.25" hidden="1" customHeight="1" x14ac:dyDescent="0.2">
      <c r="A18" s="836"/>
      <c r="B18" s="827" t="s">
        <v>389</v>
      </c>
      <c r="C18" s="834" t="s">
        <v>402</v>
      </c>
      <c r="D18" s="775">
        <v>45361</v>
      </c>
      <c r="E18" s="775">
        <f t="shared" si="2"/>
        <v>45363</v>
      </c>
      <c r="F18" s="775">
        <f t="shared" ref="F18" si="5">D18+3</f>
        <v>45364</v>
      </c>
      <c r="G18" s="331"/>
      <c r="H18" s="775">
        <f t="shared" si="1"/>
        <v>45361</v>
      </c>
      <c r="I18" s="155"/>
    </row>
    <row r="19" spans="1:9" ht="17.25" hidden="1" customHeight="1" x14ac:dyDescent="0.2">
      <c r="A19" s="836"/>
      <c r="B19" s="923" t="s">
        <v>391</v>
      </c>
      <c r="C19" s="922" t="s">
        <v>403</v>
      </c>
      <c r="D19" s="775">
        <v>45369</v>
      </c>
      <c r="E19" s="775">
        <f t="shared" si="2"/>
        <v>45371</v>
      </c>
      <c r="F19" s="775">
        <f t="shared" ref="F19" si="6">D19+3</f>
        <v>45372</v>
      </c>
      <c r="G19" s="331"/>
      <c r="H19" s="775">
        <f t="shared" si="1"/>
        <v>45368</v>
      </c>
      <c r="I19" s="155"/>
    </row>
    <row r="20" spans="1:9" ht="17.25" hidden="1" customHeight="1" x14ac:dyDescent="0.2">
      <c r="A20" s="836"/>
      <c r="B20" s="923" t="s">
        <v>393</v>
      </c>
      <c r="C20" s="922" t="s">
        <v>404</v>
      </c>
      <c r="D20" s="775">
        <v>45377</v>
      </c>
      <c r="E20" s="775">
        <f t="shared" si="2"/>
        <v>45379</v>
      </c>
      <c r="F20" s="775">
        <f t="shared" ref="F20" si="7">D20+3</f>
        <v>45380</v>
      </c>
      <c r="G20" s="331"/>
      <c r="H20" s="775">
        <f t="shared" si="1"/>
        <v>45375</v>
      </c>
      <c r="I20" s="155"/>
    </row>
    <row r="21" spans="1:9" ht="17.25" hidden="1" customHeight="1" x14ac:dyDescent="0.2">
      <c r="A21" s="836"/>
      <c r="B21" s="923" t="s">
        <v>405</v>
      </c>
      <c r="C21" s="922" t="s">
        <v>406</v>
      </c>
      <c r="D21" s="775">
        <v>45382</v>
      </c>
      <c r="E21" s="775">
        <f t="shared" si="2"/>
        <v>45384</v>
      </c>
      <c r="F21" s="775">
        <f t="shared" ref="F21" si="8">D21+3</f>
        <v>45385</v>
      </c>
      <c r="G21" s="331"/>
      <c r="H21" s="775">
        <f t="shared" si="1"/>
        <v>45382</v>
      </c>
      <c r="I21" s="155"/>
    </row>
    <row r="22" spans="1:9" ht="17.25" hidden="1" customHeight="1" x14ac:dyDescent="0.2">
      <c r="A22" s="836"/>
      <c r="B22" s="992" t="s">
        <v>399</v>
      </c>
      <c r="C22" s="985" t="s">
        <v>407</v>
      </c>
      <c r="D22" s="985">
        <v>45390</v>
      </c>
      <c r="E22" s="775">
        <f t="shared" si="2"/>
        <v>45392</v>
      </c>
      <c r="F22" s="775">
        <f t="shared" ref="F22:F23" si="9">D22+3</f>
        <v>45393</v>
      </c>
      <c r="G22" s="331"/>
      <c r="H22" s="775">
        <f t="shared" si="1"/>
        <v>45389</v>
      </c>
      <c r="I22" s="155"/>
    </row>
    <row r="23" spans="1:9" ht="17.25" hidden="1" customHeight="1" x14ac:dyDescent="0.2">
      <c r="A23" s="836"/>
      <c r="B23" s="992" t="s">
        <v>387</v>
      </c>
      <c r="C23" s="985" t="s">
        <v>408</v>
      </c>
      <c r="D23" s="985">
        <v>45396</v>
      </c>
      <c r="E23" s="775">
        <f t="shared" si="2"/>
        <v>45398</v>
      </c>
      <c r="F23" s="775">
        <f t="shared" si="9"/>
        <v>45399</v>
      </c>
      <c r="G23" s="331"/>
      <c r="H23" s="775">
        <f t="shared" si="1"/>
        <v>45396</v>
      </c>
      <c r="I23" s="155"/>
    </row>
    <row r="24" spans="1:9" ht="17.25" hidden="1" customHeight="1" x14ac:dyDescent="0.2">
      <c r="A24" s="836"/>
      <c r="B24" s="992" t="s">
        <v>389</v>
      </c>
      <c r="C24" s="985" t="s">
        <v>409</v>
      </c>
      <c r="D24" s="985">
        <v>45408</v>
      </c>
      <c r="E24" s="775">
        <f t="shared" si="2"/>
        <v>45410</v>
      </c>
      <c r="F24" s="775">
        <f t="shared" ref="F24" si="10">D24+3</f>
        <v>45411</v>
      </c>
      <c r="G24" s="331"/>
      <c r="H24" s="775">
        <f t="shared" si="1"/>
        <v>45403</v>
      </c>
      <c r="I24" s="155"/>
    </row>
    <row r="25" spans="1:9" ht="17.25" hidden="1" customHeight="1" x14ac:dyDescent="0.2">
      <c r="A25" s="836"/>
      <c r="B25" s="992" t="s">
        <v>391</v>
      </c>
      <c r="C25" s="985" t="s">
        <v>410</v>
      </c>
      <c r="D25" s="985">
        <v>45415</v>
      </c>
      <c r="E25" s="775">
        <f t="shared" si="2"/>
        <v>45417</v>
      </c>
      <c r="F25" s="775">
        <f t="shared" ref="F25" si="11">D25+3</f>
        <v>45418</v>
      </c>
      <c r="G25" s="331"/>
      <c r="H25" s="775">
        <f t="shared" si="1"/>
        <v>45410</v>
      </c>
      <c r="I25" s="762"/>
    </row>
    <row r="26" spans="1:9" ht="17.25" hidden="1" customHeight="1" x14ac:dyDescent="0.2">
      <c r="A26" s="836" t="s">
        <v>411</v>
      </c>
      <c r="B26" s="992" t="s">
        <v>405</v>
      </c>
      <c r="C26" s="985" t="s">
        <v>412</v>
      </c>
      <c r="D26" s="985">
        <v>45420</v>
      </c>
      <c r="E26" s="775">
        <f>D26+2</f>
        <v>45422</v>
      </c>
      <c r="F26" s="775">
        <f>D26+3</f>
        <v>45423</v>
      </c>
      <c r="G26" s="331"/>
      <c r="H26" s="775">
        <f t="shared" si="1"/>
        <v>45417</v>
      </c>
      <c r="I26" s="155"/>
    </row>
    <row r="27" spans="1:9" ht="17.25" hidden="1" customHeight="1" x14ac:dyDescent="0.2">
      <c r="A27" s="836"/>
      <c r="B27" s="992" t="s">
        <v>393</v>
      </c>
      <c r="C27" s="985" t="s">
        <v>413</v>
      </c>
      <c r="D27" s="985">
        <v>45426</v>
      </c>
      <c r="E27" s="775">
        <f t="shared" ref="E27:E31" si="12">D27+2</f>
        <v>45428</v>
      </c>
      <c r="F27" s="775">
        <f t="shared" ref="F27:F30" si="13">D27+3</f>
        <v>45429</v>
      </c>
      <c r="G27" s="331"/>
      <c r="H27" s="775">
        <f t="shared" si="1"/>
        <v>45424</v>
      </c>
      <c r="I27" s="762"/>
    </row>
    <row r="28" spans="1:9" ht="17.25" hidden="1" customHeight="1" x14ac:dyDescent="0.2">
      <c r="A28" s="836"/>
      <c r="B28" s="1063" t="s">
        <v>399</v>
      </c>
      <c r="C28" s="985" t="s">
        <v>414</v>
      </c>
      <c r="D28" s="985">
        <v>45436</v>
      </c>
      <c r="E28" s="775">
        <f t="shared" si="12"/>
        <v>45438</v>
      </c>
      <c r="F28" s="898" t="s">
        <v>415</v>
      </c>
      <c r="G28" s="331"/>
      <c r="H28" s="775">
        <f t="shared" si="1"/>
        <v>45431</v>
      </c>
      <c r="I28" s="155"/>
    </row>
    <row r="29" spans="1:9" ht="17.25" hidden="1" customHeight="1" x14ac:dyDescent="0.2">
      <c r="A29" s="836" t="s">
        <v>416</v>
      </c>
      <c r="B29" s="985" t="s">
        <v>405</v>
      </c>
      <c r="C29" s="985" t="s">
        <v>417</v>
      </c>
      <c r="D29" s="985">
        <v>45446</v>
      </c>
      <c r="E29" s="775">
        <f t="shared" si="12"/>
        <v>45448</v>
      </c>
      <c r="F29" s="898" t="s">
        <v>415</v>
      </c>
      <c r="G29" s="331"/>
      <c r="H29" s="775">
        <f t="shared" si="1"/>
        <v>45438</v>
      </c>
      <c r="I29" s="155"/>
    </row>
    <row r="30" spans="1:9" ht="17.25" hidden="1" customHeight="1" x14ac:dyDescent="0.2">
      <c r="A30" s="836" t="s">
        <v>418</v>
      </c>
      <c r="B30" s="985" t="s">
        <v>387</v>
      </c>
      <c r="C30" s="985" t="s">
        <v>419</v>
      </c>
      <c r="D30" s="985">
        <v>45450</v>
      </c>
      <c r="E30" s="775">
        <f t="shared" si="12"/>
        <v>45452</v>
      </c>
      <c r="F30" s="775">
        <f t="shared" si="13"/>
        <v>45453</v>
      </c>
      <c r="G30" s="331"/>
      <c r="H30" s="775">
        <f t="shared" si="1"/>
        <v>45445</v>
      </c>
      <c r="I30" s="155"/>
    </row>
    <row r="31" spans="1:9" ht="17.25" hidden="1" customHeight="1" x14ac:dyDescent="0.2">
      <c r="A31" s="836" t="s">
        <v>391</v>
      </c>
      <c r="B31" s="985" t="s">
        <v>420</v>
      </c>
      <c r="C31" s="985" t="s">
        <v>421</v>
      </c>
      <c r="D31" s="985">
        <v>45460</v>
      </c>
      <c r="E31" s="775">
        <f t="shared" si="12"/>
        <v>45462</v>
      </c>
      <c r="F31" s="898" t="s">
        <v>415</v>
      </c>
      <c r="G31" s="331"/>
      <c r="H31" s="775">
        <f t="shared" si="1"/>
        <v>45452</v>
      </c>
      <c r="I31" s="762"/>
    </row>
    <row r="32" spans="1:9" ht="17.25" hidden="1" customHeight="1" x14ac:dyDescent="0.2">
      <c r="A32" s="836" t="s">
        <v>422</v>
      </c>
      <c r="B32" s="1100" t="s">
        <v>391</v>
      </c>
      <c r="C32" s="985" t="s">
        <v>423</v>
      </c>
      <c r="D32" s="985">
        <v>45464</v>
      </c>
      <c r="E32" s="775">
        <f>D32+2</f>
        <v>45466</v>
      </c>
      <c r="F32" s="898" t="s">
        <v>415</v>
      </c>
      <c r="G32" s="331"/>
      <c r="H32" s="775">
        <f t="shared" si="1"/>
        <v>45459</v>
      </c>
      <c r="I32" s="155"/>
    </row>
    <row r="33" spans="1:9" ht="17.25" hidden="1" customHeight="1" x14ac:dyDescent="0.2">
      <c r="A33" s="836" t="s">
        <v>393</v>
      </c>
      <c r="B33" s="1100" t="s">
        <v>399</v>
      </c>
      <c r="C33" s="985" t="s">
        <v>424</v>
      </c>
      <c r="D33" s="985">
        <v>45473</v>
      </c>
      <c r="E33" s="775">
        <f t="shared" ref="E33:E37" si="14">D33+2</f>
        <v>45475</v>
      </c>
      <c r="F33" s="898" t="s">
        <v>415</v>
      </c>
      <c r="G33" s="331"/>
      <c r="H33" s="775">
        <f t="shared" si="1"/>
        <v>45466</v>
      </c>
      <c r="I33" s="1042">
        <f>WEEKNUM(H33)</f>
        <v>26</v>
      </c>
    </row>
    <row r="34" spans="1:9" ht="17.25" hidden="1" customHeight="1" x14ac:dyDescent="0.2">
      <c r="A34" s="836" t="s">
        <v>399</v>
      </c>
      <c r="B34" s="985" t="s">
        <v>393</v>
      </c>
      <c r="C34" s="985" t="s">
        <v>425</v>
      </c>
      <c r="D34" s="985">
        <v>45475</v>
      </c>
      <c r="E34" s="775">
        <f t="shared" si="14"/>
        <v>45477</v>
      </c>
      <c r="F34" s="775">
        <f t="shared" ref="F34:F38" si="15">D34+3</f>
        <v>45478</v>
      </c>
      <c r="G34" s="331"/>
      <c r="H34" s="775">
        <f t="shared" si="1"/>
        <v>45473</v>
      </c>
      <c r="I34" s="1042">
        <f t="shared" ref="I34:I41" si="16">WEEKNUM(H34)</f>
        <v>27</v>
      </c>
    </row>
    <row r="35" spans="1:9" ht="17.25" hidden="1" customHeight="1" x14ac:dyDescent="0.2">
      <c r="A35" s="836"/>
      <c r="B35" s="985" t="s">
        <v>405</v>
      </c>
      <c r="C35" s="985" t="s">
        <v>426</v>
      </c>
      <c r="D35" s="985">
        <v>45484</v>
      </c>
      <c r="E35" s="775">
        <f t="shared" si="14"/>
        <v>45486</v>
      </c>
      <c r="F35" s="775">
        <f t="shared" si="15"/>
        <v>45487</v>
      </c>
      <c r="G35" s="331"/>
      <c r="H35" s="775">
        <f t="shared" si="1"/>
        <v>45480</v>
      </c>
      <c r="I35" s="1042">
        <f t="shared" si="16"/>
        <v>28</v>
      </c>
    </row>
    <row r="36" spans="1:9" ht="17.25" hidden="1" customHeight="1" x14ac:dyDescent="0.2">
      <c r="A36" s="836"/>
      <c r="B36" s="985" t="s">
        <v>427</v>
      </c>
      <c r="C36" s="985" t="s">
        <v>428</v>
      </c>
      <c r="D36" s="985">
        <v>45489</v>
      </c>
      <c r="E36" s="775">
        <f t="shared" si="14"/>
        <v>45491</v>
      </c>
      <c r="F36" s="775">
        <f t="shared" si="15"/>
        <v>45492</v>
      </c>
      <c r="G36" s="331"/>
      <c r="H36" s="775">
        <f t="shared" si="1"/>
        <v>45487</v>
      </c>
      <c r="I36" s="1042">
        <f t="shared" si="16"/>
        <v>29</v>
      </c>
    </row>
    <row r="37" spans="1:9" ht="17.25" hidden="1" customHeight="1" x14ac:dyDescent="0.2">
      <c r="A37" s="836"/>
      <c r="B37" s="985" t="s">
        <v>420</v>
      </c>
      <c r="C37" s="985" t="s">
        <v>429</v>
      </c>
      <c r="D37" s="985">
        <v>45493</v>
      </c>
      <c r="E37" s="775">
        <f t="shared" si="14"/>
        <v>45495</v>
      </c>
      <c r="F37" s="775">
        <f t="shared" si="15"/>
        <v>45496</v>
      </c>
      <c r="G37" s="331"/>
      <c r="H37" s="775">
        <f t="shared" si="1"/>
        <v>45494</v>
      </c>
      <c r="I37" s="1042">
        <f t="shared" si="16"/>
        <v>30</v>
      </c>
    </row>
    <row r="38" spans="1:9" ht="17.25" hidden="1" customHeight="1" x14ac:dyDescent="0.2">
      <c r="A38" s="836"/>
      <c r="B38" s="985" t="s">
        <v>391</v>
      </c>
      <c r="C38" s="985" t="s">
        <v>430</v>
      </c>
      <c r="D38" s="985">
        <v>45506</v>
      </c>
      <c r="E38" s="775">
        <f>D38+2</f>
        <v>45508</v>
      </c>
      <c r="F38" s="775">
        <f t="shared" si="15"/>
        <v>45509</v>
      </c>
      <c r="G38" s="331"/>
      <c r="H38" s="775">
        <f t="shared" si="1"/>
        <v>45501</v>
      </c>
      <c r="I38" s="1042">
        <f t="shared" si="16"/>
        <v>31</v>
      </c>
    </row>
    <row r="39" spans="1:9" ht="17.25" hidden="1" customHeight="1" x14ac:dyDescent="0.2">
      <c r="A39" s="836"/>
      <c r="B39" s="985" t="s">
        <v>431</v>
      </c>
      <c r="C39" s="985" t="s">
        <v>432</v>
      </c>
      <c r="D39" s="985">
        <v>45510</v>
      </c>
      <c r="E39" s="775">
        <f t="shared" ref="E39:E40" si="17">D39+2</f>
        <v>45512</v>
      </c>
      <c r="F39" s="775">
        <f t="shared" ref="F39:F44" si="18">D39+3</f>
        <v>45513</v>
      </c>
      <c r="G39" s="331"/>
      <c r="H39" s="775">
        <f t="shared" si="1"/>
        <v>45508</v>
      </c>
      <c r="I39" s="1042">
        <f t="shared" si="16"/>
        <v>32</v>
      </c>
    </row>
    <row r="40" spans="1:9" ht="17.25" hidden="1" customHeight="1" x14ac:dyDescent="0.2">
      <c r="A40" s="836"/>
      <c r="B40" s="985" t="s">
        <v>405</v>
      </c>
      <c r="C40" s="985" t="s">
        <v>433</v>
      </c>
      <c r="D40" s="985">
        <v>45515</v>
      </c>
      <c r="E40" s="775">
        <f t="shared" si="17"/>
        <v>45517</v>
      </c>
      <c r="F40" s="775">
        <f t="shared" si="18"/>
        <v>45518</v>
      </c>
      <c r="G40" s="331"/>
      <c r="H40" s="775">
        <f t="shared" si="1"/>
        <v>45515</v>
      </c>
      <c r="I40" s="1042">
        <f t="shared" si="16"/>
        <v>33</v>
      </c>
    </row>
    <row r="41" spans="1:9" ht="17.25" hidden="1" customHeight="1" x14ac:dyDescent="0.2">
      <c r="A41" s="836" t="s">
        <v>393</v>
      </c>
      <c r="B41" s="985" t="s">
        <v>393</v>
      </c>
      <c r="C41" s="985" t="s">
        <v>434</v>
      </c>
      <c r="D41" s="985">
        <v>45531</v>
      </c>
      <c r="E41" s="775">
        <f>D41+2</f>
        <v>45533</v>
      </c>
      <c r="F41" s="898" t="s">
        <v>415</v>
      </c>
      <c r="G41" s="331"/>
      <c r="H41" s="775">
        <f t="shared" si="1"/>
        <v>45522</v>
      </c>
      <c r="I41" s="1042">
        <f t="shared" si="16"/>
        <v>34</v>
      </c>
    </row>
    <row r="42" spans="1:9" ht="17.25" hidden="1" customHeight="1" x14ac:dyDescent="0.2">
      <c r="A42" s="836" t="s">
        <v>427</v>
      </c>
      <c r="B42" s="985" t="s">
        <v>420</v>
      </c>
      <c r="C42" s="985" t="s">
        <v>435</v>
      </c>
      <c r="D42" s="985">
        <v>45533</v>
      </c>
      <c r="E42" s="775">
        <f t="shared" ref="E42:E43" si="19">D42+2</f>
        <v>45535</v>
      </c>
      <c r="F42" s="775">
        <f t="shared" si="18"/>
        <v>45536</v>
      </c>
      <c r="G42" s="331"/>
      <c r="H42" s="775">
        <f t="shared" si="1"/>
        <v>45529</v>
      </c>
      <c r="I42" s="1042">
        <f t="shared" ref="I42:I47" si="20">WEEKNUM(H42)</f>
        <v>35</v>
      </c>
    </row>
    <row r="43" spans="1:9" ht="17.25" hidden="1" customHeight="1" x14ac:dyDescent="0.2">
      <c r="A43" s="836" t="s">
        <v>420</v>
      </c>
      <c r="B43" s="985" t="s">
        <v>427</v>
      </c>
      <c r="C43" s="985" t="s">
        <v>436</v>
      </c>
      <c r="D43" s="985">
        <v>45536</v>
      </c>
      <c r="E43" s="775">
        <f t="shared" si="19"/>
        <v>45538</v>
      </c>
      <c r="F43" s="775">
        <f t="shared" si="18"/>
        <v>45539</v>
      </c>
      <c r="G43" s="331"/>
      <c r="H43" s="775">
        <f t="shared" si="1"/>
        <v>45536</v>
      </c>
      <c r="I43" s="1042">
        <f t="shared" si="20"/>
        <v>36</v>
      </c>
    </row>
    <row r="44" spans="1:9" ht="17.25" hidden="1" customHeight="1" x14ac:dyDescent="0.2">
      <c r="A44" s="836"/>
      <c r="B44" s="985" t="s">
        <v>391</v>
      </c>
      <c r="C44" s="985" t="s">
        <v>437</v>
      </c>
      <c r="D44" s="985">
        <v>45557</v>
      </c>
      <c r="E44" s="775">
        <f>D44+2</f>
        <v>45559</v>
      </c>
      <c r="F44" s="775">
        <f t="shared" si="18"/>
        <v>45560</v>
      </c>
      <c r="G44" s="331"/>
      <c r="H44" s="775">
        <f t="shared" si="1"/>
        <v>45543</v>
      </c>
      <c r="I44" s="1042">
        <f t="shared" si="20"/>
        <v>37</v>
      </c>
    </row>
    <row r="45" spans="1:9" ht="17.25" hidden="1" customHeight="1" x14ac:dyDescent="0.2">
      <c r="A45" s="836"/>
      <c r="B45" s="985" t="s">
        <v>431</v>
      </c>
      <c r="C45" s="985" t="s">
        <v>438</v>
      </c>
      <c r="D45" s="985">
        <v>45553</v>
      </c>
      <c r="E45" s="775">
        <f t="shared" ref="E45" si="21">D45+2</f>
        <v>45555</v>
      </c>
      <c r="F45" s="775">
        <f t="shared" ref="F45:F50" si="22">D45+3</f>
        <v>45556</v>
      </c>
      <c r="G45" s="331"/>
      <c r="H45" s="775">
        <f t="shared" si="1"/>
        <v>45550</v>
      </c>
      <c r="I45" s="1042">
        <f t="shared" si="20"/>
        <v>38</v>
      </c>
    </row>
    <row r="46" spans="1:9" ht="17.25" hidden="1" customHeight="1" x14ac:dyDescent="0.2">
      <c r="A46" s="836" t="s">
        <v>405</v>
      </c>
      <c r="B46" s="1063" t="s">
        <v>439</v>
      </c>
      <c r="C46" s="985" t="s">
        <v>440</v>
      </c>
      <c r="D46" s="817"/>
      <c r="E46" s="817"/>
      <c r="F46" s="817"/>
      <c r="G46" s="331"/>
      <c r="H46" s="775">
        <f t="shared" si="1"/>
        <v>45557</v>
      </c>
      <c r="I46" s="1042">
        <f t="shared" si="20"/>
        <v>39</v>
      </c>
    </row>
    <row r="47" spans="1:9" ht="17.25" hidden="1" customHeight="1" x14ac:dyDescent="0.2">
      <c r="A47" s="836"/>
      <c r="B47" s="985" t="s">
        <v>393</v>
      </c>
      <c r="C47" s="985" t="s">
        <v>441</v>
      </c>
      <c r="D47" s="985">
        <v>45572</v>
      </c>
      <c r="E47" s="775">
        <f>D47+2</f>
        <v>45574</v>
      </c>
      <c r="F47" s="898" t="s">
        <v>415</v>
      </c>
      <c r="G47" s="331"/>
      <c r="H47" s="775">
        <v>45564</v>
      </c>
      <c r="I47" s="1042">
        <f t="shared" si="20"/>
        <v>40</v>
      </c>
    </row>
    <row r="48" spans="1:9" ht="17.25" hidden="1" customHeight="1" x14ac:dyDescent="0.2">
      <c r="A48" s="836"/>
      <c r="B48" s="1063" t="s">
        <v>439</v>
      </c>
      <c r="C48" s="985" t="s">
        <v>442</v>
      </c>
      <c r="D48" s="817">
        <v>45575</v>
      </c>
      <c r="E48" s="817">
        <f t="shared" ref="E48:E49" si="23">D48+2</f>
        <v>45577</v>
      </c>
      <c r="F48" s="817">
        <f t="shared" si="22"/>
        <v>45578</v>
      </c>
      <c r="G48" s="331"/>
      <c r="H48" s="775">
        <f t="shared" si="1"/>
        <v>45571</v>
      </c>
      <c r="I48" s="1042">
        <f t="shared" ref="I48:I53" si="24">WEEKNUM(H48)</f>
        <v>41</v>
      </c>
    </row>
    <row r="49" spans="1:9" ht="17.25" hidden="1" customHeight="1" x14ac:dyDescent="0.2">
      <c r="A49" s="836" t="s">
        <v>443</v>
      </c>
      <c r="B49" s="985" t="s">
        <v>391</v>
      </c>
      <c r="C49" s="985" t="s">
        <v>444</v>
      </c>
      <c r="D49" s="985">
        <v>45577</v>
      </c>
      <c r="E49" s="775">
        <f t="shared" si="23"/>
        <v>45579</v>
      </c>
      <c r="F49" s="775">
        <f t="shared" si="22"/>
        <v>45580</v>
      </c>
      <c r="G49" s="331"/>
      <c r="H49" s="775">
        <f t="shared" si="1"/>
        <v>45578</v>
      </c>
      <c r="I49" s="1042">
        <f t="shared" si="24"/>
        <v>42</v>
      </c>
    </row>
    <row r="50" spans="1:9" ht="17.25" hidden="1" customHeight="1" x14ac:dyDescent="0.2">
      <c r="A50" s="836" t="s">
        <v>391</v>
      </c>
      <c r="B50" s="985" t="s">
        <v>443</v>
      </c>
      <c r="C50" s="985" t="s">
        <v>445</v>
      </c>
      <c r="D50" s="985">
        <v>45588</v>
      </c>
      <c r="E50" s="775">
        <f>D50+2</f>
        <v>45590</v>
      </c>
      <c r="F50" s="775">
        <f t="shared" si="22"/>
        <v>45591</v>
      </c>
      <c r="G50" s="331"/>
      <c r="H50" s="775">
        <f t="shared" si="1"/>
        <v>45585</v>
      </c>
      <c r="I50" s="1042">
        <f t="shared" si="24"/>
        <v>43</v>
      </c>
    </row>
    <row r="51" spans="1:9" ht="17.25" hidden="1" customHeight="1" x14ac:dyDescent="0.2">
      <c r="A51" s="836" t="s">
        <v>446</v>
      </c>
      <c r="B51" s="985" t="s">
        <v>393</v>
      </c>
      <c r="C51" s="985" t="s">
        <v>447</v>
      </c>
      <c r="D51" s="985">
        <v>45594</v>
      </c>
      <c r="E51" s="898" t="s">
        <v>415</v>
      </c>
      <c r="F51" s="775">
        <v>45595</v>
      </c>
      <c r="G51" s="331"/>
      <c r="H51" s="775">
        <f t="shared" si="1"/>
        <v>45592</v>
      </c>
      <c r="I51" s="1042">
        <f t="shared" si="24"/>
        <v>44</v>
      </c>
    </row>
    <row r="52" spans="1:9" ht="17.25" hidden="1" customHeight="1" x14ac:dyDescent="0.2">
      <c r="A52" s="836" t="s">
        <v>448</v>
      </c>
      <c r="B52" s="985" t="s">
        <v>431</v>
      </c>
      <c r="C52" s="985" t="s">
        <v>449</v>
      </c>
      <c r="D52" s="985">
        <v>45604</v>
      </c>
      <c r="E52" s="775">
        <f t="shared" ref="E52" si="25">D52+2</f>
        <v>45606</v>
      </c>
      <c r="F52" s="775">
        <f t="shared" ref="F52:F56" si="26">D52+3</f>
        <v>45607</v>
      </c>
      <c r="G52" s="331"/>
      <c r="H52" s="775">
        <f t="shared" si="1"/>
        <v>45599</v>
      </c>
      <c r="I52" s="1042">
        <f t="shared" si="24"/>
        <v>45</v>
      </c>
    </row>
    <row r="53" spans="1:9" ht="17.25" hidden="1" customHeight="1" x14ac:dyDescent="0.2">
      <c r="A53" s="836" t="s">
        <v>420</v>
      </c>
      <c r="B53" s="985" t="s">
        <v>387</v>
      </c>
      <c r="C53" s="985" t="s">
        <v>450</v>
      </c>
      <c r="D53" s="985">
        <v>45605</v>
      </c>
      <c r="E53" s="775">
        <f>D53+2</f>
        <v>45607</v>
      </c>
      <c r="F53" s="775">
        <f t="shared" si="26"/>
        <v>45608</v>
      </c>
      <c r="G53" s="331"/>
      <c r="H53" s="775">
        <f t="shared" si="1"/>
        <v>45606</v>
      </c>
      <c r="I53" s="1042">
        <f t="shared" si="24"/>
        <v>46</v>
      </c>
    </row>
    <row r="54" spans="1:9" ht="20.100000000000001" hidden="1" customHeight="1" x14ac:dyDescent="0.2">
      <c r="A54" s="836" t="s">
        <v>451</v>
      </c>
      <c r="B54" s="985" t="s">
        <v>452</v>
      </c>
      <c r="C54" s="985" t="s">
        <v>453</v>
      </c>
      <c r="D54" s="985">
        <v>45619</v>
      </c>
      <c r="E54" s="775">
        <f t="shared" ref="E54" si="27">D54+2</f>
        <v>45621</v>
      </c>
      <c r="F54" s="775">
        <f t="shared" si="26"/>
        <v>45622</v>
      </c>
      <c r="G54" s="331"/>
      <c r="H54" s="775">
        <f t="shared" si="1"/>
        <v>45613</v>
      </c>
      <c r="I54" s="1042">
        <f t="shared" ref="I54:I56" si="28">WEEKNUM(H54)</f>
        <v>47</v>
      </c>
    </row>
    <row r="55" spans="1:9" ht="20.100000000000001" hidden="1" customHeight="1" x14ac:dyDescent="0.2">
      <c r="A55" s="836" t="s">
        <v>443</v>
      </c>
      <c r="B55" s="985" t="s">
        <v>391</v>
      </c>
      <c r="C55" s="985" t="s">
        <v>454</v>
      </c>
      <c r="D55" s="898" t="s">
        <v>415</v>
      </c>
      <c r="E55" s="817"/>
      <c r="F55" s="817"/>
      <c r="G55" s="331"/>
      <c r="H55" s="775">
        <f t="shared" si="1"/>
        <v>45620</v>
      </c>
      <c r="I55" s="1042">
        <f t="shared" si="28"/>
        <v>48</v>
      </c>
    </row>
    <row r="56" spans="1:9" ht="20.100000000000001" hidden="1" customHeight="1" x14ac:dyDescent="0.2">
      <c r="A56" s="836" t="s">
        <v>391</v>
      </c>
      <c r="B56" s="985" t="s">
        <v>443</v>
      </c>
      <c r="C56" s="985" t="s">
        <v>455</v>
      </c>
      <c r="D56" s="985">
        <v>45632</v>
      </c>
      <c r="E56" s="775">
        <f>D56+2</f>
        <v>45634</v>
      </c>
      <c r="F56" s="775">
        <f t="shared" si="26"/>
        <v>45635</v>
      </c>
      <c r="G56" s="331"/>
      <c r="H56" s="775">
        <f t="shared" si="1"/>
        <v>45627</v>
      </c>
      <c r="I56" s="1042">
        <f t="shared" si="28"/>
        <v>49</v>
      </c>
    </row>
    <row r="57" spans="1:9" ht="20.100000000000001" hidden="1" customHeight="1" x14ac:dyDescent="0.2">
      <c r="A57" s="836" t="s">
        <v>393</v>
      </c>
      <c r="B57" s="985" t="s">
        <v>431</v>
      </c>
      <c r="C57" s="985" t="s">
        <v>456</v>
      </c>
      <c r="D57" s="898" t="s">
        <v>415</v>
      </c>
      <c r="E57" s="817"/>
      <c r="F57" s="817"/>
      <c r="G57" s="331"/>
      <c r="H57" s="775">
        <f t="shared" si="1"/>
        <v>45634</v>
      </c>
      <c r="I57" s="1042">
        <f t="shared" ref="I57:I62" si="29">WEEKNUM(H57)</f>
        <v>50</v>
      </c>
    </row>
    <row r="58" spans="1:9" ht="20.100000000000001" hidden="1" customHeight="1" x14ac:dyDescent="0.2">
      <c r="A58" s="836" t="s">
        <v>431</v>
      </c>
      <c r="B58" s="985" t="s">
        <v>393</v>
      </c>
      <c r="C58" s="985" t="s">
        <v>457</v>
      </c>
      <c r="D58" s="985">
        <v>45644</v>
      </c>
      <c r="E58" s="775">
        <f t="shared" ref="E58" si="30">D58+2</f>
        <v>45646</v>
      </c>
      <c r="F58" s="775">
        <f t="shared" ref="F58:F61" si="31">D58+3</f>
        <v>45647</v>
      </c>
      <c r="G58" s="331"/>
      <c r="H58" s="775">
        <f t="shared" si="1"/>
        <v>45641</v>
      </c>
      <c r="I58" s="1042">
        <f t="shared" si="29"/>
        <v>51</v>
      </c>
    </row>
    <row r="59" spans="1:9" ht="20.100000000000001" hidden="1" customHeight="1" x14ac:dyDescent="0.2">
      <c r="A59" s="836"/>
      <c r="B59" s="985" t="s">
        <v>387</v>
      </c>
      <c r="C59" s="985" t="s">
        <v>1693</v>
      </c>
      <c r="D59" s="898" t="s">
        <v>415</v>
      </c>
      <c r="E59" s="817"/>
      <c r="F59" s="817"/>
      <c r="G59" s="331"/>
      <c r="H59" s="775">
        <f t="shared" si="1"/>
        <v>45648</v>
      </c>
      <c r="I59" s="1042">
        <f t="shared" si="29"/>
        <v>52</v>
      </c>
    </row>
    <row r="60" spans="1:9" ht="20.100000000000001" hidden="1" customHeight="1" x14ac:dyDescent="0.2">
      <c r="A60" s="836" t="s">
        <v>452</v>
      </c>
      <c r="B60" s="985" t="s">
        <v>391</v>
      </c>
      <c r="C60" s="985" t="s">
        <v>1694</v>
      </c>
      <c r="D60" s="985">
        <v>45661</v>
      </c>
      <c r="E60" s="775">
        <f t="shared" ref="E60:E61" si="32">D60+2</f>
        <v>45663</v>
      </c>
      <c r="F60" s="775">
        <f t="shared" si="31"/>
        <v>45664</v>
      </c>
      <c r="G60" s="331"/>
      <c r="H60" s="775">
        <f t="shared" si="1"/>
        <v>45655</v>
      </c>
      <c r="I60" s="1042">
        <f t="shared" si="29"/>
        <v>53</v>
      </c>
    </row>
    <row r="61" spans="1:9" ht="20.100000000000001" customHeight="1" x14ac:dyDescent="0.2">
      <c r="A61" s="836"/>
      <c r="B61" s="985" t="s">
        <v>452</v>
      </c>
      <c r="C61" s="985" t="s">
        <v>1695</v>
      </c>
      <c r="D61" s="985">
        <v>45667</v>
      </c>
      <c r="E61" s="775">
        <f t="shared" si="32"/>
        <v>45669</v>
      </c>
      <c r="F61" s="775">
        <f t="shared" si="31"/>
        <v>45670</v>
      </c>
      <c r="G61" s="331"/>
      <c r="H61" s="775">
        <f t="shared" si="1"/>
        <v>45662</v>
      </c>
      <c r="I61" s="1042">
        <f t="shared" si="29"/>
        <v>2</v>
      </c>
    </row>
    <row r="62" spans="1:9" ht="20.100000000000001" customHeight="1" x14ac:dyDescent="0.2">
      <c r="A62" s="836"/>
      <c r="B62" s="985" t="s">
        <v>443</v>
      </c>
      <c r="C62" s="985" t="s">
        <v>1696</v>
      </c>
      <c r="D62" s="898" t="s">
        <v>415</v>
      </c>
      <c r="E62" s="817"/>
      <c r="F62" s="817"/>
      <c r="G62" s="331"/>
      <c r="H62" s="775">
        <f t="shared" si="1"/>
        <v>45669</v>
      </c>
      <c r="I62" s="1042">
        <f t="shared" si="29"/>
        <v>3</v>
      </c>
    </row>
    <row r="63" spans="1:9" ht="15.75" customHeight="1" x14ac:dyDescent="0.25">
      <c r="B63" s="164"/>
      <c r="C63" s="155"/>
      <c r="D63" s="750"/>
      <c r="E63" s="751"/>
      <c r="F63" s="155"/>
      <c r="G63" s="155"/>
      <c r="H63" s="155"/>
      <c r="I63" s="155"/>
    </row>
    <row r="64" spans="1:9" ht="15.75" customHeight="1" x14ac:dyDescent="0.2">
      <c r="B64" s="149"/>
      <c r="C64" s="155"/>
      <c r="D64" s="155"/>
      <c r="E64" s="155"/>
      <c r="F64" s="155"/>
      <c r="G64" s="155"/>
      <c r="H64" s="155"/>
      <c r="I64" s="155"/>
    </row>
    <row r="65" spans="1:17" ht="15.75" customHeight="1" x14ac:dyDescent="0.2">
      <c r="B65" s="1152" t="s">
        <v>468</v>
      </c>
      <c r="C65" s="1152"/>
      <c r="D65" s="1152"/>
      <c r="E65" s="1152"/>
      <c r="F65" s="1152"/>
      <c r="G65" s="217"/>
      <c r="H65" s="217"/>
      <c r="I65" s="217"/>
    </row>
    <row r="66" spans="1:17" ht="15.75" customHeight="1" x14ac:dyDescent="0.2">
      <c r="B66" s="164"/>
      <c r="C66" s="155"/>
      <c r="D66" s="1182"/>
      <c r="E66" s="1182"/>
      <c r="F66" s="1182"/>
      <c r="G66" s="1182"/>
      <c r="H66" s="1182"/>
      <c r="I66" s="1182"/>
      <c r="J66" s="1182"/>
      <c r="K66" s="1182"/>
      <c r="L66" s="1182"/>
      <c r="M66" s="1182"/>
      <c r="N66" s="762"/>
    </row>
    <row r="67" spans="1:17" ht="30" customHeight="1" x14ac:dyDescent="0.2">
      <c r="A67" s="836"/>
      <c r="B67" s="1153" t="s">
        <v>121</v>
      </c>
      <c r="C67" s="1154"/>
      <c r="D67" s="1155" t="s">
        <v>377</v>
      </c>
      <c r="E67" s="980" t="s">
        <v>236</v>
      </c>
      <c r="F67" s="973" t="s">
        <v>156</v>
      </c>
      <c r="G67" s="973" t="s">
        <v>264</v>
      </c>
      <c r="H67" s="970" t="s">
        <v>196</v>
      </c>
      <c r="I67" s="973" t="s">
        <v>205</v>
      </c>
      <c r="J67" s="973" t="s">
        <v>362</v>
      </c>
      <c r="K67" s="973" t="s">
        <v>226</v>
      </c>
      <c r="L67" s="973" t="s">
        <v>1112</v>
      </c>
      <c r="M67" s="973" t="s">
        <v>1697</v>
      </c>
      <c r="N67" s="973" t="s">
        <v>191</v>
      </c>
      <c r="O67" s="331"/>
      <c r="P67" s="901" t="s">
        <v>470</v>
      </c>
    </row>
    <row r="68" spans="1:17" ht="20.100000000000001" customHeight="1" x14ac:dyDescent="0.2">
      <c r="A68" s="836"/>
      <c r="B68" s="973" t="s">
        <v>381</v>
      </c>
      <c r="C68" s="973" t="s">
        <v>382</v>
      </c>
      <c r="D68" s="1156"/>
      <c r="E68" s="969" t="s">
        <v>163</v>
      </c>
      <c r="F68" s="969" t="s">
        <v>158</v>
      </c>
      <c r="G68" s="969" t="s">
        <v>471</v>
      </c>
      <c r="H68" s="969" t="s">
        <v>233</v>
      </c>
      <c r="I68" s="969" t="s">
        <v>198</v>
      </c>
      <c r="J68" s="969" t="s">
        <v>472</v>
      </c>
      <c r="K68" s="969" t="s">
        <v>367</v>
      </c>
      <c r="L68" s="969" t="s">
        <v>274</v>
      </c>
      <c r="M68" s="969" t="s">
        <v>187</v>
      </c>
      <c r="N68" s="969" t="s">
        <v>193</v>
      </c>
      <c r="O68" s="331"/>
      <c r="P68" s="972" t="s">
        <v>383</v>
      </c>
      <c r="Q68" s="972" t="s">
        <v>474</v>
      </c>
    </row>
    <row r="69" spans="1:17" ht="17.25" hidden="1" customHeight="1" x14ac:dyDescent="0.2">
      <c r="A69" s="836"/>
      <c r="B69" s="992" t="s">
        <v>405</v>
      </c>
      <c r="C69" s="985" t="s">
        <v>475</v>
      </c>
      <c r="D69" s="985">
        <v>45393</v>
      </c>
      <c r="E69" s="1157" t="s">
        <v>415</v>
      </c>
      <c r="F69" s="1158"/>
      <c r="G69" s="1158"/>
      <c r="H69" s="1158"/>
      <c r="I69" s="1158"/>
      <c r="J69" s="1158"/>
      <c r="K69" s="1158"/>
      <c r="L69" s="1159"/>
      <c r="M69" s="775">
        <f t="shared" ref="M69:N69" si="33">D69+25</f>
        <v>45418</v>
      </c>
      <c r="N69" s="775" t="e">
        <f t="shared" si="33"/>
        <v>#VALUE!</v>
      </c>
      <c r="O69" s="331"/>
      <c r="P69" s="775">
        <v>45387</v>
      </c>
    </row>
    <row r="70" spans="1:17" ht="17.25" hidden="1" customHeight="1" x14ac:dyDescent="0.2">
      <c r="A70" s="836"/>
      <c r="B70" s="992" t="s">
        <v>399</v>
      </c>
      <c r="C70" s="985" t="s">
        <v>476</v>
      </c>
      <c r="D70" s="985">
        <v>45400</v>
      </c>
      <c r="E70" s="775">
        <f t="shared" ref="E70:E72" si="34">D70+3</f>
        <v>45403</v>
      </c>
      <c r="F70" s="1157" t="s">
        <v>415</v>
      </c>
      <c r="G70" s="1158"/>
      <c r="H70" s="1158"/>
      <c r="I70" s="1158"/>
      <c r="J70" s="1158"/>
      <c r="K70" s="1159"/>
      <c r="L70" s="775">
        <f t="shared" ref="L70:L72" si="35">D70+23</f>
        <v>45423</v>
      </c>
      <c r="M70" s="775">
        <f t="shared" ref="M70:N72" si="36">D70+25</f>
        <v>45425</v>
      </c>
      <c r="N70" s="775">
        <f t="shared" si="36"/>
        <v>45428</v>
      </c>
      <c r="O70" s="331"/>
      <c r="P70" s="775">
        <f t="shared" ref="P70:P110" si="37">P69+7</f>
        <v>45394</v>
      </c>
    </row>
    <row r="71" spans="1:17" ht="17.25" hidden="1" customHeight="1" x14ac:dyDescent="0.2">
      <c r="A71" s="836"/>
      <c r="B71" s="992" t="s">
        <v>387</v>
      </c>
      <c r="C71" s="985" t="s">
        <v>477</v>
      </c>
      <c r="D71" s="985">
        <v>45406</v>
      </c>
      <c r="E71" s="775">
        <f t="shared" si="34"/>
        <v>45409</v>
      </c>
      <c r="F71" s="775">
        <f t="shared" ref="F71:F72" si="38">D71+9</f>
        <v>45415</v>
      </c>
      <c r="G71" s="775">
        <f t="shared" ref="G71:G72" si="39">D71+12</f>
        <v>45418</v>
      </c>
      <c r="H71" s="775">
        <f t="shared" ref="H71:H72" si="40">D71+14</f>
        <v>45420</v>
      </c>
      <c r="I71" s="775">
        <f t="shared" ref="I71:I72" si="41">D71+20</f>
        <v>45426</v>
      </c>
      <c r="J71" s="775">
        <f t="shared" ref="J71:J72" si="42">D71+21</f>
        <v>45427</v>
      </c>
      <c r="K71" s="775">
        <f t="shared" ref="K71:K72" si="43">D71+22</f>
        <v>45428</v>
      </c>
      <c r="L71" s="775">
        <f t="shared" si="35"/>
        <v>45429</v>
      </c>
      <c r="M71" s="775">
        <f t="shared" si="36"/>
        <v>45431</v>
      </c>
      <c r="N71" s="775">
        <f t="shared" si="36"/>
        <v>45434</v>
      </c>
      <c r="O71" s="331"/>
      <c r="P71" s="775">
        <f t="shared" si="37"/>
        <v>45401</v>
      </c>
    </row>
    <row r="72" spans="1:17" ht="17.25" hidden="1" customHeight="1" x14ac:dyDescent="0.2">
      <c r="A72" s="836" t="s">
        <v>389</v>
      </c>
      <c r="B72" s="992" t="s">
        <v>420</v>
      </c>
      <c r="C72" s="985" t="s">
        <v>478</v>
      </c>
      <c r="D72" s="985">
        <v>45416</v>
      </c>
      <c r="E72" s="775">
        <f t="shared" si="34"/>
        <v>45419</v>
      </c>
      <c r="F72" s="775">
        <f t="shared" si="38"/>
        <v>45425</v>
      </c>
      <c r="G72" s="775">
        <f t="shared" si="39"/>
        <v>45428</v>
      </c>
      <c r="H72" s="775">
        <f t="shared" si="40"/>
        <v>45430</v>
      </c>
      <c r="I72" s="775">
        <f t="shared" si="41"/>
        <v>45436</v>
      </c>
      <c r="J72" s="775">
        <f t="shared" si="42"/>
        <v>45437</v>
      </c>
      <c r="K72" s="775">
        <f t="shared" si="43"/>
        <v>45438</v>
      </c>
      <c r="L72" s="775">
        <f t="shared" si="35"/>
        <v>45439</v>
      </c>
      <c r="M72" s="775">
        <f t="shared" si="36"/>
        <v>45441</v>
      </c>
      <c r="N72" s="775">
        <f t="shared" si="36"/>
        <v>45444</v>
      </c>
      <c r="O72" s="331"/>
      <c r="P72" s="775">
        <f t="shared" si="37"/>
        <v>45408</v>
      </c>
    </row>
    <row r="73" spans="1:17" ht="17.25" hidden="1" customHeight="1" x14ac:dyDescent="0.2">
      <c r="A73" s="836"/>
      <c r="B73" s="992" t="s">
        <v>391</v>
      </c>
      <c r="C73" s="985" t="s">
        <v>479</v>
      </c>
      <c r="D73" s="985">
        <v>45424</v>
      </c>
      <c r="E73" s="775">
        <f t="shared" ref="E73:E75" si="44">D73+3</f>
        <v>45427</v>
      </c>
      <c r="F73" s="775">
        <f t="shared" ref="F73:F77" si="45">D73+9</f>
        <v>45433</v>
      </c>
      <c r="G73" s="775">
        <f t="shared" ref="G73:G77" si="46">D73+12</f>
        <v>45436</v>
      </c>
      <c r="H73" s="775">
        <f t="shared" ref="H73:H78" si="47">D73+14</f>
        <v>45438</v>
      </c>
      <c r="I73" s="775">
        <f t="shared" ref="I73:I78" si="48">D73+20</f>
        <v>45444</v>
      </c>
      <c r="J73" s="775">
        <f t="shared" ref="J73:J78" si="49">D73+21</f>
        <v>45445</v>
      </c>
      <c r="K73" s="775">
        <f t="shared" ref="K73:K78" si="50">D73+22</f>
        <v>45446</v>
      </c>
      <c r="L73" s="775">
        <f t="shared" ref="L73:L78" si="51">D73+23</f>
        <v>45447</v>
      </c>
      <c r="M73" s="775">
        <f t="shared" ref="M73:N78" si="52">D73+25</f>
        <v>45449</v>
      </c>
      <c r="N73" s="775">
        <f t="shared" si="52"/>
        <v>45452</v>
      </c>
      <c r="O73" s="331"/>
      <c r="P73" s="775">
        <f t="shared" si="37"/>
        <v>45415</v>
      </c>
    </row>
    <row r="74" spans="1:17" ht="17.25" hidden="1" customHeight="1" x14ac:dyDescent="0.2">
      <c r="A74" s="836" t="s">
        <v>480</v>
      </c>
      <c r="B74" s="992" t="s">
        <v>405</v>
      </c>
      <c r="C74" s="985" t="s">
        <v>481</v>
      </c>
      <c r="D74" s="985">
        <v>45425</v>
      </c>
      <c r="E74" s="898" t="s">
        <v>415</v>
      </c>
      <c r="F74" s="898" t="s">
        <v>415</v>
      </c>
      <c r="G74" s="898" t="s">
        <v>415</v>
      </c>
      <c r="H74" s="898" t="s">
        <v>415</v>
      </c>
      <c r="I74" s="898" t="s">
        <v>415</v>
      </c>
      <c r="J74" s="898" t="s">
        <v>415</v>
      </c>
      <c r="K74" s="775">
        <f t="shared" si="50"/>
        <v>45447</v>
      </c>
      <c r="L74" s="775">
        <f t="shared" si="51"/>
        <v>45448</v>
      </c>
      <c r="M74" s="775">
        <f t="shared" si="52"/>
        <v>45450</v>
      </c>
      <c r="N74" s="775" t="e">
        <f t="shared" si="52"/>
        <v>#VALUE!</v>
      </c>
      <c r="O74" s="331"/>
      <c r="P74" s="775">
        <f t="shared" si="37"/>
        <v>45422</v>
      </c>
    </row>
    <row r="75" spans="1:17" ht="17.25" hidden="1" customHeight="1" x14ac:dyDescent="0.2">
      <c r="A75" s="836" t="s">
        <v>405</v>
      </c>
      <c r="B75" s="985" t="s">
        <v>393</v>
      </c>
      <c r="C75" s="985" t="s">
        <v>482</v>
      </c>
      <c r="D75" s="985">
        <v>45437</v>
      </c>
      <c r="E75" s="775">
        <f t="shared" si="44"/>
        <v>45440</v>
      </c>
      <c r="F75" s="775">
        <f t="shared" si="45"/>
        <v>45446</v>
      </c>
      <c r="G75" s="775">
        <f t="shared" si="46"/>
        <v>45449</v>
      </c>
      <c r="H75" s="775">
        <f t="shared" si="47"/>
        <v>45451</v>
      </c>
      <c r="I75" s="775">
        <f t="shared" si="48"/>
        <v>45457</v>
      </c>
      <c r="J75" s="775">
        <f t="shared" si="49"/>
        <v>45458</v>
      </c>
      <c r="K75" s="775">
        <f t="shared" si="50"/>
        <v>45459</v>
      </c>
      <c r="L75" s="775">
        <f t="shared" si="51"/>
        <v>45460</v>
      </c>
      <c r="M75" s="775">
        <f t="shared" si="52"/>
        <v>45462</v>
      </c>
      <c r="N75" s="775">
        <f t="shared" si="52"/>
        <v>45465</v>
      </c>
      <c r="O75" s="331"/>
      <c r="P75" s="775">
        <f t="shared" si="37"/>
        <v>45429</v>
      </c>
    </row>
    <row r="76" spans="1:17" ht="17.25" hidden="1" customHeight="1" x14ac:dyDescent="0.2">
      <c r="A76" s="836"/>
      <c r="B76" s="985" t="s">
        <v>399</v>
      </c>
      <c r="C76" s="985" t="s">
        <v>483</v>
      </c>
      <c r="D76" s="985">
        <v>45447</v>
      </c>
      <c r="E76" s="775">
        <f t="shared" ref="E76:E81" si="53">D76+3</f>
        <v>45450</v>
      </c>
      <c r="F76" s="898" t="s">
        <v>415</v>
      </c>
      <c r="G76" s="898" t="s">
        <v>415</v>
      </c>
      <c r="H76" s="898" t="s">
        <v>415</v>
      </c>
      <c r="I76" s="898" t="s">
        <v>415</v>
      </c>
      <c r="J76" s="898" t="s">
        <v>415</v>
      </c>
      <c r="K76" s="775">
        <f t="shared" si="50"/>
        <v>45469</v>
      </c>
      <c r="L76" s="775">
        <f t="shared" si="51"/>
        <v>45470</v>
      </c>
      <c r="M76" s="775">
        <f t="shared" si="52"/>
        <v>45472</v>
      </c>
      <c r="N76" s="775">
        <f t="shared" si="52"/>
        <v>45475</v>
      </c>
      <c r="O76" s="331"/>
      <c r="P76" s="775">
        <f t="shared" si="37"/>
        <v>45436</v>
      </c>
    </row>
    <row r="77" spans="1:17" ht="17.25" hidden="1" customHeight="1" x14ac:dyDescent="0.2">
      <c r="A77" s="836" t="s">
        <v>484</v>
      </c>
      <c r="B77" s="898" t="s">
        <v>415</v>
      </c>
      <c r="C77" s="985" t="s">
        <v>485</v>
      </c>
      <c r="D77" s="817">
        <v>45447</v>
      </c>
      <c r="E77" s="817">
        <f t="shared" si="53"/>
        <v>45450</v>
      </c>
      <c r="F77" s="817">
        <f t="shared" si="45"/>
        <v>45456</v>
      </c>
      <c r="G77" s="817">
        <f t="shared" si="46"/>
        <v>45459</v>
      </c>
      <c r="H77" s="817">
        <f t="shared" si="47"/>
        <v>45461</v>
      </c>
      <c r="I77" s="817">
        <f t="shared" si="48"/>
        <v>45467</v>
      </c>
      <c r="J77" s="817">
        <f t="shared" si="49"/>
        <v>45468</v>
      </c>
      <c r="K77" s="817">
        <f t="shared" si="50"/>
        <v>45469</v>
      </c>
      <c r="L77" s="817">
        <f t="shared" si="51"/>
        <v>45470</v>
      </c>
      <c r="M77" s="817">
        <f t="shared" si="52"/>
        <v>45472</v>
      </c>
      <c r="N77" s="817">
        <f t="shared" si="52"/>
        <v>45475</v>
      </c>
      <c r="O77" s="331"/>
      <c r="P77" s="775">
        <f t="shared" si="37"/>
        <v>45443</v>
      </c>
    </row>
    <row r="78" spans="1:17" ht="17.25" hidden="1" customHeight="1" x14ac:dyDescent="0.2">
      <c r="A78" s="836" t="s">
        <v>418</v>
      </c>
      <c r="B78" s="985" t="s">
        <v>387</v>
      </c>
      <c r="C78" s="985" t="s">
        <v>486</v>
      </c>
      <c r="D78" s="985">
        <v>45459</v>
      </c>
      <c r="E78" s="775">
        <f t="shared" si="53"/>
        <v>45462</v>
      </c>
      <c r="F78" s="898" t="s">
        <v>415</v>
      </c>
      <c r="G78" s="898" t="s">
        <v>415</v>
      </c>
      <c r="H78" s="775">
        <f t="shared" si="47"/>
        <v>45473</v>
      </c>
      <c r="I78" s="775">
        <f t="shared" si="48"/>
        <v>45479</v>
      </c>
      <c r="J78" s="775">
        <f t="shared" si="49"/>
        <v>45480</v>
      </c>
      <c r="K78" s="775">
        <f t="shared" si="50"/>
        <v>45481</v>
      </c>
      <c r="L78" s="775">
        <f t="shared" si="51"/>
        <v>45482</v>
      </c>
      <c r="M78" s="775">
        <f t="shared" si="52"/>
        <v>45484</v>
      </c>
      <c r="N78" s="775">
        <f t="shared" si="52"/>
        <v>45487</v>
      </c>
      <c r="O78" s="331"/>
      <c r="P78" s="775">
        <f t="shared" si="37"/>
        <v>45450</v>
      </c>
    </row>
    <row r="79" spans="1:17" ht="17.25" hidden="1" customHeight="1" x14ac:dyDescent="0.2">
      <c r="A79" s="836" t="s">
        <v>487</v>
      </c>
      <c r="B79" s="985" t="s">
        <v>420</v>
      </c>
      <c r="C79" s="985" t="s">
        <v>488</v>
      </c>
      <c r="D79" s="898" t="s">
        <v>415</v>
      </c>
      <c r="E79" s="817" t="e">
        <f t="shared" si="53"/>
        <v>#VALUE!</v>
      </c>
      <c r="F79" s="817" t="e">
        <f t="shared" ref="F79:F81" si="54">D79+9</f>
        <v>#VALUE!</v>
      </c>
      <c r="G79" s="817" t="e">
        <f t="shared" ref="G79:G81" si="55">D79+12</f>
        <v>#VALUE!</v>
      </c>
      <c r="H79" s="817" t="e">
        <f t="shared" ref="H79:H81" si="56">D79+14</f>
        <v>#VALUE!</v>
      </c>
      <c r="I79" s="817" t="e">
        <f t="shared" ref="I79:I81" si="57">D79+20</f>
        <v>#VALUE!</v>
      </c>
      <c r="J79" s="817" t="e">
        <f t="shared" ref="J79:J81" si="58">D79+21</f>
        <v>#VALUE!</v>
      </c>
      <c r="K79" s="817" t="e">
        <f t="shared" ref="K79:K81" si="59">D79+22</f>
        <v>#VALUE!</v>
      </c>
      <c r="L79" s="817" t="e">
        <f t="shared" ref="L79:L81" si="60">D79+23</f>
        <v>#VALUE!</v>
      </c>
      <c r="M79" s="817" t="e">
        <f t="shared" ref="M79:N81" si="61">D79+25</f>
        <v>#VALUE!</v>
      </c>
      <c r="N79" s="817" t="e">
        <f t="shared" si="61"/>
        <v>#VALUE!</v>
      </c>
      <c r="O79" s="331"/>
      <c r="P79" s="775">
        <f t="shared" si="37"/>
        <v>45457</v>
      </c>
      <c r="Q79" s="1106">
        <f>WEEKNUM(P79)</f>
        <v>24</v>
      </c>
    </row>
    <row r="80" spans="1:17" ht="17.25" hidden="1" customHeight="1" x14ac:dyDescent="0.2">
      <c r="A80" s="836" t="s">
        <v>489</v>
      </c>
      <c r="B80" s="985" t="s">
        <v>391</v>
      </c>
      <c r="C80" s="985" t="s">
        <v>490</v>
      </c>
      <c r="D80" s="898" t="s">
        <v>415</v>
      </c>
      <c r="E80" s="817" t="e">
        <f t="shared" si="53"/>
        <v>#VALUE!</v>
      </c>
      <c r="F80" s="817" t="e">
        <f t="shared" si="54"/>
        <v>#VALUE!</v>
      </c>
      <c r="G80" s="817" t="e">
        <f t="shared" si="55"/>
        <v>#VALUE!</v>
      </c>
      <c r="H80" s="817" t="e">
        <f t="shared" si="56"/>
        <v>#VALUE!</v>
      </c>
      <c r="I80" s="817" t="e">
        <f t="shared" si="57"/>
        <v>#VALUE!</v>
      </c>
      <c r="J80" s="817" t="e">
        <f t="shared" si="58"/>
        <v>#VALUE!</v>
      </c>
      <c r="K80" s="817" t="e">
        <f t="shared" si="59"/>
        <v>#VALUE!</v>
      </c>
      <c r="L80" s="817" t="e">
        <f t="shared" si="60"/>
        <v>#VALUE!</v>
      </c>
      <c r="M80" s="817" t="e">
        <f t="shared" si="61"/>
        <v>#VALUE!</v>
      </c>
      <c r="N80" s="817" t="e">
        <f t="shared" si="61"/>
        <v>#VALUE!</v>
      </c>
      <c r="O80" s="331"/>
      <c r="P80" s="775">
        <f t="shared" si="37"/>
        <v>45464</v>
      </c>
      <c r="Q80" s="1106">
        <f>WEEKNUM(P80)</f>
        <v>25</v>
      </c>
    </row>
    <row r="81" spans="1:17" ht="17.25" hidden="1" customHeight="1" x14ac:dyDescent="0.2">
      <c r="A81" s="836" t="s">
        <v>491</v>
      </c>
      <c r="B81" s="1100" t="s">
        <v>399</v>
      </c>
      <c r="C81" s="985" t="s">
        <v>492</v>
      </c>
      <c r="D81" s="898" t="s">
        <v>415</v>
      </c>
      <c r="E81" s="817" t="e">
        <f t="shared" si="53"/>
        <v>#VALUE!</v>
      </c>
      <c r="F81" s="817" t="e">
        <f t="shared" si="54"/>
        <v>#VALUE!</v>
      </c>
      <c r="G81" s="817" t="e">
        <f t="shared" si="55"/>
        <v>#VALUE!</v>
      </c>
      <c r="H81" s="817" t="e">
        <f t="shared" si="56"/>
        <v>#VALUE!</v>
      </c>
      <c r="I81" s="817" t="e">
        <f t="shared" si="57"/>
        <v>#VALUE!</v>
      </c>
      <c r="J81" s="817" t="e">
        <f t="shared" si="58"/>
        <v>#VALUE!</v>
      </c>
      <c r="K81" s="817" t="e">
        <f t="shared" si="59"/>
        <v>#VALUE!</v>
      </c>
      <c r="L81" s="817" t="e">
        <f t="shared" si="60"/>
        <v>#VALUE!</v>
      </c>
      <c r="M81" s="817" t="e">
        <f t="shared" si="61"/>
        <v>#VALUE!</v>
      </c>
      <c r="N81" s="817" t="e">
        <f t="shared" si="61"/>
        <v>#VALUE!</v>
      </c>
      <c r="O81" s="331"/>
      <c r="P81" s="775">
        <f t="shared" si="37"/>
        <v>45471</v>
      </c>
      <c r="Q81" s="1106">
        <f t="shared" ref="Q81:Q85" si="62">WEEKNUM(P81)</f>
        <v>26</v>
      </c>
    </row>
    <row r="82" spans="1:17" ht="17.25" hidden="1" customHeight="1" x14ac:dyDescent="0.2">
      <c r="A82" s="836"/>
      <c r="B82" s="985" t="s">
        <v>393</v>
      </c>
      <c r="C82" s="985" t="s">
        <v>493</v>
      </c>
      <c r="D82" s="985">
        <v>45484</v>
      </c>
      <c r="E82" s="775">
        <f t="shared" ref="E82:E83" si="63">D82+3</f>
        <v>45487</v>
      </c>
      <c r="F82" s="775">
        <f t="shared" ref="F82" si="64">D82+9</f>
        <v>45493</v>
      </c>
      <c r="G82" s="775">
        <f t="shared" ref="G82" si="65">D82+12</f>
        <v>45496</v>
      </c>
      <c r="H82" s="775">
        <f t="shared" ref="H82" si="66">D82+14</f>
        <v>45498</v>
      </c>
      <c r="I82" s="775">
        <f t="shared" ref="I82" si="67">D82+20</f>
        <v>45504</v>
      </c>
      <c r="J82" s="775">
        <f t="shared" ref="J82" si="68">D82+21</f>
        <v>45505</v>
      </c>
      <c r="K82" s="775">
        <f t="shared" ref="K82" si="69">D82+22</f>
        <v>45506</v>
      </c>
      <c r="L82" s="775">
        <f t="shared" ref="L82" si="70">D82+23</f>
        <v>45507</v>
      </c>
      <c r="M82" s="775">
        <f t="shared" ref="M82:N83" si="71">D82+25</f>
        <v>45509</v>
      </c>
      <c r="N82" s="775">
        <f t="shared" si="71"/>
        <v>45512</v>
      </c>
      <c r="O82" s="331"/>
      <c r="P82" s="775">
        <f t="shared" si="37"/>
        <v>45478</v>
      </c>
      <c r="Q82" s="1106">
        <f t="shared" si="62"/>
        <v>27</v>
      </c>
    </row>
    <row r="83" spans="1:17" ht="17.25" hidden="1" customHeight="1" x14ac:dyDescent="0.2">
      <c r="A83" s="836"/>
      <c r="B83" s="1040" t="s">
        <v>405</v>
      </c>
      <c r="C83" s="985" t="s">
        <v>494</v>
      </c>
      <c r="D83" s="985">
        <v>45490</v>
      </c>
      <c r="E83" s="775">
        <f t="shared" si="63"/>
        <v>45493</v>
      </c>
      <c r="F83" s="898" t="s">
        <v>415</v>
      </c>
      <c r="G83" s="898" t="s">
        <v>415</v>
      </c>
      <c r="H83" s="898" t="s">
        <v>415</v>
      </c>
      <c r="I83" s="898" t="s">
        <v>415</v>
      </c>
      <c r="J83" s="898" t="s">
        <v>415</v>
      </c>
      <c r="K83" s="898" t="s">
        <v>415</v>
      </c>
      <c r="L83" s="898" t="s">
        <v>415</v>
      </c>
      <c r="M83" s="775">
        <f t="shared" si="71"/>
        <v>45515</v>
      </c>
      <c r="N83" s="775">
        <f t="shared" si="71"/>
        <v>45518</v>
      </c>
      <c r="O83" s="331"/>
      <c r="P83" s="775">
        <f t="shared" si="37"/>
        <v>45485</v>
      </c>
      <c r="Q83" s="1106">
        <f t="shared" si="62"/>
        <v>28</v>
      </c>
    </row>
    <row r="84" spans="1:17" ht="17.25" hidden="1" customHeight="1" x14ac:dyDescent="0.2">
      <c r="A84" s="836" t="s">
        <v>387</v>
      </c>
      <c r="B84" s="985" t="s">
        <v>427</v>
      </c>
      <c r="C84" s="985" t="s">
        <v>495</v>
      </c>
      <c r="D84" s="985">
        <v>45496</v>
      </c>
      <c r="E84" s="775">
        <f>D84+3</f>
        <v>45499</v>
      </c>
      <c r="F84" s="775">
        <f>D84+9</f>
        <v>45505</v>
      </c>
      <c r="G84" s="775">
        <f>D84+12</f>
        <v>45508</v>
      </c>
      <c r="H84" s="775">
        <f>D84+14</f>
        <v>45510</v>
      </c>
      <c r="I84" s="775">
        <f>D84+20</f>
        <v>45516</v>
      </c>
      <c r="J84" s="775">
        <f>D84+21</f>
        <v>45517</v>
      </c>
      <c r="K84" s="775">
        <f>D84+22</f>
        <v>45518</v>
      </c>
      <c r="L84" s="775">
        <f>D84+23</f>
        <v>45519</v>
      </c>
      <c r="M84" s="775">
        <f>D84+25</f>
        <v>45521</v>
      </c>
      <c r="N84" s="775">
        <f>E84+25</f>
        <v>45524</v>
      </c>
      <c r="O84" s="331"/>
      <c r="P84" s="775">
        <f t="shared" si="37"/>
        <v>45492</v>
      </c>
      <c r="Q84" s="1106">
        <f t="shared" si="62"/>
        <v>29</v>
      </c>
    </row>
    <row r="85" spans="1:17" ht="17.25" hidden="1" customHeight="1" x14ac:dyDescent="0.2">
      <c r="A85" s="836"/>
      <c r="B85" s="985" t="s">
        <v>420</v>
      </c>
      <c r="C85" s="985" t="s">
        <v>496</v>
      </c>
      <c r="D85" s="985">
        <v>45511</v>
      </c>
      <c r="E85" s="898" t="s">
        <v>415</v>
      </c>
      <c r="F85" s="898" t="s">
        <v>415</v>
      </c>
      <c r="G85" s="898" t="s">
        <v>415</v>
      </c>
      <c r="H85" s="898" t="s">
        <v>415</v>
      </c>
      <c r="I85" s="898" t="s">
        <v>415</v>
      </c>
      <c r="J85" s="898" t="s">
        <v>415</v>
      </c>
      <c r="K85" s="898" t="s">
        <v>415</v>
      </c>
      <c r="L85" s="898" t="s">
        <v>415</v>
      </c>
      <c r="M85" s="775">
        <v>45517</v>
      </c>
      <c r="N85" s="775">
        <v>45519</v>
      </c>
      <c r="O85" s="331"/>
      <c r="P85" s="775">
        <f t="shared" si="37"/>
        <v>45499</v>
      </c>
      <c r="Q85" s="1106">
        <f t="shared" si="62"/>
        <v>30</v>
      </c>
    </row>
    <row r="86" spans="1:17" ht="17.25" hidden="1" customHeight="1" x14ac:dyDescent="0.2">
      <c r="A86" s="836" t="s">
        <v>387</v>
      </c>
      <c r="B86" s="985" t="s">
        <v>391</v>
      </c>
      <c r="C86" s="985" t="s">
        <v>497</v>
      </c>
      <c r="D86" s="985">
        <v>45511</v>
      </c>
      <c r="E86" s="775">
        <f t="shared" ref="E86" si="72">D86+3</f>
        <v>45514</v>
      </c>
      <c r="F86" s="775">
        <f t="shared" ref="F86" si="73">D86+9</f>
        <v>45520</v>
      </c>
      <c r="G86" s="775">
        <f t="shared" ref="G86" si="74">D86+12</f>
        <v>45523</v>
      </c>
      <c r="H86" s="775">
        <f t="shared" ref="H86" si="75">D86+14</f>
        <v>45525</v>
      </c>
      <c r="I86" s="775">
        <f t="shared" ref="I86" si="76">D86+20</f>
        <v>45531</v>
      </c>
      <c r="J86" s="775">
        <f t="shared" ref="J86" si="77">D86+21</f>
        <v>45532</v>
      </c>
      <c r="K86" s="775">
        <f t="shared" ref="K86" si="78">D86+22</f>
        <v>45533</v>
      </c>
      <c r="L86" s="775">
        <f t="shared" ref="L86" si="79">D86+23</f>
        <v>45534</v>
      </c>
      <c r="M86" s="775">
        <f t="shared" ref="M86" si="80">D86+25</f>
        <v>45536</v>
      </c>
      <c r="N86" s="775">
        <f t="shared" ref="N86:N94" si="81">D86+26</f>
        <v>45537</v>
      </c>
      <c r="O86" s="331"/>
      <c r="P86" s="775">
        <f t="shared" si="37"/>
        <v>45506</v>
      </c>
      <c r="Q86" s="1106">
        <f t="shared" ref="Q86:Q91" si="82">WEEKNUM(P86)</f>
        <v>31</v>
      </c>
    </row>
    <row r="87" spans="1:17" ht="17.25" hidden="1" customHeight="1" x14ac:dyDescent="0.2">
      <c r="A87" s="836"/>
      <c r="B87" s="985" t="s">
        <v>431</v>
      </c>
      <c r="C87" s="985" t="s">
        <v>498</v>
      </c>
      <c r="D87" s="985">
        <v>45516</v>
      </c>
      <c r="E87" s="775">
        <f t="shared" ref="E87:E89" si="83">D87+3</f>
        <v>45519</v>
      </c>
      <c r="F87" s="775">
        <f t="shared" ref="F87:F88" si="84">D87+9</f>
        <v>45525</v>
      </c>
      <c r="G87" s="775">
        <f t="shared" ref="G87:G88" si="85">D87+12</f>
        <v>45528</v>
      </c>
      <c r="H87" s="775">
        <f>D87+14</f>
        <v>45530</v>
      </c>
      <c r="I87" s="775">
        <f t="shared" ref="I87:I88" si="86">D87+20</f>
        <v>45536</v>
      </c>
      <c r="J87" s="775">
        <f t="shared" ref="J87:J88" si="87">D87+21</f>
        <v>45537</v>
      </c>
      <c r="K87" s="775">
        <f t="shared" ref="K87:K88" si="88">D87+22</f>
        <v>45538</v>
      </c>
      <c r="L87" s="775">
        <f t="shared" ref="L87:L88" si="89">D87+23</f>
        <v>45539</v>
      </c>
      <c r="M87" s="775">
        <f t="shared" ref="M87:M88" si="90">D87+25</f>
        <v>45541</v>
      </c>
      <c r="N87" s="775">
        <f t="shared" si="81"/>
        <v>45542</v>
      </c>
      <c r="O87" s="331"/>
      <c r="P87" s="775">
        <f t="shared" si="37"/>
        <v>45513</v>
      </c>
      <c r="Q87" s="1106">
        <f t="shared" si="82"/>
        <v>32</v>
      </c>
    </row>
    <row r="88" spans="1:17" ht="17.25" hidden="1" customHeight="1" x14ac:dyDescent="0.2">
      <c r="A88" s="836" t="s">
        <v>393</v>
      </c>
      <c r="B88" s="985" t="s">
        <v>405</v>
      </c>
      <c r="C88" s="985" t="s">
        <v>499</v>
      </c>
      <c r="D88" s="985">
        <v>45520</v>
      </c>
      <c r="E88" s="775">
        <f t="shared" si="83"/>
        <v>45523</v>
      </c>
      <c r="F88" s="775">
        <f t="shared" si="84"/>
        <v>45529</v>
      </c>
      <c r="G88" s="775">
        <f t="shared" si="85"/>
        <v>45532</v>
      </c>
      <c r="H88" s="775">
        <f t="shared" ref="H88" si="91">D88+14</f>
        <v>45534</v>
      </c>
      <c r="I88" s="775">
        <f t="shared" si="86"/>
        <v>45540</v>
      </c>
      <c r="J88" s="775">
        <f t="shared" si="87"/>
        <v>45541</v>
      </c>
      <c r="K88" s="775">
        <f t="shared" si="88"/>
        <v>45542</v>
      </c>
      <c r="L88" s="775">
        <f t="shared" si="89"/>
        <v>45543</v>
      </c>
      <c r="M88" s="775">
        <f t="shared" si="90"/>
        <v>45545</v>
      </c>
      <c r="N88" s="775">
        <f t="shared" si="81"/>
        <v>45546</v>
      </c>
      <c r="O88" s="331"/>
      <c r="P88" s="775">
        <f t="shared" si="37"/>
        <v>45520</v>
      </c>
      <c r="Q88" s="1106">
        <f t="shared" si="82"/>
        <v>33</v>
      </c>
    </row>
    <row r="89" spans="1:17" ht="17.25" hidden="1" customHeight="1" x14ac:dyDescent="0.2">
      <c r="A89" s="836" t="s">
        <v>405</v>
      </c>
      <c r="B89" s="1040" t="s">
        <v>393</v>
      </c>
      <c r="C89" s="985" t="s">
        <v>500</v>
      </c>
      <c r="D89" s="898" t="s">
        <v>415</v>
      </c>
      <c r="E89" s="817" t="e">
        <f t="shared" si="83"/>
        <v>#VALUE!</v>
      </c>
      <c r="F89" s="817" t="e">
        <f t="shared" ref="F89:F93" si="92">D89+9</f>
        <v>#VALUE!</v>
      </c>
      <c r="G89" s="817" t="e">
        <f t="shared" ref="G89:G93" si="93">D89+12</f>
        <v>#VALUE!</v>
      </c>
      <c r="H89" s="817" t="e">
        <f t="shared" ref="H89:H93" si="94">D89+14</f>
        <v>#VALUE!</v>
      </c>
      <c r="I89" s="817" t="e">
        <f t="shared" ref="I89:I93" si="95">D89+20</f>
        <v>#VALUE!</v>
      </c>
      <c r="J89" s="817" t="e">
        <f t="shared" ref="J89:J93" si="96">D89+21</f>
        <v>#VALUE!</v>
      </c>
      <c r="K89" s="817" t="e">
        <f t="shared" ref="K89:K93" si="97">D89+22</f>
        <v>#VALUE!</v>
      </c>
      <c r="L89" s="817" t="e">
        <f t="shared" ref="L89:L93" si="98">D89+23</f>
        <v>#VALUE!</v>
      </c>
      <c r="M89" s="817" t="e">
        <f t="shared" ref="M89:M93" si="99">D89+25</f>
        <v>#VALUE!</v>
      </c>
      <c r="N89" s="817" t="e">
        <f t="shared" si="81"/>
        <v>#VALUE!</v>
      </c>
      <c r="O89" s="331"/>
      <c r="P89" s="775">
        <f t="shared" si="37"/>
        <v>45527</v>
      </c>
      <c r="Q89" s="1106">
        <f t="shared" si="82"/>
        <v>34</v>
      </c>
    </row>
    <row r="90" spans="1:17" ht="17.25" hidden="1" customHeight="1" x14ac:dyDescent="0.2">
      <c r="A90" s="836" t="s">
        <v>420</v>
      </c>
      <c r="B90" s="985" t="s">
        <v>420</v>
      </c>
      <c r="C90" s="985" t="s">
        <v>501</v>
      </c>
      <c r="D90" s="985">
        <v>45539</v>
      </c>
      <c r="E90" s="775">
        <f>D90+3</f>
        <v>45542</v>
      </c>
      <c r="F90" s="775">
        <f t="shared" si="92"/>
        <v>45548</v>
      </c>
      <c r="G90" s="775">
        <f t="shared" si="93"/>
        <v>45551</v>
      </c>
      <c r="H90" s="775">
        <f t="shared" si="94"/>
        <v>45553</v>
      </c>
      <c r="I90" s="775">
        <f t="shared" si="95"/>
        <v>45559</v>
      </c>
      <c r="J90" s="775">
        <f t="shared" si="96"/>
        <v>45560</v>
      </c>
      <c r="K90" s="775">
        <f t="shared" si="97"/>
        <v>45561</v>
      </c>
      <c r="L90" s="775">
        <f t="shared" si="98"/>
        <v>45562</v>
      </c>
      <c r="M90" s="775">
        <f t="shared" si="99"/>
        <v>45564</v>
      </c>
      <c r="N90" s="775">
        <f t="shared" si="81"/>
        <v>45565</v>
      </c>
      <c r="O90" s="331"/>
      <c r="P90" s="775">
        <f t="shared" si="37"/>
        <v>45534</v>
      </c>
      <c r="Q90" s="1106">
        <f t="shared" si="82"/>
        <v>35</v>
      </c>
    </row>
    <row r="91" spans="1:17" ht="17.25" hidden="1" customHeight="1" x14ac:dyDescent="0.2">
      <c r="A91" s="836" t="s">
        <v>427</v>
      </c>
      <c r="B91" s="985" t="s">
        <v>427</v>
      </c>
      <c r="C91" s="985" t="s">
        <v>502</v>
      </c>
      <c r="D91" s="985">
        <v>45542</v>
      </c>
      <c r="E91" s="775">
        <f t="shared" ref="E91:E94" si="100">D91+3</f>
        <v>45545</v>
      </c>
      <c r="F91" s="775">
        <f t="shared" si="92"/>
        <v>45551</v>
      </c>
      <c r="G91" s="775">
        <f t="shared" si="93"/>
        <v>45554</v>
      </c>
      <c r="H91" s="775">
        <f t="shared" si="94"/>
        <v>45556</v>
      </c>
      <c r="I91" s="775">
        <f t="shared" si="95"/>
        <v>45562</v>
      </c>
      <c r="J91" s="775">
        <f t="shared" si="96"/>
        <v>45563</v>
      </c>
      <c r="K91" s="775">
        <f t="shared" si="97"/>
        <v>45564</v>
      </c>
      <c r="L91" s="775">
        <f t="shared" si="98"/>
        <v>45565</v>
      </c>
      <c r="M91" s="775">
        <f t="shared" si="99"/>
        <v>45567</v>
      </c>
      <c r="N91" s="775">
        <f t="shared" si="81"/>
        <v>45568</v>
      </c>
      <c r="O91" s="331"/>
      <c r="P91" s="775">
        <f t="shared" si="37"/>
        <v>45541</v>
      </c>
      <c r="Q91" s="1106">
        <f t="shared" si="82"/>
        <v>36</v>
      </c>
    </row>
    <row r="92" spans="1:17" ht="17.25" hidden="1" customHeight="1" x14ac:dyDescent="0.2">
      <c r="A92" s="836"/>
      <c r="B92" s="985" t="s">
        <v>391</v>
      </c>
      <c r="C92" s="985" t="s">
        <v>503</v>
      </c>
      <c r="D92" s="985">
        <v>45561</v>
      </c>
      <c r="E92" s="1157" t="s">
        <v>415</v>
      </c>
      <c r="F92" s="1158"/>
      <c r="G92" s="1158"/>
      <c r="H92" s="1158"/>
      <c r="I92" s="1158"/>
      <c r="J92" s="1158"/>
      <c r="K92" s="1158"/>
      <c r="L92" s="1159"/>
      <c r="M92" s="775">
        <f t="shared" si="99"/>
        <v>45586</v>
      </c>
      <c r="N92" s="775">
        <f t="shared" si="81"/>
        <v>45587</v>
      </c>
      <c r="O92" s="331"/>
      <c r="P92" s="775">
        <f t="shared" si="37"/>
        <v>45548</v>
      </c>
      <c r="Q92" s="1106">
        <f t="shared" ref="Q92:Q94" si="101">WEEKNUM(P92)</f>
        <v>37</v>
      </c>
    </row>
    <row r="93" spans="1:17" ht="17.25" hidden="1" customHeight="1" x14ac:dyDescent="0.2">
      <c r="A93" s="836"/>
      <c r="B93" s="985" t="s">
        <v>431</v>
      </c>
      <c r="C93" s="985" t="s">
        <v>504</v>
      </c>
      <c r="D93" s="985">
        <v>45558</v>
      </c>
      <c r="E93" s="775">
        <f t="shared" si="100"/>
        <v>45561</v>
      </c>
      <c r="F93" s="775">
        <f t="shared" si="92"/>
        <v>45567</v>
      </c>
      <c r="G93" s="775">
        <f t="shared" si="93"/>
        <v>45570</v>
      </c>
      <c r="H93" s="775">
        <f t="shared" si="94"/>
        <v>45572</v>
      </c>
      <c r="I93" s="775">
        <f t="shared" si="95"/>
        <v>45578</v>
      </c>
      <c r="J93" s="775">
        <f t="shared" si="96"/>
        <v>45579</v>
      </c>
      <c r="K93" s="775">
        <f t="shared" si="97"/>
        <v>45580</v>
      </c>
      <c r="L93" s="775">
        <f t="shared" si="98"/>
        <v>45581</v>
      </c>
      <c r="M93" s="775">
        <f t="shared" si="99"/>
        <v>45583</v>
      </c>
      <c r="N93" s="775">
        <f t="shared" si="81"/>
        <v>45584</v>
      </c>
      <c r="O93" s="331"/>
      <c r="P93" s="775">
        <f t="shared" si="37"/>
        <v>45555</v>
      </c>
      <c r="Q93" s="1106">
        <f t="shared" si="101"/>
        <v>38</v>
      </c>
    </row>
    <row r="94" spans="1:17" ht="17.25" hidden="1" customHeight="1" x14ac:dyDescent="0.2">
      <c r="A94" s="836"/>
      <c r="B94" s="985" t="s">
        <v>405</v>
      </c>
      <c r="C94" s="985" t="s">
        <v>505</v>
      </c>
      <c r="D94" s="898" t="s">
        <v>415</v>
      </c>
      <c r="E94" s="817" t="e">
        <f t="shared" si="100"/>
        <v>#VALUE!</v>
      </c>
      <c r="F94" s="817" t="e">
        <f t="shared" ref="F94" si="102">D94+9</f>
        <v>#VALUE!</v>
      </c>
      <c r="G94" s="817" t="e">
        <f t="shared" ref="G94" si="103">D94+12</f>
        <v>#VALUE!</v>
      </c>
      <c r="H94" s="817" t="e">
        <f t="shared" ref="H94" si="104">D94+14</f>
        <v>#VALUE!</v>
      </c>
      <c r="I94" s="817" t="e">
        <f t="shared" ref="I94" si="105">D94+20</f>
        <v>#VALUE!</v>
      </c>
      <c r="J94" s="817" t="e">
        <f t="shared" ref="J94" si="106">D94+21</f>
        <v>#VALUE!</v>
      </c>
      <c r="K94" s="817" t="e">
        <f t="shared" ref="K94" si="107">D94+22</f>
        <v>#VALUE!</v>
      </c>
      <c r="L94" s="817" t="e">
        <f t="shared" ref="L94" si="108">D94+23</f>
        <v>#VALUE!</v>
      </c>
      <c r="M94" s="817" t="e">
        <f t="shared" ref="M94" si="109">D94+25</f>
        <v>#VALUE!</v>
      </c>
      <c r="N94" s="817" t="e">
        <f t="shared" si="81"/>
        <v>#VALUE!</v>
      </c>
      <c r="O94" s="331"/>
      <c r="P94" s="775">
        <f t="shared" si="37"/>
        <v>45562</v>
      </c>
      <c r="Q94" s="1106">
        <f t="shared" si="101"/>
        <v>39</v>
      </c>
    </row>
    <row r="95" spans="1:17" ht="17.25" hidden="1" customHeight="1" x14ac:dyDescent="0.2">
      <c r="A95" s="836"/>
      <c r="B95" s="985" t="s">
        <v>420</v>
      </c>
      <c r="C95" s="985" t="s">
        <v>506</v>
      </c>
      <c r="D95" s="985">
        <v>45573</v>
      </c>
      <c r="E95" s="775">
        <f t="shared" ref="E95" si="110">D95+3</f>
        <v>45576</v>
      </c>
      <c r="F95" s="775">
        <f t="shared" ref="F95:F99" si="111">D95+9</f>
        <v>45582</v>
      </c>
      <c r="G95" s="775">
        <f t="shared" ref="G95:G99" si="112">D95+12</f>
        <v>45585</v>
      </c>
      <c r="H95" s="775">
        <f t="shared" ref="H95:H99" si="113">D95+14</f>
        <v>45587</v>
      </c>
      <c r="I95" s="775">
        <f t="shared" ref="I95:I100" si="114">D95+20</f>
        <v>45593</v>
      </c>
      <c r="J95" s="775">
        <f t="shared" ref="J95:J100" si="115">D95+21</f>
        <v>45594</v>
      </c>
      <c r="K95" s="775">
        <f t="shared" ref="K95:K100" si="116">D95+22</f>
        <v>45595</v>
      </c>
      <c r="L95" s="775">
        <f t="shared" ref="L95" si="117">D95+23</f>
        <v>45596</v>
      </c>
      <c r="M95" s="775">
        <f t="shared" ref="M95:M100" si="118">D95+25</f>
        <v>45598</v>
      </c>
      <c r="N95" s="775">
        <f t="shared" ref="N95:N100" si="119">D95+26</f>
        <v>45599</v>
      </c>
      <c r="O95" s="331"/>
      <c r="P95" s="775">
        <f t="shared" si="37"/>
        <v>45569</v>
      </c>
      <c r="Q95" s="1106">
        <f t="shared" ref="Q95:Q100" si="120">WEEKNUM(P95)</f>
        <v>40</v>
      </c>
    </row>
    <row r="96" spans="1:17" ht="17.25" hidden="1" customHeight="1" x14ac:dyDescent="0.2">
      <c r="A96" s="836" t="s">
        <v>387</v>
      </c>
      <c r="B96" s="1063" t="s">
        <v>439</v>
      </c>
      <c r="C96" s="985" t="s">
        <v>507</v>
      </c>
      <c r="D96" s="817">
        <v>45579</v>
      </c>
      <c r="E96" s="817">
        <f t="shared" ref="E96" si="121">D96+3</f>
        <v>45582</v>
      </c>
      <c r="F96" s="817">
        <f t="shared" ref="F96" si="122">D96+9</f>
        <v>45588</v>
      </c>
      <c r="G96" s="817">
        <f t="shared" ref="G96" si="123">D96+12</f>
        <v>45591</v>
      </c>
      <c r="H96" s="817">
        <f t="shared" ref="H96" si="124">D96+14</f>
        <v>45593</v>
      </c>
      <c r="I96" s="817">
        <f t="shared" ref="I96" si="125">D96+20</f>
        <v>45599</v>
      </c>
      <c r="J96" s="817">
        <f t="shared" ref="J96" si="126">D96+21</f>
        <v>45600</v>
      </c>
      <c r="K96" s="817">
        <f t="shared" ref="K96" si="127">D96+22</f>
        <v>45601</v>
      </c>
      <c r="L96" s="817">
        <f t="shared" ref="L96" si="128">E96+22</f>
        <v>45604</v>
      </c>
      <c r="M96" s="817">
        <f t="shared" ref="M96" si="129">F96+22</f>
        <v>45610</v>
      </c>
      <c r="N96" s="817">
        <f t="shared" ref="N96" si="130">G96+22</f>
        <v>45613</v>
      </c>
      <c r="O96" s="331"/>
      <c r="P96" s="775">
        <f t="shared" si="37"/>
        <v>45576</v>
      </c>
      <c r="Q96" s="1106">
        <f t="shared" si="120"/>
        <v>41</v>
      </c>
    </row>
    <row r="97" spans="1:17" ht="17.25" hidden="1" customHeight="1" x14ac:dyDescent="0.2">
      <c r="A97" s="836" t="s">
        <v>391</v>
      </c>
      <c r="B97" s="985" t="s">
        <v>391</v>
      </c>
      <c r="C97" s="985" t="s">
        <v>508</v>
      </c>
      <c r="D97" s="985">
        <v>45582</v>
      </c>
      <c r="E97" s="775">
        <f t="shared" ref="E97:E101" si="131">D97+3</f>
        <v>45585</v>
      </c>
      <c r="F97" s="775">
        <f t="shared" si="111"/>
        <v>45591</v>
      </c>
      <c r="G97" s="775">
        <f t="shared" si="112"/>
        <v>45594</v>
      </c>
      <c r="H97" s="775">
        <f t="shared" si="113"/>
        <v>45596</v>
      </c>
      <c r="I97" s="775">
        <f t="shared" si="114"/>
        <v>45602</v>
      </c>
      <c r="J97" s="775">
        <f t="shared" si="115"/>
        <v>45603</v>
      </c>
      <c r="K97" s="775">
        <f t="shared" si="116"/>
        <v>45604</v>
      </c>
      <c r="L97" s="1129" t="s">
        <v>415</v>
      </c>
      <c r="M97" s="775">
        <f t="shared" si="118"/>
        <v>45607</v>
      </c>
      <c r="N97" s="775">
        <f t="shared" si="119"/>
        <v>45608</v>
      </c>
      <c r="O97" s="331"/>
      <c r="P97" s="775">
        <f t="shared" si="37"/>
        <v>45583</v>
      </c>
      <c r="Q97" s="1106">
        <f t="shared" si="120"/>
        <v>42</v>
      </c>
    </row>
    <row r="98" spans="1:17" ht="17.25" hidden="1" customHeight="1" x14ac:dyDescent="0.2">
      <c r="A98" s="836"/>
      <c r="B98" s="985" t="s">
        <v>443</v>
      </c>
      <c r="C98" s="985" t="s">
        <v>509</v>
      </c>
      <c r="D98" s="985">
        <v>45593</v>
      </c>
      <c r="E98" s="775">
        <f t="shared" si="131"/>
        <v>45596</v>
      </c>
      <c r="F98" s="775">
        <f t="shared" si="111"/>
        <v>45602</v>
      </c>
      <c r="G98" s="775">
        <f t="shared" si="112"/>
        <v>45605</v>
      </c>
      <c r="H98" s="775">
        <f t="shared" si="113"/>
        <v>45607</v>
      </c>
      <c r="I98" s="775">
        <f t="shared" si="114"/>
        <v>45613</v>
      </c>
      <c r="J98" s="775">
        <f t="shared" si="115"/>
        <v>45614</v>
      </c>
      <c r="K98" s="775">
        <f t="shared" si="116"/>
        <v>45615</v>
      </c>
      <c r="L98" s="1130"/>
      <c r="M98" s="775">
        <f t="shared" si="118"/>
        <v>45618</v>
      </c>
      <c r="N98" s="775">
        <f t="shared" si="119"/>
        <v>45619</v>
      </c>
      <c r="O98" s="331"/>
      <c r="P98" s="775">
        <f t="shared" si="37"/>
        <v>45590</v>
      </c>
      <c r="Q98" s="1106">
        <f t="shared" si="120"/>
        <v>43</v>
      </c>
    </row>
    <row r="99" spans="1:17" ht="17.25" hidden="1" customHeight="1" x14ac:dyDescent="0.2">
      <c r="A99" s="836" t="s">
        <v>431</v>
      </c>
      <c r="B99" s="985" t="s">
        <v>393</v>
      </c>
      <c r="C99" s="985" t="s">
        <v>510</v>
      </c>
      <c r="D99" s="985">
        <v>45598</v>
      </c>
      <c r="E99" s="775">
        <f t="shared" si="131"/>
        <v>45601</v>
      </c>
      <c r="F99" s="775">
        <f t="shared" si="111"/>
        <v>45607</v>
      </c>
      <c r="G99" s="775">
        <f t="shared" si="112"/>
        <v>45610</v>
      </c>
      <c r="H99" s="775">
        <f t="shared" si="113"/>
        <v>45612</v>
      </c>
      <c r="I99" s="775">
        <f t="shared" si="114"/>
        <v>45618</v>
      </c>
      <c r="J99" s="775">
        <f t="shared" si="115"/>
        <v>45619</v>
      </c>
      <c r="K99" s="775">
        <f t="shared" si="116"/>
        <v>45620</v>
      </c>
      <c r="L99" s="1130"/>
      <c r="M99" s="775">
        <f t="shared" si="118"/>
        <v>45623</v>
      </c>
      <c r="N99" s="775">
        <f t="shared" si="119"/>
        <v>45624</v>
      </c>
      <c r="O99" s="331"/>
      <c r="P99" s="775">
        <f t="shared" si="37"/>
        <v>45597</v>
      </c>
      <c r="Q99" s="1106">
        <f t="shared" si="120"/>
        <v>44</v>
      </c>
    </row>
    <row r="100" spans="1:17" ht="17.25" hidden="1" customHeight="1" x14ac:dyDescent="0.2">
      <c r="A100" s="836" t="s">
        <v>393</v>
      </c>
      <c r="B100" s="985" t="s">
        <v>431</v>
      </c>
      <c r="C100" s="985" t="s">
        <v>511</v>
      </c>
      <c r="D100" s="985">
        <v>45610</v>
      </c>
      <c r="E100" s="898" t="s">
        <v>415</v>
      </c>
      <c r="F100" s="898" t="s">
        <v>415</v>
      </c>
      <c r="G100" s="898" t="s">
        <v>415</v>
      </c>
      <c r="H100" s="898" t="s">
        <v>415</v>
      </c>
      <c r="I100" s="775">
        <f t="shared" si="114"/>
        <v>45630</v>
      </c>
      <c r="J100" s="775">
        <f t="shared" si="115"/>
        <v>45631</v>
      </c>
      <c r="K100" s="775">
        <f t="shared" si="116"/>
        <v>45632</v>
      </c>
      <c r="L100" s="1160" t="s">
        <v>415</v>
      </c>
      <c r="M100" s="775">
        <f t="shared" si="118"/>
        <v>45635</v>
      </c>
      <c r="N100" s="775">
        <f t="shared" si="119"/>
        <v>45636</v>
      </c>
      <c r="O100" s="331"/>
      <c r="P100" s="775">
        <f t="shared" si="37"/>
        <v>45604</v>
      </c>
      <c r="Q100" s="1106">
        <f t="shared" si="120"/>
        <v>45</v>
      </c>
    </row>
    <row r="101" spans="1:17" ht="17.25" hidden="1" customHeight="1" x14ac:dyDescent="0.2">
      <c r="A101" s="836" t="s">
        <v>420</v>
      </c>
      <c r="B101" s="985" t="s">
        <v>387</v>
      </c>
      <c r="C101" s="985" t="s">
        <v>512</v>
      </c>
      <c r="D101" s="985">
        <v>45611</v>
      </c>
      <c r="E101" s="775">
        <f t="shared" si="131"/>
        <v>45614</v>
      </c>
      <c r="F101" s="775">
        <f t="shared" ref="F101:F103" si="132">D101+9</f>
        <v>45620</v>
      </c>
      <c r="G101" s="775">
        <f t="shared" ref="G101:G103" si="133">D101+12</f>
        <v>45623</v>
      </c>
      <c r="H101" s="775">
        <f t="shared" ref="H101:H103" si="134">D101+14</f>
        <v>45625</v>
      </c>
      <c r="I101" s="775">
        <f t="shared" ref="I101:I103" si="135">D101+20</f>
        <v>45631</v>
      </c>
      <c r="J101" s="775">
        <f t="shared" ref="J101:J103" si="136">D101+21</f>
        <v>45632</v>
      </c>
      <c r="K101" s="775">
        <f t="shared" ref="K101:K103" si="137">D101+22</f>
        <v>45633</v>
      </c>
      <c r="L101" s="1161"/>
      <c r="M101" s="775">
        <f t="shared" ref="M101:M103" si="138">D101+25</f>
        <v>45636</v>
      </c>
      <c r="N101" s="775">
        <f t="shared" ref="N101:N103" si="139">D101+26</f>
        <v>45637</v>
      </c>
      <c r="O101" s="331"/>
      <c r="P101" s="775">
        <f t="shared" si="37"/>
        <v>45611</v>
      </c>
      <c r="Q101" s="1106">
        <f t="shared" ref="Q101:Q103" si="140">WEEKNUM(P101)</f>
        <v>46</v>
      </c>
    </row>
    <row r="102" spans="1:17" ht="20.100000000000001" hidden="1" customHeight="1" x14ac:dyDescent="0.2">
      <c r="A102" s="836" t="s">
        <v>451</v>
      </c>
      <c r="B102" s="985" t="s">
        <v>452</v>
      </c>
      <c r="C102" s="985" t="s">
        <v>513</v>
      </c>
      <c r="D102" s="985">
        <v>45625</v>
      </c>
      <c r="E102" s="898" t="s">
        <v>415</v>
      </c>
      <c r="F102" s="898" t="s">
        <v>415</v>
      </c>
      <c r="G102" s="775">
        <f t="shared" si="133"/>
        <v>45637</v>
      </c>
      <c r="H102" s="775">
        <f t="shared" si="134"/>
        <v>45639</v>
      </c>
      <c r="I102" s="775">
        <f t="shared" si="135"/>
        <v>45645</v>
      </c>
      <c r="J102" s="775">
        <f t="shared" si="136"/>
        <v>45646</v>
      </c>
      <c r="K102" s="775">
        <f t="shared" si="137"/>
        <v>45647</v>
      </c>
      <c r="L102" s="775">
        <v>45643</v>
      </c>
      <c r="M102" s="775">
        <f t="shared" si="138"/>
        <v>45650</v>
      </c>
      <c r="N102" s="775">
        <f t="shared" si="139"/>
        <v>45651</v>
      </c>
      <c r="O102" s="331"/>
      <c r="P102" s="775">
        <f t="shared" si="37"/>
        <v>45618</v>
      </c>
      <c r="Q102" s="1106">
        <f t="shared" si="140"/>
        <v>47</v>
      </c>
    </row>
    <row r="103" spans="1:17" ht="20.100000000000001" hidden="1" customHeight="1" x14ac:dyDescent="0.2">
      <c r="A103" s="836" t="s">
        <v>443</v>
      </c>
      <c r="B103" s="985" t="s">
        <v>391</v>
      </c>
      <c r="C103" s="985" t="s">
        <v>514</v>
      </c>
      <c r="D103" s="985">
        <v>45628</v>
      </c>
      <c r="E103" s="775">
        <f t="shared" ref="E103" si="141">D103+3</f>
        <v>45631</v>
      </c>
      <c r="F103" s="775">
        <f t="shared" si="132"/>
        <v>45637</v>
      </c>
      <c r="G103" s="775">
        <f t="shared" si="133"/>
        <v>45640</v>
      </c>
      <c r="H103" s="775">
        <f t="shared" si="134"/>
        <v>45642</v>
      </c>
      <c r="I103" s="775">
        <f t="shared" si="135"/>
        <v>45648</v>
      </c>
      <c r="J103" s="775">
        <f t="shared" si="136"/>
        <v>45649</v>
      </c>
      <c r="K103" s="775">
        <f t="shared" si="137"/>
        <v>45650</v>
      </c>
      <c r="L103" s="1181" t="s">
        <v>415</v>
      </c>
      <c r="M103" s="775">
        <f t="shared" si="138"/>
        <v>45653</v>
      </c>
      <c r="N103" s="775">
        <f t="shared" si="139"/>
        <v>45654</v>
      </c>
      <c r="O103" s="331"/>
      <c r="P103" s="775">
        <f t="shared" si="37"/>
        <v>45625</v>
      </c>
      <c r="Q103" s="1106">
        <f t="shared" si="140"/>
        <v>48</v>
      </c>
    </row>
    <row r="104" spans="1:17" ht="20.100000000000001" hidden="1" customHeight="1" x14ac:dyDescent="0.2">
      <c r="A104" s="836"/>
      <c r="B104" s="985" t="s">
        <v>443</v>
      </c>
      <c r="C104" s="985" t="s">
        <v>515</v>
      </c>
      <c r="D104" s="985">
        <v>45637</v>
      </c>
      <c r="E104" s="898" t="s">
        <v>415</v>
      </c>
      <c r="F104" s="898" t="s">
        <v>415</v>
      </c>
      <c r="G104" s="775">
        <f t="shared" ref="G104:G109" si="142">D104+12</f>
        <v>45649</v>
      </c>
      <c r="H104" s="775">
        <f t="shared" ref="H104:H109" si="143">D104+14</f>
        <v>45651</v>
      </c>
      <c r="I104" s="775">
        <f t="shared" ref="I104:I109" si="144">D104+20</f>
        <v>45657</v>
      </c>
      <c r="J104" s="775">
        <f t="shared" ref="J104:J109" si="145">D104+21</f>
        <v>45658</v>
      </c>
      <c r="K104" s="775">
        <f t="shared" ref="K104:K109" si="146">D104+22</f>
        <v>45659</v>
      </c>
      <c r="L104" s="1160"/>
      <c r="M104" s="775">
        <f t="shared" ref="M104:M106" si="147">D104+25</f>
        <v>45662</v>
      </c>
      <c r="N104" s="775">
        <f t="shared" ref="N104:N106" si="148">D104+26</f>
        <v>45663</v>
      </c>
      <c r="O104" s="331"/>
      <c r="P104" s="775">
        <f t="shared" si="37"/>
        <v>45632</v>
      </c>
      <c r="Q104" s="1106">
        <f t="shared" ref="Q104:Q109" si="149">WEEKNUM(P104)</f>
        <v>49</v>
      </c>
    </row>
    <row r="105" spans="1:17" ht="20.100000000000001" hidden="1" customHeight="1" x14ac:dyDescent="0.2">
      <c r="A105" s="836" t="s">
        <v>393</v>
      </c>
      <c r="B105" s="985" t="s">
        <v>431</v>
      </c>
      <c r="C105" s="985" t="s">
        <v>516</v>
      </c>
      <c r="D105" s="985">
        <v>45642</v>
      </c>
      <c r="E105" s="775">
        <f t="shared" ref="E105:E106" si="150">D105+3</f>
        <v>45645</v>
      </c>
      <c r="F105" s="775">
        <f t="shared" ref="F105:F109" si="151">D105+9</f>
        <v>45651</v>
      </c>
      <c r="G105" s="775">
        <f t="shared" si="142"/>
        <v>45654</v>
      </c>
      <c r="H105" s="775">
        <f t="shared" si="143"/>
        <v>45656</v>
      </c>
      <c r="I105" s="775">
        <f t="shared" si="144"/>
        <v>45662</v>
      </c>
      <c r="J105" s="775">
        <f t="shared" si="145"/>
        <v>45663</v>
      </c>
      <c r="K105" s="775">
        <f t="shared" si="146"/>
        <v>45664</v>
      </c>
      <c r="L105" s="1160"/>
      <c r="M105" s="775">
        <f t="shared" si="147"/>
        <v>45667</v>
      </c>
      <c r="N105" s="775">
        <f t="shared" si="148"/>
        <v>45668</v>
      </c>
      <c r="O105" s="331"/>
      <c r="P105" s="775">
        <f t="shared" si="37"/>
        <v>45639</v>
      </c>
      <c r="Q105" s="1106">
        <f t="shared" si="149"/>
        <v>50</v>
      </c>
    </row>
    <row r="106" spans="1:17" ht="20.100000000000001" hidden="1" customHeight="1" x14ac:dyDescent="0.2">
      <c r="A106" s="836" t="s">
        <v>431</v>
      </c>
      <c r="B106" s="985" t="s">
        <v>393</v>
      </c>
      <c r="C106" s="985" t="s">
        <v>517</v>
      </c>
      <c r="D106" s="985">
        <v>45649</v>
      </c>
      <c r="E106" s="775">
        <f t="shared" si="150"/>
        <v>45652</v>
      </c>
      <c r="F106" s="775">
        <f t="shared" si="151"/>
        <v>45658</v>
      </c>
      <c r="G106" s="775">
        <f t="shared" si="142"/>
        <v>45661</v>
      </c>
      <c r="H106" s="775">
        <f t="shared" si="143"/>
        <v>45663</v>
      </c>
      <c r="I106" s="775">
        <f t="shared" si="144"/>
        <v>45669</v>
      </c>
      <c r="J106" s="775">
        <f t="shared" si="145"/>
        <v>45670</v>
      </c>
      <c r="K106" s="775">
        <f t="shared" si="146"/>
        <v>45671</v>
      </c>
      <c r="L106" s="1160"/>
      <c r="M106" s="775">
        <f t="shared" si="147"/>
        <v>45674</v>
      </c>
      <c r="N106" s="775">
        <f t="shared" si="148"/>
        <v>45675</v>
      </c>
      <c r="O106" s="331"/>
      <c r="P106" s="775">
        <f t="shared" si="37"/>
        <v>45646</v>
      </c>
      <c r="Q106" s="1106">
        <f t="shared" si="149"/>
        <v>51</v>
      </c>
    </row>
    <row r="107" spans="1:17" ht="20.100000000000001" hidden="1" customHeight="1" x14ac:dyDescent="0.2">
      <c r="A107" s="836"/>
      <c r="B107" s="985" t="s">
        <v>387</v>
      </c>
      <c r="C107" s="985" t="s">
        <v>1698</v>
      </c>
      <c r="D107" s="985">
        <v>46022</v>
      </c>
      <c r="E107" s="775">
        <f t="shared" ref="E107" si="152">D107+3</f>
        <v>46025</v>
      </c>
      <c r="F107" s="775">
        <f t="shared" ref="F107" si="153">D107+9</f>
        <v>46031</v>
      </c>
      <c r="G107" s="775">
        <f t="shared" ref="G107" si="154">D107+12</f>
        <v>46034</v>
      </c>
      <c r="H107" s="775">
        <f t="shared" ref="H107" si="155">D107+14</f>
        <v>46036</v>
      </c>
      <c r="I107" s="775">
        <f t="shared" ref="I107" si="156">D107+20</f>
        <v>46042</v>
      </c>
      <c r="J107" s="775">
        <f t="shared" ref="J107" si="157">D107+21</f>
        <v>46043</v>
      </c>
      <c r="K107" s="775">
        <f t="shared" ref="K107" si="158">D107+22</f>
        <v>46044</v>
      </c>
      <c r="L107" s="1160"/>
      <c r="M107" s="1181" t="s">
        <v>415</v>
      </c>
      <c r="N107" s="1181" t="s">
        <v>415</v>
      </c>
      <c r="O107" s="331"/>
      <c r="P107" s="775">
        <f t="shared" si="37"/>
        <v>45653</v>
      </c>
      <c r="Q107" s="1106">
        <f t="shared" si="149"/>
        <v>52</v>
      </c>
    </row>
    <row r="108" spans="1:17" ht="20.100000000000001" customHeight="1" x14ac:dyDescent="0.2">
      <c r="A108" s="836" t="s">
        <v>452</v>
      </c>
      <c r="B108" s="985" t="s">
        <v>391</v>
      </c>
      <c r="C108" s="985" t="s">
        <v>1699</v>
      </c>
      <c r="D108" s="985">
        <v>45666</v>
      </c>
      <c r="E108" s="898" t="s">
        <v>415</v>
      </c>
      <c r="F108" s="898" t="s">
        <v>415</v>
      </c>
      <c r="G108" s="775">
        <f t="shared" si="142"/>
        <v>45678</v>
      </c>
      <c r="H108" s="775">
        <f t="shared" si="143"/>
        <v>45680</v>
      </c>
      <c r="I108" s="775">
        <f t="shared" si="144"/>
        <v>45686</v>
      </c>
      <c r="J108" s="775">
        <f t="shared" si="145"/>
        <v>45687</v>
      </c>
      <c r="K108" s="775">
        <f t="shared" si="146"/>
        <v>45688</v>
      </c>
      <c r="L108" s="1160"/>
      <c r="M108" s="1160"/>
      <c r="N108" s="1160"/>
      <c r="O108" s="331"/>
      <c r="P108" s="775">
        <f t="shared" si="37"/>
        <v>45660</v>
      </c>
      <c r="Q108" s="1106">
        <f t="shared" si="149"/>
        <v>1</v>
      </c>
    </row>
    <row r="109" spans="1:17" ht="20.100000000000001" customHeight="1" x14ac:dyDescent="0.2">
      <c r="A109" s="836"/>
      <c r="B109" s="985" t="s">
        <v>452</v>
      </c>
      <c r="C109" s="985" t="s">
        <v>1700</v>
      </c>
      <c r="D109" s="985">
        <v>45671</v>
      </c>
      <c r="E109" s="775">
        <f t="shared" ref="E109:E110" si="159">D109+3</f>
        <v>45674</v>
      </c>
      <c r="F109" s="775">
        <f t="shared" si="151"/>
        <v>45680</v>
      </c>
      <c r="G109" s="775">
        <f t="shared" si="142"/>
        <v>45683</v>
      </c>
      <c r="H109" s="775">
        <f t="shared" si="143"/>
        <v>45685</v>
      </c>
      <c r="I109" s="775">
        <f t="shared" si="144"/>
        <v>45691</v>
      </c>
      <c r="J109" s="775">
        <f t="shared" si="145"/>
        <v>45692</v>
      </c>
      <c r="K109" s="775">
        <f t="shared" si="146"/>
        <v>45693</v>
      </c>
      <c r="L109" s="1160"/>
      <c r="M109" s="1160"/>
      <c r="N109" s="1160"/>
      <c r="O109" s="331"/>
      <c r="P109" s="775">
        <f t="shared" si="37"/>
        <v>45667</v>
      </c>
      <c r="Q109" s="1106">
        <f t="shared" si="149"/>
        <v>2</v>
      </c>
    </row>
    <row r="110" spans="1:17" ht="20.100000000000001" customHeight="1" x14ac:dyDescent="0.2">
      <c r="A110" s="836"/>
      <c r="B110" s="985" t="s">
        <v>443</v>
      </c>
      <c r="C110" s="985" t="s">
        <v>1701</v>
      </c>
      <c r="D110" s="985">
        <v>45679</v>
      </c>
      <c r="E110" s="775">
        <f t="shared" si="159"/>
        <v>45682</v>
      </c>
      <c r="F110" s="775">
        <f t="shared" ref="F110" si="160">D110+9</f>
        <v>45688</v>
      </c>
      <c r="G110" s="775">
        <f t="shared" ref="G110" si="161">D110+12</f>
        <v>45691</v>
      </c>
      <c r="H110" s="775">
        <f t="shared" ref="H110" si="162">D110+14</f>
        <v>45693</v>
      </c>
      <c r="I110" s="775">
        <f t="shared" ref="I110" si="163">D110+20</f>
        <v>45699</v>
      </c>
      <c r="J110" s="775">
        <f t="shared" ref="J110" si="164">D110+21</f>
        <v>45700</v>
      </c>
      <c r="K110" s="775">
        <f t="shared" ref="K110" si="165">D110+22</f>
        <v>45701</v>
      </c>
      <c r="L110" s="1161"/>
      <c r="M110" s="1161"/>
      <c r="N110" s="1161"/>
      <c r="O110" s="331"/>
      <c r="P110" s="775">
        <f t="shared" si="37"/>
        <v>45674</v>
      </c>
      <c r="Q110" s="1106">
        <f t="shared" ref="Q110" si="166">WEEKNUM(P110)</f>
        <v>3</v>
      </c>
    </row>
    <row r="111" spans="1:17" x14ac:dyDescent="0.2">
      <c r="M111" s="147"/>
      <c r="N111" s="147"/>
    </row>
    <row r="112" spans="1:17" x14ac:dyDescent="0.2">
      <c r="M112" s="147"/>
      <c r="N112" s="147"/>
    </row>
    <row r="113" spans="2:14" x14ac:dyDescent="0.2">
      <c r="M113" s="147"/>
      <c r="N113" s="147"/>
    </row>
    <row r="114" spans="2:14" ht="14.25" thickBot="1" x14ac:dyDescent="0.25">
      <c r="B114" s="808"/>
      <c r="C114" s="808"/>
      <c r="D114" s="808"/>
      <c r="E114" s="808"/>
      <c r="F114" s="808"/>
      <c r="G114" s="808"/>
      <c r="H114" s="808"/>
      <c r="M114" s="147"/>
      <c r="N114" s="147"/>
    </row>
    <row r="115" spans="2:14" s="147" customFormat="1" ht="18.75" customHeight="1" x14ac:dyDescent="0.2">
      <c r="B115" s="788"/>
      <c r="C115" s="789"/>
      <c r="D115" s="790"/>
      <c r="E115" s="791"/>
      <c r="F115" s="792"/>
      <c r="G115" s="793"/>
      <c r="H115" s="794"/>
    </row>
    <row r="116" spans="2:14" s="147" customFormat="1" ht="18.75" customHeight="1" x14ac:dyDescent="0.2">
      <c r="B116" s="795" t="s">
        <v>528</v>
      </c>
      <c r="C116" s="145"/>
      <c r="D116" s="147" t="s">
        <v>529</v>
      </c>
      <c r="G116" s="147" t="s">
        <v>530</v>
      </c>
      <c r="H116" s="796"/>
    </row>
    <row r="117" spans="2:14" s="147" customFormat="1" ht="18.75" customHeight="1" x14ac:dyDescent="0.2">
      <c r="B117" s="797" t="s">
        <v>531</v>
      </c>
      <c r="C117" s="798" t="s">
        <v>532</v>
      </c>
      <c r="D117" s="133" t="s">
        <v>533</v>
      </c>
      <c r="F117" s="798" t="s">
        <v>534</v>
      </c>
      <c r="G117" s="145" t="s">
        <v>535</v>
      </c>
      <c r="H117" s="799" t="s">
        <v>536</v>
      </c>
    </row>
    <row r="118" spans="2:14" s="147" customFormat="1" ht="18.75" customHeight="1" x14ac:dyDescent="0.2">
      <c r="B118" s="797" t="s">
        <v>537</v>
      </c>
      <c r="C118" s="798" t="s">
        <v>538</v>
      </c>
      <c r="D118" s="133" t="s">
        <v>539</v>
      </c>
      <c r="E118" s="148" t="s">
        <v>540</v>
      </c>
      <c r="F118" s="802" t="s">
        <v>541</v>
      </c>
      <c r="G118" s="145" t="s">
        <v>542</v>
      </c>
      <c r="H118" s="799" t="s">
        <v>543</v>
      </c>
    </row>
    <row r="119" spans="2:14" s="147" customFormat="1" ht="18.75" customHeight="1" x14ac:dyDescent="0.2">
      <c r="B119" s="800" t="s">
        <v>544</v>
      </c>
      <c r="C119" s="801" t="s">
        <v>545</v>
      </c>
      <c r="D119" s="133" t="s">
        <v>546</v>
      </c>
      <c r="E119" s="148" t="s">
        <v>547</v>
      </c>
      <c r="F119" s="802" t="s">
        <v>548</v>
      </c>
      <c r="G119" s="602" t="s">
        <v>549</v>
      </c>
      <c r="H119" s="803" t="s">
        <v>550</v>
      </c>
    </row>
    <row r="120" spans="2:14" s="147" customFormat="1" ht="18.75" customHeight="1" x14ac:dyDescent="0.2">
      <c r="B120" s="800" t="s">
        <v>551</v>
      </c>
      <c r="C120" s="801" t="s">
        <v>552</v>
      </c>
      <c r="D120" s="133" t="s">
        <v>553</v>
      </c>
      <c r="E120" s="148" t="s">
        <v>554</v>
      </c>
      <c r="F120" s="802" t="s">
        <v>555</v>
      </c>
      <c r="G120" s="602" t="s">
        <v>556</v>
      </c>
      <c r="H120" s="803" t="s">
        <v>557</v>
      </c>
      <c r="M120" s="149"/>
      <c r="N120" s="149"/>
    </row>
    <row r="121" spans="2:14" s="147" customFormat="1" ht="18.75" customHeight="1" x14ac:dyDescent="0.2">
      <c r="B121" s="800" t="s">
        <v>558</v>
      </c>
      <c r="C121" s="801" t="s">
        <v>559</v>
      </c>
      <c r="D121" s="133" t="s">
        <v>560</v>
      </c>
      <c r="E121" s="148" t="s">
        <v>561</v>
      </c>
      <c r="F121" s="802" t="s">
        <v>562</v>
      </c>
      <c r="G121" s="602" t="s">
        <v>563</v>
      </c>
      <c r="H121" s="803" t="s">
        <v>564</v>
      </c>
      <c r="M121" s="149"/>
      <c r="N121" s="149"/>
    </row>
    <row r="122" spans="2:14" s="147" customFormat="1" ht="18.75" customHeight="1" x14ac:dyDescent="0.2">
      <c r="B122" s="800" t="s">
        <v>565</v>
      </c>
      <c r="C122" s="801" t="s">
        <v>566</v>
      </c>
      <c r="D122" s="133" t="s">
        <v>567</v>
      </c>
      <c r="E122" s="148" t="s">
        <v>568</v>
      </c>
      <c r="F122" s="802" t="s">
        <v>569</v>
      </c>
      <c r="G122" s="602" t="s">
        <v>570</v>
      </c>
      <c r="H122" s="803" t="s">
        <v>571</v>
      </c>
      <c r="M122" s="149"/>
      <c r="N122" s="149"/>
    </row>
    <row r="123" spans="2:14" s="147" customFormat="1" ht="18.75" customHeight="1" x14ac:dyDescent="0.2">
      <c r="B123" s="800" t="s">
        <v>572</v>
      </c>
      <c r="C123" s="801" t="s">
        <v>573</v>
      </c>
      <c r="D123" s="133" t="s">
        <v>574</v>
      </c>
      <c r="E123" s="148" t="s">
        <v>575</v>
      </c>
      <c r="F123" s="756" t="s">
        <v>576</v>
      </c>
      <c r="G123" s="602" t="s">
        <v>577</v>
      </c>
      <c r="H123" s="804" t="s">
        <v>578</v>
      </c>
      <c r="M123" s="149"/>
      <c r="N123" s="149"/>
    </row>
    <row r="124" spans="2:14" x14ac:dyDescent="0.2">
      <c r="B124" s="800" t="s">
        <v>579</v>
      </c>
      <c r="C124" s="801" t="s">
        <v>580</v>
      </c>
      <c r="D124" s="133"/>
      <c r="F124" s="602"/>
      <c r="G124" s="147"/>
      <c r="H124" s="805"/>
    </row>
    <row r="125" spans="2:14" ht="15" thickBot="1" x14ac:dyDescent="0.25">
      <c r="B125" s="806"/>
      <c r="C125" s="807"/>
      <c r="D125" s="807"/>
      <c r="E125" s="808"/>
      <c r="F125" s="808"/>
      <c r="G125" s="808"/>
      <c r="H125" s="809"/>
    </row>
  </sheetData>
  <mergeCells count="17">
    <mergeCell ref="D67:D68"/>
    <mergeCell ref="B67:C67"/>
    <mergeCell ref="B8:C8"/>
    <mergeCell ref="M107:M110"/>
    <mergeCell ref="N107:N110"/>
    <mergeCell ref="L100:L101"/>
    <mergeCell ref="L103:L110"/>
    <mergeCell ref="E92:L92"/>
    <mergeCell ref="F70:K70"/>
    <mergeCell ref="E69:L69"/>
    <mergeCell ref="D66:M66"/>
    <mergeCell ref="B2:F2"/>
    <mergeCell ref="B4:F4"/>
    <mergeCell ref="B5:F5"/>
    <mergeCell ref="B65:F65"/>
    <mergeCell ref="D8:D9"/>
    <mergeCell ref="B6:F6"/>
  </mergeCells>
  <hyperlinks>
    <hyperlink ref="H2" location="HOME!Print_Area" display="HOME" xr:uid="{54AB0167-C549-497B-9500-938E1D1E2590}"/>
    <hyperlink ref="H117" r:id="rId1" xr:uid="{8326BC31-88D4-45EC-B53F-99D936C9556C}"/>
    <hyperlink ref="C117" r:id="rId2" xr:uid="{F05EC099-A15A-465B-91BD-5A224F203D88}"/>
    <hyperlink ref="H122" r:id="rId3" xr:uid="{0BA5A876-745B-4D5A-A96B-76739069C26F}"/>
    <hyperlink ref="H121" r:id="rId4" xr:uid="{9F93C88B-A3EF-4C7B-B4BE-5DC8AA2F1520}"/>
    <hyperlink ref="C121" r:id="rId5" xr:uid="{9F4543A6-F19C-480F-A69E-1BDC63B6DBE0}"/>
    <hyperlink ref="C122" r:id="rId6" xr:uid="{6887426E-F022-4464-B879-5B020D89A213}"/>
    <hyperlink ref="C119" r:id="rId7" xr:uid="{C7C423A6-A061-48B2-BAFB-87215DC21A9F}"/>
    <hyperlink ref="C118" r:id="rId8" xr:uid="{773FC579-CFA3-48BA-A260-C3FC392505E3}"/>
    <hyperlink ref="C124" r:id="rId9" xr:uid="{223123F1-BCAE-441C-9F03-7B2B705E2250}"/>
    <hyperlink ref="H120" r:id="rId10" xr:uid="{1763C83B-482D-4413-AD46-43835DBD4D6C}"/>
    <hyperlink ref="H123" r:id="rId11" xr:uid="{AAE88BED-06D1-41E5-BF4C-56AF8DAD642A}"/>
    <hyperlink ref="C120" r:id="rId12" xr:uid="{8D45695F-0A94-4F97-96BF-319B9D4F4E79}"/>
    <hyperlink ref="F117" r:id="rId13" xr:uid="{C9A4BDEA-AF03-4D45-9103-AB5FE98EAD88}"/>
    <hyperlink ref="F122" r:id="rId14" xr:uid="{6E467D22-FB26-4B66-9F3A-D5CCB390D31D}"/>
    <hyperlink ref="F118" r:id="rId15" xr:uid="{38EDA451-725F-4A8C-8553-C9203AD5EA62}"/>
    <hyperlink ref="F119" r:id="rId16" xr:uid="{408C98F4-2CD9-4D7E-B3C9-1A6683C610F1}"/>
    <hyperlink ref="F120" r:id="rId17" xr:uid="{F76CAD6F-1FF3-4699-A241-3C438C19439B}"/>
    <hyperlink ref="F121" r:id="rId18" xr:uid="{1819B744-4B99-4B41-9E3D-F692957B2061}"/>
    <hyperlink ref="H118" r:id="rId19" xr:uid="{A5526F93-3906-4FC2-B0FF-B09B9B8DEC6C}"/>
    <hyperlink ref="H119" r:id="rId20" xr:uid="{16116BB4-6880-4F04-BB8B-D55631836991}"/>
    <hyperlink ref="F123" r:id="rId21" xr:uid="{3B1564E7-B4B6-41C0-8C2B-226AEFB51728}"/>
  </hyperlinks>
  <pageMargins left="0.70866141732283472" right="0.70866141732283472" top="0.74803149606299213" bottom="0.74803149606299213" header="0.31496062992125984" footer="0.31496062992125984"/>
  <pageSetup paperSize="9" scale="49" orientation="landscape" r:id="rId22"/>
  <headerFooter>
    <oddFooter>&amp;L_x000D_&amp;1#&amp;"Calibri"&amp;10&amp;K000000 Sensitivity: Public</oddFooter>
  </headerFooter>
  <ignoredErrors>
    <ignoredError sqref="E79:M81 E94:N94" evalError="1"/>
    <ignoredError sqref="H104:N106 H108:L110 L107 H103:K103 M103:N10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N219"/>
  <sheetViews>
    <sheetView showGridLines="0" topLeftCell="A99" zoomScale="130" zoomScaleNormal="130" zoomScaleSheetLayoutView="75" workbookViewId="0">
      <selection activeCell="D96" sqref="D96"/>
    </sheetView>
  </sheetViews>
  <sheetFormatPr defaultColWidth="9.140625" defaultRowHeight="18" customHeight="1" x14ac:dyDescent="0.2"/>
  <cols>
    <col min="1" max="1" width="16.85546875" style="1065" customWidth="1"/>
    <col min="2" max="2" width="26.140625" style="145" customWidth="1"/>
    <col min="3" max="3" width="11.85546875" style="145" customWidth="1"/>
    <col min="4" max="4" width="19.7109375" style="145" bestFit="1" customWidth="1"/>
    <col min="5" max="5" width="17" style="145" customWidth="1"/>
    <col min="6" max="6" width="18.42578125" style="145" customWidth="1"/>
    <col min="7" max="7" width="16.28515625" style="145" customWidth="1"/>
    <col min="8" max="8" width="21.42578125" style="145" customWidth="1"/>
    <col min="9" max="9" width="18.7109375" style="145" customWidth="1"/>
    <col min="10" max="12" width="16.28515625" style="145" customWidth="1"/>
    <col min="13" max="13" width="17.28515625" style="145" customWidth="1"/>
    <col min="14" max="14" width="18.85546875" style="149" customWidth="1"/>
    <col min="15" max="15" width="12" style="149" customWidth="1"/>
    <col min="16" max="16384" width="9.140625" style="149"/>
  </cols>
  <sheetData>
    <row r="1" spans="1:11" ht="18" customHeight="1" thickBot="1" x14ac:dyDescent="0.25">
      <c r="K1" s="149"/>
    </row>
    <row r="2" spans="1:11" ht="20.100000000000001" customHeight="1" thickBot="1" x14ac:dyDescent="0.25">
      <c r="B2" s="1147" t="s">
        <v>116</v>
      </c>
      <c r="C2" s="1147"/>
      <c r="D2" s="1147"/>
      <c r="E2" s="1147"/>
      <c r="F2" s="1147"/>
      <c r="G2" s="1147"/>
      <c r="I2" s="986" t="s">
        <v>373</v>
      </c>
      <c r="K2" s="149"/>
    </row>
    <row r="3" spans="1:11" ht="18" customHeight="1" thickBot="1" x14ac:dyDescent="0.25">
      <c r="B3" s="165"/>
      <c r="K3" s="149"/>
    </row>
    <row r="4" spans="1:11" s="146" customFormat="1" ht="24.6" customHeight="1" thickBot="1" x14ac:dyDescent="0.25">
      <c r="A4" s="1066"/>
      <c r="B4" s="1187" t="s">
        <v>122</v>
      </c>
      <c r="C4" s="1188"/>
      <c r="D4" s="1188"/>
      <c r="E4" s="1188"/>
      <c r="F4" s="1188"/>
      <c r="G4" s="1189"/>
    </row>
    <row r="5" spans="1:11" ht="20.100000000000001" customHeight="1" x14ac:dyDescent="0.2">
      <c r="A5" s="1070"/>
      <c r="B5" s="1151" t="s">
        <v>375</v>
      </c>
      <c r="C5" s="1151"/>
      <c r="D5" s="1151"/>
      <c r="E5" s="1151"/>
      <c r="F5" s="1151"/>
      <c r="G5" s="1151"/>
    </row>
    <row r="6" spans="1:11" s="146" customFormat="1" ht="18" customHeight="1" x14ac:dyDescent="0.2">
      <c r="A6" s="1066"/>
      <c r="B6" s="10"/>
      <c r="C6" s="11"/>
      <c r="D6" s="11"/>
      <c r="E6" s="11"/>
      <c r="F6" s="11"/>
      <c r="G6" s="11"/>
      <c r="H6" s="2"/>
      <c r="I6" s="399"/>
      <c r="J6" s="399"/>
      <c r="K6" s="399"/>
    </row>
    <row r="7" spans="1:11" s="146" customFormat="1" ht="30" customHeight="1" x14ac:dyDescent="0.2">
      <c r="A7" s="1066"/>
      <c r="B7" s="1153" t="s">
        <v>122</v>
      </c>
      <c r="C7" s="1154"/>
      <c r="D7" s="1190" t="s">
        <v>377</v>
      </c>
      <c r="E7" s="970" t="s">
        <v>292</v>
      </c>
      <c r="F7" s="970" t="s">
        <v>288</v>
      </c>
      <c r="G7" s="818"/>
      <c r="H7" s="901" t="s">
        <v>1702</v>
      </c>
      <c r="I7" s="818"/>
      <c r="J7" s="818"/>
      <c r="K7" s="837"/>
    </row>
    <row r="8" spans="1:11" s="146" customFormat="1" ht="18" customHeight="1" x14ac:dyDescent="0.2">
      <c r="A8" s="1066"/>
      <c r="B8" s="973" t="s">
        <v>381</v>
      </c>
      <c r="C8" s="973" t="s">
        <v>382</v>
      </c>
      <c r="D8" s="1191"/>
      <c r="E8" s="995" t="s">
        <v>294</v>
      </c>
      <c r="F8" s="995" t="s">
        <v>169</v>
      </c>
      <c r="G8" s="818"/>
      <c r="H8" s="1087" t="s">
        <v>383</v>
      </c>
      <c r="I8" s="818"/>
      <c r="J8" s="818"/>
      <c r="K8" s="837"/>
    </row>
    <row r="9" spans="1:11" s="146" customFormat="1" ht="20.25" hidden="1" customHeight="1" x14ac:dyDescent="0.2">
      <c r="A9" s="1066"/>
      <c r="B9" s="838" t="s">
        <v>1317</v>
      </c>
      <c r="C9" s="862" t="s">
        <v>1703</v>
      </c>
      <c r="D9" s="819">
        <v>45090</v>
      </c>
      <c r="E9" s="819">
        <f t="shared" ref="E9:E54" si="0">D9+5</f>
        <v>45095</v>
      </c>
      <c r="F9" s="819">
        <f t="shared" ref="F9:F40" si="1">D9+8</f>
        <v>45098</v>
      </c>
      <c r="G9" s="818"/>
      <c r="H9" s="864"/>
      <c r="I9" s="818"/>
      <c r="J9" s="818"/>
      <c r="K9" s="837"/>
    </row>
    <row r="10" spans="1:11" s="146" customFormat="1" ht="20.25" hidden="1" customHeight="1" x14ac:dyDescent="0.2">
      <c r="A10" s="1066"/>
      <c r="B10" s="838" t="s">
        <v>1600</v>
      </c>
      <c r="C10" s="862" t="s">
        <v>1704</v>
      </c>
      <c r="D10" s="819">
        <f>D9+7</f>
        <v>45097</v>
      </c>
      <c r="E10" s="819">
        <f t="shared" si="0"/>
        <v>45102</v>
      </c>
      <c r="F10" s="819">
        <f t="shared" si="1"/>
        <v>45105</v>
      </c>
      <c r="G10" s="818"/>
      <c r="H10" s="864"/>
      <c r="I10" s="818"/>
      <c r="J10" s="818"/>
      <c r="K10" s="837"/>
    </row>
    <row r="11" spans="1:11" s="146" customFormat="1" ht="20.25" hidden="1" customHeight="1" x14ac:dyDescent="0.2">
      <c r="A11" s="1066"/>
      <c r="B11" s="863" t="s">
        <v>452</v>
      </c>
      <c r="C11" s="819" t="s">
        <v>1705</v>
      </c>
      <c r="D11" s="819">
        <f t="shared" ref="D11:D12" si="2">D10+7</f>
        <v>45104</v>
      </c>
      <c r="E11" s="820">
        <f t="shared" si="0"/>
        <v>45109</v>
      </c>
      <c r="F11" s="820">
        <f t="shared" si="1"/>
        <v>45112</v>
      </c>
      <c r="G11" s="769"/>
      <c r="H11" s="864"/>
      <c r="I11" s="818"/>
      <c r="J11" s="818"/>
      <c r="K11" s="837"/>
    </row>
    <row r="12" spans="1:11" s="146" customFormat="1" ht="20.25" hidden="1" customHeight="1" x14ac:dyDescent="0.2">
      <c r="A12" s="1066"/>
      <c r="B12" s="838" t="s">
        <v>1706</v>
      </c>
      <c r="C12" s="819" t="s">
        <v>1707</v>
      </c>
      <c r="D12" s="819">
        <f t="shared" si="2"/>
        <v>45111</v>
      </c>
      <c r="E12" s="857">
        <f t="shared" si="0"/>
        <v>45116</v>
      </c>
      <c r="F12" s="819">
        <f t="shared" si="1"/>
        <v>45119</v>
      </c>
      <c r="G12" s="818"/>
      <c r="H12" s="864"/>
      <c r="I12" s="818"/>
      <c r="J12" s="818"/>
      <c r="K12" s="837"/>
    </row>
    <row r="13" spans="1:11" s="146" customFormat="1" ht="20.25" hidden="1" customHeight="1" x14ac:dyDescent="0.2">
      <c r="A13" s="1066" t="s">
        <v>1708</v>
      </c>
      <c r="B13" s="838" t="s">
        <v>1317</v>
      </c>
      <c r="C13" s="819" t="s">
        <v>1709</v>
      </c>
      <c r="D13" s="819">
        <v>45120</v>
      </c>
      <c r="E13" s="857">
        <f t="shared" si="0"/>
        <v>45125</v>
      </c>
      <c r="F13" s="819">
        <f t="shared" si="1"/>
        <v>45128</v>
      </c>
      <c r="G13" s="818"/>
      <c r="H13" s="864">
        <v>45119</v>
      </c>
      <c r="I13" s="818"/>
      <c r="J13" s="818"/>
      <c r="K13" s="837"/>
    </row>
    <row r="14" spans="1:11" s="146" customFormat="1" ht="20.25" hidden="1" customHeight="1" x14ac:dyDescent="0.2">
      <c r="A14" s="1066" t="s">
        <v>1323</v>
      </c>
      <c r="B14" s="838" t="s">
        <v>1626</v>
      </c>
      <c r="C14" s="819" t="s">
        <v>1710</v>
      </c>
      <c r="D14" s="819">
        <v>45127</v>
      </c>
      <c r="E14" s="857">
        <f t="shared" si="0"/>
        <v>45132</v>
      </c>
      <c r="F14" s="819">
        <f t="shared" si="1"/>
        <v>45135</v>
      </c>
      <c r="G14" s="818"/>
      <c r="H14" s="864">
        <f>H13+7</f>
        <v>45126</v>
      </c>
      <c r="I14" s="818"/>
      <c r="J14" s="818"/>
      <c r="K14" s="837"/>
    </row>
    <row r="15" spans="1:11" s="146" customFormat="1" ht="20.25" hidden="1" customHeight="1" x14ac:dyDescent="0.2">
      <c r="A15" s="1066" t="s">
        <v>1711</v>
      </c>
      <c r="B15" s="838" t="s">
        <v>1712</v>
      </c>
      <c r="C15" s="819" t="s">
        <v>1713</v>
      </c>
      <c r="D15" s="819">
        <v>45132</v>
      </c>
      <c r="E15" s="857">
        <f t="shared" si="0"/>
        <v>45137</v>
      </c>
      <c r="F15" s="819">
        <f t="shared" si="1"/>
        <v>45140</v>
      </c>
      <c r="G15" s="818"/>
      <c r="H15" s="864">
        <f t="shared" ref="H15:H78" si="3">H14+7</f>
        <v>45133</v>
      </c>
      <c r="I15" s="818"/>
      <c r="J15" s="818"/>
      <c r="K15" s="837"/>
    </row>
    <row r="16" spans="1:11" s="146" customFormat="1" ht="20.25" hidden="1" customHeight="1" x14ac:dyDescent="0.2">
      <c r="A16" s="1066"/>
      <c r="B16" s="861" t="s">
        <v>1600</v>
      </c>
      <c r="C16" s="819" t="s">
        <v>1714</v>
      </c>
      <c r="D16" s="819">
        <f t="shared" ref="D16:D26" si="4">D15+7</f>
        <v>45139</v>
      </c>
      <c r="E16" s="857">
        <f t="shared" si="0"/>
        <v>45144</v>
      </c>
      <c r="F16" s="819">
        <f t="shared" si="1"/>
        <v>45147</v>
      </c>
      <c r="G16" s="818"/>
      <c r="H16" s="864">
        <f t="shared" si="3"/>
        <v>45140</v>
      </c>
      <c r="I16" s="818"/>
      <c r="J16" s="818"/>
      <c r="K16" s="837"/>
    </row>
    <row r="17" spans="1:9" s="146" customFormat="1" ht="20.25" hidden="1" customHeight="1" x14ac:dyDescent="0.2">
      <c r="A17" s="1066"/>
      <c r="B17" s="861" t="s">
        <v>1706</v>
      </c>
      <c r="C17" s="819" t="s">
        <v>1715</v>
      </c>
      <c r="D17" s="819">
        <f t="shared" si="4"/>
        <v>45146</v>
      </c>
      <c r="E17" s="857">
        <f t="shared" si="0"/>
        <v>45151</v>
      </c>
      <c r="F17" s="819">
        <f t="shared" si="1"/>
        <v>45154</v>
      </c>
      <c r="G17" s="818"/>
      <c r="H17" s="864">
        <f t="shared" si="3"/>
        <v>45147</v>
      </c>
      <c r="I17" s="818"/>
    </row>
    <row r="18" spans="1:9" s="146" customFormat="1" ht="20.25" hidden="1" customHeight="1" x14ac:dyDescent="0.2">
      <c r="A18" s="1066" t="s">
        <v>1708</v>
      </c>
      <c r="B18" s="861" t="s">
        <v>1317</v>
      </c>
      <c r="C18" s="819" t="s">
        <v>1716</v>
      </c>
      <c r="D18" s="819">
        <f t="shared" si="4"/>
        <v>45153</v>
      </c>
      <c r="E18" s="857">
        <f t="shared" si="0"/>
        <v>45158</v>
      </c>
      <c r="F18" s="819">
        <f t="shared" si="1"/>
        <v>45161</v>
      </c>
      <c r="G18" s="818"/>
      <c r="H18" s="864">
        <f t="shared" si="3"/>
        <v>45154</v>
      </c>
      <c r="I18" s="818"/>
    </row>
    <row r="19" spans="1:9" s="146" customFormat="1" ht="20.25" hidden="1" customHeight="1" x14ac:dyDescent="0.2">
      <c r="A19" s="1066" t="s">
        <v>1717</v>
      </c>
      <c r="B19" s="838" t="s">
        <v>393</v>
      </c>
      <c r="C19" s="819" t="s">
        <v>1718</v>
      </c>
      <c r="D19" s="819">
        <v>45162</v>
      </c>
      <c r="E19" s="857">
        <f t="shared" si="0"/>
        <v>45167</v>
      </c>
      <c r="F19" s="819">
        <f t="shared" si="1"/>
        <v>45170</v>
      </c>
      <c r="G19" s="818"/>
      <c r="H19" s="864">
        <f t="shared" si="3"/>
        <v>45161</v>
      </c>
      <c r="I19" s="818"/>
    </row>
    <row r="20" spans="1:9" s="146" customFormat="1" ht="20.25" hidden="1" customHeight="1" x14ac:dyDescent="0.2">
      <c r="A20" s="1066" t="s">
        <v>1711</v>
      </c>
      <c r="B20" s="861" t="s">
        <v>662</v>
      </c>
      <c r="C20" s="819" t="s">
        <v>1719</v>
      </c>
      <c r="D20" s="819">
        <v>45167</v>
      </c>
      <c r="E20" s="857">
        <f t="shared" si="0"/>
        <v>45172</v>
      </c>
      <c r="F20" s="819">
        <f t="shared" si="1"/>
        <v>45175</v>
      </c>
      <c r="G20" s="818"/>
      <c r="H20" s="864">
        <f t="shared" si="3"/>
        <v>45168</v>
      </c>
      <c r="I20" s="818"/>
    </row>
    <row r="21" spans="1:9" s="146" customFormat="1" ht="20.25" hidden="1" customHeight="1" x14ac:dyDescent="0.2">
      <c r="A21" s="1066"/>
      <c r="B21" s="861" t="s">
        <v>1600</v>
      </c>
      <c r="C21" s="819" t="s">
        <v>1720</v>
      </c>
      <c r="D21" s="819">
        <f t="shared" si="4"/>
        <v>45174</v>
      </c>
      <c r="E21" s="857">
        <f t="shared" si="0"/>
        <v>45179</v>
      </c>
      <c r="F21" s="819">
        <f t="shared" si="1"/>
        <v>45182</v>
      </c>
      <c r="G21" s="818"/>
      <c r="H21" s="864">
        <f t="shared" si="3"/>
        <v>45175</v>
      </c>
      <c r="I21" s="818"/>
    </row>
    <row r="22" spans="1:9" s="146" customFormat="1" ht="20.25" hidden="1" customHeight="1" x14ac:dyDescent="0.2">
      <c r="A22" s="1066"/>
      <c r="B22" s="861" t="s">
        <v>1706</v>
      </c>
      <c r="C22" s="819" t="s">
        <v>1721</v>
      </c>
      <c r="D22" s="819">
        <v>45186</v>
      </c>
      <c r="E22" s="857">
        <f t="shared" si="0"/>
        <v>45191</v>
      </c>
      <c r="F22" s="819">
        <f t="shared" si="1"/>
        <v>45194</v>
      </c>
      <c r="G22" s="818"/>
      <c r="H22" s="864">
        <f t="shared" si="3"/>
        <v>45182</v>
      </c>
      <c r="I22" s="818"/>
    </row>
    <row r="23" spans="1:9" s="146" customFormat="1" ht="20.25" hidden="1" customHeight="1" x14ac:dyDescent="0.2">
      <c r="A23" s="1066"/>
      <c r="B23" s="861" t="s">
        <v>1317</v>
      </c>
      <c r="C23" s="819" t="s">
        <v>1722</v>
      </c>
      <c r="D23" s="819">
        <v>45189</v>
      </c>
      <c r="E23" s="857">
        <f t="shared" si="0"/>
        <v>45194</v>
      </c>
      <c r="F23" s="819">
        <f t="shared" si="1"/>
        <v>45197</v>
      </c>
      <c r="G23" s="818"/>
      <c r="H23" s="864">
        <f t="shared" si="3"/>
        <v>45189</v>
      </c>
      <c r="I23" s="818"/>
    </row>
    <row r="24" spans="1:9" s="146" customFormat="1" ht="20.25" hidden="1" customHeight="1" x14ac:dyDescent="0.2">
      <c r="A24" s="1066" t="s">
        <v>1723</v>
      </c>
      <c r="B24" s="861" t="s">
        <v>1724</v>
      </c>
      <c r="C24" s="819" t="s">
        <v>1725</v>
      </c>
      <c r="D24" s="819">
        <f t="shared" si="4"/>
        <v>45196</v>
      </c>
      <c r="E24" s="857">
        <f t="shared" si="0"/>
        <v>45201</v>
      </c>
      <c r="F24" s="819">
        <f t="shared" si="1"/>
        <v>45204</v>
      </c>
      <c r="G24" s="818"/>
      <c r="H24" s="864">
        <f t="shared" si="3"/>
        <v>45196</v>
      </c>
      <c r="I24" s="818"/>
    </row>
    <row r="25" spans="1:9" s="146" customFormat="1" ht="20.25" hidden="1" customHeight="1" x14ac:dyDescent="0.2">
      <c r="A25" s="1066"/>
      <c r="B25" s="861" t="s">
        <v>1726</v>
      </c>
      <c r="C25" s="819" t="s">
        <v>1727</v>
      </c>
      <c r="D25" s="819">
        <f t="shared" si="4"/>
        <v>45203</v>
      </c>
      <c r="E25" s="857">
        <f t="shared" si="0"/>
        <v>45208</v>
      </c>
      <c r="F25" s="819">
        <f t="shared" si="1"/>
        <v>45211</v>
      </c>
      <c r="G25" s="818"/>
      <c r="H25" s="864">
        <f t="shared" si="3"/>
        <v>45203</v>
      </c>
      <c r="I25" s="818"/>
    </row>
    <row r="26" spans="1:9" s="146" customFormat="1" ht="20.25" hidden="1" customHeight="1" x14ac:dyDescent="0.2">
      <c r="A26" s="1066"/>
      <c r="B26" s="861" t="s">
        <v>1600</v>
      </c>
      <c r="C26" s="819" t="s">
        <v>1728</v>
      </c>
      <c r="D26" s="819">
        <f t="shared" si="4"/>
        <v>45210</v>
      </c>
      <c r="E26" s="857">
        <f t="shared" si="0"/>
        <v>45215</v>
      </c>
      <c r="F26" s="819">
        <f t="shared" si="1"/>
        <v>45218</v>
      </c>
      <c r="G26" s="818"/>
      <c r="H26" s="864">
        <f t="shared" si="3"/>
        <v>45210</v>
      </c>
      <c r="I26" s="818"/>
    </row>
    <row r="27" spans="1:9" s="146" customFormat="1" ht="20.25" hidden="1" customHeight="1" x14ac:dyDescent="0.2">
      <c r="A27" s="1066"/>
      <c r="B27" s="861" t="s">
        <v>1706</v>
      </c>
      <c r="C27" s="819" t="s">
        <v>1729</v>
      </c>
      <c r="D27" s="819">
        <v>45216</v>
      </c>
      <c r="E27" s="857">
        <f t="shared" si="0"/>
        <v>45221</v>
      </c>
      <c r="F27" s="819">
        <f t="shared" si="1"/>
        <v>45224</v>
      </c>
      <c r="G27" s="818"/>
      <c r="H27" s="864">
        <f t="shared" si="3"/>
        <v>45217</v>
      </c>
      <c r="I27" s="818"/>
    </row>
    <row r="28" spans="1:9" s="146" customFormat="1" ht="20.25" hidden="1" customHeight="1" x14ac:dyDescent="0.2">
      <c r="A28" s="1066" t="s">
        <v>1730</v>
      </c>
      <c r="B28" s="861" t="s">
        <v>1724</v>
      </c>
      <c r="C28" s="819" t="s">
        <v>1731</v>
      </c>
      <c r="D28" s="819">
        <v>45229</v>
      </c>
      <c r="E28" s="857">
        <f t="shared" si="0"/>
        <v>45234</v>
      </c>
      <c r="F28" s="819">
        <f t="shared" si="1"/>
        <v>45237</v>
      </c>
      <c r="G28" s="818"/>
      <c r="H28" s="864">
        <f t="shared" si="3"/>
        <v>45224</v>
      </c>
      <c r="I28" s="818"/>
    </row>
    <row r="29" spans="1:9" s="146" customFormat="1" ht="20.25" hidden="1" customHeight="1" x14ac:dyDescent="0.2">
      <c r="A29" s="1066" t="s">
        <v>1732</v>
      </c>
      <c r="B29" s="838" t="s">
        <v>1733</v>
      </c>
      <c r="C29" s="819" t="s">
        <v>1734</v>
      </c>
      <c r="D29" s="819">
        <v>45233</v>
      </c>
      <c r="E29" s="857">
        <f t="shared" si="0"/>
        <v>45238</v>
      </c>
      <c r="F29" s="819">
        <f t="shared" si="1"/>
        <v>45241</v>
      </c>
      <c r="G29" s="818"/>
      <c r="H29" s="864">
        <f t="shared" si="3"/>
        <v>45231</v>
      </c>
      <c r="I29" s="818"/>
    </row>
    <row r="30" spans="1:9" s="146" customFormat="1" ht="20.25" hidden="1" customHeight="1" x14ac:dyDescent="0.2">
      <c r="A30" s="1066"/>
      <c r="B30" s="861" t="s">
        <v>1726</v>
      </c>
      <c r="C30" s="819" t="s">
        <v>1735</v>
      </c>
      <c r="D30" s="819">
        <v>45241</v>
      </c>
      <c r="E30" s="857">
        <f t="shared" si="0"/>
        <v>45246</v>
      </c>
      <c r="F30" s="819">
        <f t="shared" si="1"/>
        <v>45249</v>
      </c>
      <c r="G30" s="818"/>
      <c r="H30" s="864">
        <f t="shared" si="3"/>
        <v>45238</v>
      </c>
      <c r="I30" s="818"/>
    </row>
    <row r="31" spans="1:9" s="146" customFormat="1" ht="20.25" hidden="1" customHeight="1" x14ac:dyDescent="0.2">
      <c r="A31" s="1066"/>
      <c r="B31" s="861" t="s">
        <v>1600</v>
      </c>
      <c r="C31" s="819" t="s">
        <v>1736</v>
      </c>
      <c r="D31" s="819">
        <v>45247</v>
      </c>
      <c r="E31" s="857">
        <f t="shared" si="0"/>
        <v>45252</v>
      </c>
      <c r="F31" s="819">
        <f t="shared" si="1"/>
        <v>45255</v>
      </c>
      <c r="G31" s="818"/>
      <c r="H31" s="864">
        <f t="shared" si="3"/>
        <v>45245</v>
      </c>
      <c r="I31" s="818"/>
    </row>
    <row r="32" spans="1:9" s="146" customFormat="1" ht="20.25" hidden="1" customHeight="1" x14ac:dyDescent="0.2">
      <c r="A32" s="1066"/>
      <c r="B32" s="861" t="s">
        <v>1706</v>
      </c>
      <c r="C32" s="819" t="s">
        <v>1737</v>
      </c>
      <c r="D32" s="819">
        <v>45251</v>
      </c>
      <c r="E32" s="857">
        <f t="shared" si="0"/>
        <v>45256</v>
      </c>
      <c r="F32" s="819">
        <f t="shared" si="1"/>
        <v>45259</v>
      </c>
      <c r="G32" s="818"/>
      <c r="H32" s="864">
        <f t="shared" si="3"/>
        <v>45252</v>
      </c>
      <c r="I32" s="818"/>
    </row>
    <row r="33" spans="1:9" s="146" customFormat="1" ht="20.25" hidden="1" customHeight="1" x14ac:dyDescent="0.2">
      <c r="A33" s="1066"/>
      <c r="B33" s="861" t="s">
        <v>1724</v>
      </c>
      <c r="C33" s="819" t="s">
        <v>1738</v>
      </c>
      <c r="D33" s="820">
        <f>D32+7</f>
        <v>45258</v>
      </c>
      <c r="E33" s="858">
        <f t="shared" si="0"/>
        <v>45263</v>
      </c>
      <c r="F33" s="820">
        <f t="shared" si="1"/>
        <v>45266</v>
      </c>
      <c r="G33" s="818"/>
      <c r="H33" s="864">
        <f t="shared" si="3"/>
        <v>45259</v>
      </c>
      <c r="I33" s="818" t="s">
        <v>1739</v>
      </c>
    </row>
    <row r="34" spans="1:9" s="146" customFormat="1" ht="20.25" hidden="1" customHeight="1" x14ac:dyDescent="0.2">
      <c r="A34" s="1066"/>
      <c r="B34" s="861" t="s">
        <v>1733</v>
      </c>
      <c r="C34" s="819" t="s">
        <v>1740</v>
      </c>
      <c r="D34" s="819">
        <v>45271</v>
      </c>
      <c r="E34" s="857">
        <f t="shared" si="0"/>
        <v>45276</v>
      </c>
      <c r="F34" s="819">
        <f t="shared" si="1"/>
        <v>45279</v>
      </c>
      <c r="G34" s="818"/>
      <c r="H34" s="864">
        <f t="shared" si="3"/>
        <v>45266</v>
      </c>
      <c r="I34" s="818"/>
    </row>
    <row r="35" spans="1:9" s="146" customFormat="1" ht="20.25" hidden="1" customHeight="1" x14ac:dyDescent="0.2">
      <c r="A35" s="1066"/>
      <c r="B35" s="861" t="s">
        <v>1726</v>
      </c>
      <c r="C35" s="819" t="s">
        <v>1741</v>
      </c>
      <c r="D35" s="819">
        <v>45276</v>
      </c>
      <c r="E35" s="857">
        <f t="shared" si="0"/>
        <v>45281</v>
      </c>
      <c r="F35" s="819">
        <f t="shared" si="1"/>
        <v>45284</v>
      </c>
      <c r="G35" s="818"/>
      <c r="H35" s="864">
        <f t="shared" si="3"/>
        <v>45273</v>
      </c>
      <c r="I35" s="818"/>
    </row>
    <row r="36" spans="1:9" s="146" customFormat="1" ht="20.25" hidden="1" customHeight="1" x14ac:dyDescent="0.2">
      <c r="A36" s="1066"/>
      <c r="B36" s="861" t="s">
        <v>1600</v>
      </c>
      <c r="C36" s="819" t="s">
        <v>1742</v>
      </c>
      <c r="D36" s="820">
        <v>45288</v>
      </c>
      <c r="E36" s="858">
        <f t="shared" si="0"/>
        <v>45293</v>
      </c>
      <c r="F36" s="820">
        <f t="shared" si="1"/>
        <v>45296</v>
      </c>
      <c r="G36" s="643"/>
      <c r="H36" s="864">
        <f t="shared" si="3"/>
        <v>45280</v>
      </c>
      <c r="I36" s="818"/>
    </row>
    <row r="37" spans="1:9" s="146" customFormat="1" ht="20.25" hidden="1" customHeight="1" x14ac:dyDescent="0.2">
      <c r="A37" s="1066"/>
      <c r="B37" s="861" t="s">
        <v>1706</v>
      </c>
      <c r="C37" s="819" t="s">
        <v>1743</v>
      </c>
      <c r="D37" s="819">
        <v>45287</v>
      </c>
      <c r="E37" s="857">
        <f t="shared" si="0"/>
        <v>45292</v>
      </c>
      <c r="F37" s="819">
        <f t="shared" si="1"/>
        <v>45295</v>
      </c>
      <c r="G37" s="818"/>
      <c r="H37" s="864">
        <f t="shared" si="3"/>
        <v>45287</v>
      </c>
      <c r="I37" s="818"/>
    </row>
    <row r="38" spans="1:9" s="146" customFormat="1" ht="20.25" hidden="1" customHeight="1" x14ac:dyDescent="0.2">
      <c r="A38" s="1066"/>
      <c r="B38" s="861" t="s">
        <v>1724</v>
      </c>
      <c r="C38" s="819" t="s">
        <v>1744</v>
      </c>
      <c r="D38" s="819">
        <v>44928</v>
      </c>
      <c r="E38" s="857">
        <f t="shared" si="0"/>
        <v>44933</v>
      </c>
      <c r="F38" s="819">
        <f t="shared" si="1"/>
        <v>44936</v>
      </c>
      <c r="G38" s="818"/>
      <c r="H38" s="864">
        <f t="shared" si="3"/>
        <v>45294</v>
      </c>
      <c r="I38" s="818"/>
    </row>
    <row r="39" spans="1:9" s="146" customFormat="1" ht="20.25" hidden="1" customHeight="1" x14ac:dyDescent="0.2">
      <c r="A39" s="1066" t="s">
        <v>1745</v>
      </c>
      <c r="B39" s="758" t="s">
        <v>1746</v>
      </c>
      <c r="C39" s="749" t="s">
        <v>1747</v>
      </c>
      <c r="D39" s="819">
        <v>45306</v>
      </c>
      <c r="E39" s="857">
        <f t="shared" si="0"/>
        <v>45311</v>
      </c>
      <c r="F39" s="819">
        <f t="shared" si="1"/>
        <v>45314</v>
      </c>
      <c r="G39" s="818"/>
      <c r="H39" s="864">
        <f t="shared" si="3"/>
        <v>45301</v>
      </c>
      <c r="I39" s="818"/>
    </row>
    <row r="40" spans="1:9" s="146" customFormat="1" ht="20.25" hidden="1" customHeight="1" x14ac:dyDescent="0.2">
      <c r="A40" s="1066"/>
      <c r="B40" s="861" t="s">
        <v>1726</v>
      </c>
      <c r="C40" s="819" t="s">
        <v>1748</v>
      </c>
      <c r="D40" s="819">
        <v>45309</v>
      </c>
      <c r="E40" s="857">
        <f t="shared" si="0"/>
        <v>45314</v>
      </c>
      <c r="F40" s="819">
        <f t="shared" si="1"/>
        <v>45317</v>
      </c>
      <c r="G40" s="818"/>
      <c r="H40" s="864">
        <f t="shared" si="3"/>
        <v>45308</v>
      </c>
      <c r="I40" s="818"/>
    </row>
    <row r="41" spans="1:9" s="146" customFormat="1" ht="20.25" hidden="1" customHeight="1" x14ac:dyDescent="0.2">
      <c r="A41" s="1066"/>
      <c r="B41" s="861" t="s">
        <v>1600</v>
      </c>
      <c r="C41" s="819" t="s">
        <v>1749</v>
      </c>
      <c r="D41" s="819">
        <f t="shared" ref="D41" si="5">D40+7</f>
        <v>45316</v>
      </c>
      <c r="E41" s="857">
        <f t="shared" si="0"/>
        <v>45321</v>
      </c>
      <c r="F41" s="819">
        <f t="shared" ref="F41:F60" si="6">D41+8</f>
        <v>45324</v>
      </c>
      <c r="G41" s="818"/>
      <c r="H41" s="864">
        <f t="shared" si="3"/>
        <v>45315</v>
      </c>
      <c r="I41" s="818"/>
    </row>
    <row r="42" spans="1:9" s="146" customFormat="1" ht="20.25" hidden="1" customHeight="1" x14ac:dyDescent="0.2">
      <c r="A42" s="1066"/>
      <c r="B42" s="861" t="s">
        <v>1706</v>
      </c>
      <c r="C42" s="819" t="s">
        <v>1750</v>
      </c>
      <c r="D42" s="819">
        <v>45321</v>
      </c>
      <c r="E42" s="857">
        <f t="shared" si="0"/>
        <v>45326</v>
      </c>
      <c r="F42" s="819">
        <f t="shared" si="6"/>
        <v>45329</v>
      </c>
      <c r="G42" s="818"/>
      <c r="H42" s="864">
        <f t="shared" si="3"/>
        <v>45322</v>
      </c>
      <c r="I42" s="818"/>
    </row>
    <row r="43" spans="1:9" s="146" customFormat="1" ht="20.25" hidden="1" customHeight="1" x14ac:dyDescent="0.2">
      <c r="A43" s="1066"/>
      <c r="B43" s="861" t="s">
        <v>1724</v>
      </c>
      <c r="C43" s="819" t="s">
        <v>1751</v>
      </c>
      <c r="D43" s="819">
        <v>45328</v>
      </c>
      <c r="E43" s="857">
        <f t="shared" si="0"/>
        <v>45333</v>
      </c>
      <c r="F43" s="819">
        <f t="shared" si="6"/>
        <v>45336</v>
      </c>
      <c r="G43" s="818"/>
      <c r="H43" s="864">
        <v>45329</v>
      </c>
      <c r="I43" s="818"/>
    </row>
    <row r="44" spans="1:9" s="146" customFormat="1" ht="20.25" hidden="1" customHeight="1" x14ac:dyDescent="0.2">
      <c r="A44" s="1066"/>
      <c r="B44" s="861" t="s">
        <v>1733</v>
      </c>
      <c r="C44" s="819" t="s">
        <v>1752</v>
      </c>
      <c r="D44" s="819">
        <v>45335</v>
      </c>
      <c r="E44" s="857">
        <f t="shared" si="0"/>
        <v>45340</v>
      </c>
      <c r="F44" s="819">
        <f t="shared" si="6"/>
        <v>45343</v>
      </c>
      <c r="G44" s="818"/>
      <c r="H44" s="864">
        <f t="shared" si="3"/>
        <v>45336</v>
      </c>
      <c r="I44" s="818"/>
    </row>
    <row r="45" spans="1:9" s="146" customFormat="1" ht="20.25" hidden="1" customHeight="1" x14ac:dyDescent="0.2">
      <c r="A45" s="1066"/>
      <c r="B45" s="861" t="s">
        <v>1726</v>
      </c>
      <c r="C45" s="819" t="s">
        <v>1753</v>
      </c>
      <c r="D45" s="819">
        <v>45346</v>
      </c>
      <c r="E45" s="857">
        <f t="shared" si="0"/>
        <v>45351</v>
      </c>
      <c r="F45" s="819">
        <f t="shared" si="6"/>
        <v>45354</v>
      </c>
      <c r="G45" s="818"/>
      <c r="H45" s="864">
        <f t="shared" si="3"/>
        <v>45343</v>
      </c>
      <c r="I45" s="818"/>
    </row>
    <row r="46" spans="1:9" s="146" customFormat="1" ht="20.25" hidden="1" customHeight="1" x14ac:dyDescent="0.2">
      <c r="A46" s="1066"/>
      <c r="B46" s="861" t="s">
        <v>1600</v>
      </c>
      <c r="C46" s="819" t="s">
        <v>1754</v>
      </c>
      <c r="D46" s="819">
        <v>45351</v>
      </c>
      <c r="E46" s="857">
        <f t="shared" si="0"/>
        <v>45356</v>
      </c>
      <c r="F46" s="819">
        <f t="shared" si="6"/>
        <v>45359</v>
      </c>
      <c r="G46" s="818"/>
      <c r="H46" s="864">
        <f t="shared" si="3"/>
        <v>45350</v>
      </c>
      <c r="I46" s="818"/>
    </row>
    <row r="47" spans="1:9" s="146" customFormat="1" ht="20.25" hidden="1" customHeight="1" x14ac:dyDescent="0.2">
      <c r="A47" s="1066"/>
      <c r="B47" s="861" t="s">
        <v>1706</v>
      </c>
      <c r="C47" s="819" t="s">
        <v>1755</v>
      </c>
      <c r="D47" s="819">
        <v>45356</v>
      </c>
      <c r="E47" s="857">
        <f t="shared" si="0"/>
        <v>45361</v>
      </c>
      <c r="F47" s="819">
        <f t="shared" si="6"/>
        <v>45364</v>
      </c>
      <c r="G47" s="818"/>
      <c r="H47" s="864">
        <v>45357</v>
      </c>
      <c r="I47" s="818"/>
    </row>
    <row r="48" spans="1:9" s="146" customFormat="1" ht="20.25" hidden="1" customHeight="1" x14ac:dyDescent="0.2">
      <c r="A48" s="1066" t="s">
        <v>1756</v>
      </c>
      <c r="B48" s="861" t="s">
        <v>1757</v>
      </c>
      <c r="C48" s="819" t="s">
        <v>1758</v>
      </c>
      <c r="D48" s="819">
        <v>45366</v>
      </c>
      <c r="E48" s="857">
        <f t="shared" si="0"/>
        <v>45371</v>
      </c>
      <c r="F48" s="819">
        <f t="shared" si="6"/>
        <v>45374</v>
      </c>
      <c r="G48" s="818"/>
      <c r="H48" s="864">
        <f t="shared" si="3"/>
        <v>45364</v>
      </c>
      <c r="I48" s="818"/>
    </row>
    <row r="49" spans="1:9" s="146" customFormat="1" ht="20.25" hidden="1" customHeight="1" x14ac:dyDescent="0.2">
      <c r="A49" s="1066"/>
      <c r="B49" s="996" t="s">
        <v>1733</v>
      </c>
      <c r="C49" s="983" t="s">
        <v>1759</v>
      </c>
      <c r="D49" s="983">
        <v>45372</v>
      </c>
      <c r="E49" s="857">
        <f t="shared" si="0"/>
        <v>45377</v>
      </c>
      <c r="F49" s="819">
        <f t="shared" si="6"/>
        <v>45380</v>
      </c>
      <c r="G49" s="818"/>
      <c r="H49" s="775">
        <f t="shared" si="3"/>
        <v>45371</v>
      </c>
      <c r="I49" s="818"/>
    </row>
    <row r="50" spans="1:9" s="146" customFormat="1" ht="20.25" hidden="1" customHeight="1" x14ac:dyDescent="0.2">
      <c r="A50" s="1066"/>
      <c r="B50" s="996" t="s">
        <v>1726</v>
      </c>
      <c r="C50" s="983" t="s">
        <v>1760</v>
      </c>
      <c r="D50" s="983">
        <v>45379</v>
      </c>
      <c r="E50" s="857">
        <f t="shared" si="0"/>
        <v>45384</v>
      </c>
      <c r="F50" s="819">
        <f t="shared" si="6"/>
        <v>45387</v>
      </c>
      <c r="G50" s="818"/>
      <c r="H50" s="775">
        <f t="shared" si="3"/>
        <v>45378</v>
      </c>
      <c r="I50" s="818"/>
    </row>
    <row r="51" spans="1:9" s="146" customFormat="1" ht="20.25" hidden="1" customHeight="1" x14ac:dyDescent="0.2">
      <c r="A51" s="1066"/>
      <c r="B51" s="997" t="s">
        <v>1600</v>
      </c>
      <c r="C51" s="985" t="s">
        <v>1761</v>
      </c>
      <c r="D51" s="983">
        <v>45385</v>
      </c>
      <c r="E51" s="857">
        <f t="shared" si="0"/>
        <v>45390</v>
      </c>
      <c r="F51" s="819">
        <f t="shared" si="6"/>
        <v>45393</v>
      </c>
      <c r="G51" s="818"/>
      <c r="H51" s="775">
        <v>45385</v>
      </c>
      <c r="I51" s="818"/>
    </row>
    <row r="52" spans="1:9" s="146" customFormat="1" ht="20.25" hidden="1" customHeight="1" x14ac:dyDescent="0.2">
      <c r="A52" s="1066"/>
      <c r="B52" s="997" t="s">
        <v>1706</v>
      </c>
      <c r="C52" s="983" t="s">
        <v>1762</v>
      </c>
      <c r="D52" s="983">
        <v>45394</v>
      </c>
      <c r="E52" s="857">
        <f t="shared" si="0"/>
        <v>45399</v>
      </c>
      <c r="F52" s="819">
        <f t="shared" si="6"/>
        <v>45402</v>
      </c>
      <c r="G52" s="818"/>
      <c r="H52" s="775">
        <f t="shared" si="3"/>
        <v>45392</v>
      </c>
      <c r="I52" s="818"/>
    </row>
    <row r="53" spans="1:9" s="146" customFormat="1" ht="20.25" hidden="1" customHeight="1" x14ac:dyDescent="0.2">
      <c r="A53" s="1066"/>
      <c r="B53" s="997" t="s">
        <v>1757</v>
      </c>
      <c r="C53" s="983" t="s">
        <v>1763</v>
      </c>
      <c r="D53" s="983">
        <v>45403</v>
      </c>
      <c r="E53" s="857">
        <f t="shared" si="0"/>
        <v>45408</v>
      </c>
      <c r="F53" s="819">
        <f t="shared" si="6"/>
        <v>45411</v>
      </c>
      <c r="G53" s="818"/>
      <c r="H53" s="775">
        <f t="shared" si="3"/>
        <v>45399</v>
      </c>
      <c r="I53" s="818"/>
    </row>
    <row r="54" spans="1:9" s="146" customFormat="1" ht="20.25" hidden="1" customHeight="1" x14ac:dyDescent="0.2">
      <c r="A54" s="1066"/>
      <c r="B54" s="997" t="s">
        <v>1733</v>
      </c>
      <c r="C54" s="983" t="s">
        <v>1764</v>
      </c>
      <c r="D54" s="983">
        <v>45409</v>
      </c>
      <c r="E54" s="857">
        <f t="shared" si="0"/>
        <v>45414</v>
      </c>
      <c r="F54" s="819">
        <f t="shared" si="6"/>
        <v>45417</v>
      </c>
      <c r="G54" s="818"/>
      <c r="H54" s="775">
        <f t="shared" si="3"/>
        <v>45406</v>
      </c>
      <c r="I54" s="818"/>
    </row>
    <row r="55" spans="1:9" s="146" customFormat="1" ht="20.25" hidden="1" customHeight="1" x14ac:dyDescent="0.2">
      <c r="A55" s="1066"/>
      <c r="B55" s="997" t="s">
        <v>1726</v>
      </c>
      <c r="C55" s="985" t="s">
        <v>1765</v>
      </c>
      <c r="D55" s="983">
        <v>45419</v>
      </c>
      <c r="E55" s="1082" t="s">
        <v>415</v>
      </c>
      <c r="F55" s="819">
        <f t="shared" si="6"/>
        <v>45427</v>
      </c>
      <c r="G55" s="818"/>
      <c r="H55" s="775">
        <f t="shared" si="3"/>
        <v>45413</v>
      </c>
      <c r="I55" s="818"/>
    </row>
    <row r="56" spans="1:9" s="146" customFormat="1" ht="20.100000000000001" hidden="1" customHeight="1" x14ac:dyDescent="0.2">
      <c r="A56" s="1066" t="s">
        <v>1766</v>
      </c>
      <c r="B56" s="1091" t="s">
        <v>439</v>
      </c>
      <c r="C56" s="985" t="s">
        <v>1767</v>
      </c>
      <c r="D56" s="983">
        <v>45412</v>
      </c>
      <c r="E56" s="1083">
        <f>D56+5</f>
        <v>45417</v>
      </c>
      <c r="F56" s="871">
        <f t="shared" si="6"/>
        <v>45420</v>
      </c>
      <c r="G56" s="818"/>
      <c r="H56" s="775">
        <f t="shared" si="3"/>
        <v>45420</v>
      </c>
      <c r="I56" s="818"/>
    </row>
    <row r="57" spans="1:9" s="146" customFormat="1" ht="20.100000000000001" hidden="1" customHeight="1" x14ac:dyDescent="0.2">
      <c r="A57" s="1066"/>
      <c r="B57" s="1009" t="s">
        <v>1706</v>
      </c>
      <c r="C57" s="985" t="s">
        <v>1768</v>
      </c>
      <c r="D57" s="983">
        <v>45435</v>
      </c>
      <c r="E57" s="857">
        <f>D57+5</f>
        <v>45440</v>
      </c>
      <c r="F57" s="819">
        <f t="shared" si="6"/>
        <v>45443</v>
      </c>
      <c r="G57" s="818"/>
      <c r="H57" s="775">
        <f t="shared" si="3"/>
        <v>45427</v>
      </c>
      <c r="I57" s="818"/>
    </row>
    <row r="58" spans="1:9" s="146" customFormat="1" ht="20.100000000000001" hidden="1" customHeight="1" x14ac:dyDescent="0.2">
      <c r="A58" s="1066" t="s">
        <v>1769</v>
      </c>
      <c r="B58" s="1064" t="s">
        <v>415</v>
      </c>
      <c r="C58" s="985" t="s">
        <v>1770</v>
      </c>
      <c r="D58" s="871">
        <v>45439</v>
      </c>
      <c r="E58" s="1083">
        <f>D58+5</f>
        <v>45444</v>
      </c>
      <c r="F58" s="871">
        <f t="shared" si="6"/>
        <v>45447</v>
      </c>
      <c r="G58" s="818"/>
      <c r="H58" s="775">
        <f t="shared" si="3"/>
        <v>45434</v>
      </c>
      <c r="I58" s="818"/>
    </row>
    <row r="59" spans="1:9" s="146" customFormat="1" ht="20.100000000000001" hidden="1" customHeight="1" x14ac:dyDescent="0.2">
      <c r="A59" s="1066" t="s">
        <v>1771</v>
      </c>
      <c r="B59" s="1009" t="s">
        <v>1733</v>
      </c>
      <c r="C59" s="985" t="s">
        <v>1772</v>
      </c>
      <c r="D59" s="983">
        <v>45451</v>
      </c>
      <c r="E59" s="857">
        <f>D59+5</f>
        <v>45456</v>
      </c>
      <c r="F59" s="819">
        <f t="shared" si="6"/>
        <v>45459</v>
      </c>
      <c r="G59" s="818"/>
      <c r="H59" s="775">
        <f t="shared" si="3"/>
        <v>45441</v>
      </c>
      <c r="I59" s="818"/>
    </row>
    <row r="60" spans="1:9" s="146" customFormat="1" ht="20.100000000000001" hidden="1" customHeight="1" x14ac:dyDescent="0.2">
      <c r="A60" s="1066" t="s">
        <v>1726</v>
      </c>
      <c r="B60" s="1009" t="s">
        <v>1773</v>
      </c>
      <c r="C60" s="985" t="s">
        <v>1774</v>
      </c>
      <c r="D60" s="983">
        <v>45453</v>
      </c>
      <c r="E60" s="1074" t="s">
        <v>415</v>
      </c>
      <c r="F60" s="819">
        <f t="shared" si="6"/>
        <v>45461</v>
      </c>
      <c r="G60" s="818"/>
      <c r="H60" s="775">
        <f t="shared" si="3"/>
        <v>45448</v>
      </c>
      <c r="I60" s="818"/>
    </row>
    <row r="61" spans="1:9" s="146" customFormat="1" ht="20.100000000000001" hidden="1" customHeight="1" x14ac:dyDescent="0.2">
      <c r="A61" s="1066" t="s">
        <v>1766</v>
      </c>
      <c r="B61" s="1009" t="s">
        <v>1726</v>
      </c>
      <c r="C61" s="985" t="s">
        <v>1775</v>
      </c>
      <c r="D61" s="983">
        <v>45463</v>
      </c>
      <c r="E61" s="1074" t="s">
        <v>415</v>
      </c>
      <c r="F61" s="1074" t="s">
        <v>415</v>
      </c>
      <c r="G61" s="818"/>
      <c r="H61" s="775">
        <f t="shared" si="3"/>
        <v>45455</v>
      </c>
      <c r="I61" s="818"/>
    </row>
    <row r="62" spans="1:9" s="146" customFormat="1" ht="20.100000000000001" hidden="1" customHeight="1" x14ac:dyDescent="0.2">
      <c r="A62" s="1066" t="s">
        <v>1706</v>
      </c>
      <c r="B62" s="1009" t="s">
        <v>1376</v>
      </c>
      <c r="C62" s="985" t="s">
        <v>1776</v>
      </c>
      <c r="D62" s="983">
        <v>45470</v>
      </c>
      <c r="E62" s="857">
        <f t="shared" ref="E62:E70" si="7">D62+5</f>
        <v>45475</v>
      </c>
      <c r="F62" s="819">
        <f t="shared" ref="F62:F70" si="8">D62+8</f>
        <v>45478</v>
      </c>
      <c r="G62" s="818"/>
      <c r="H62" s="775">
        <f t="shared" si="3"/>
        <v>45462</v>
      </c>
      <c r="I62" s="818"/>
    </row>
    <row r="63" spans="1:9" s="146" customFormat="1" ht="20.100000000000001" hidden="1" customHeight="1" x14ac:dyDescent="0.2">
      <c r="A63" s="1066" t="s">
        <v>1777</v>
      </c>
      <c r="B63" s="1009" t="s">
        <v>1706</v>
      </c>
      <c r="C63" s="985" t="s">
        <v>1778</v>
      </c>
      <c r="D63" s="983">
        <v>45477</v>
      </c>
      <c r="E63" s="857">
        <f t="shared" si="7"/>
        <v>45482</v>
      </c>
      <c r="F63" s="819">
        <f t="shared" si="8"/>
        <v>45485</v>
      </c>
      <c r="G63" s="818"/>
      <c r="H63" s="775">
        <f t="shared" si="3"/>
        <v>45469</v>
      </c>
      <c r="I63" s="818"/>
    </row>
    <row r="64" spans="1:9" s="146" customFormat="1" ht="20.100000000000001" hidden="1" customHeight="1" x14ac:dyDescent="0.2">
      <c r="A64" s="1066" t="s">
        <v>1771</v>
      </c>
      <c r="B64" s="1009" t="s">
        <v>1733</v>
      </c>
      <c r="C64" s="985" t="s">
        <v>1779</v>
      </c>
      <c r="D64" s="983">
        <v>45487</v>
      </c>
      <c r="E64" s="857">
        <f t="shared" si="7"/>
        <v>45492</v>
      </c>
      <c r="F64" s="819">
        <f t="shared" si="8"/>
        <v>45495</v>
      </c>
      <c r="G64" s="818"/>
      <c r="H64" s="775">
        <f t="shared" si="3"/>
        <v>45476</v>
      </c>
      <c r="I64" s="818"/>
    </row>
    <row r="65" spans="1:9" s="146" customFormat="1" ht="20.100000000000001" hidden="1" customHeight="1" x14ac:dyDescent="0.2">
      <c r="A65" s="1066" t="s">
        <v>1726</v>
      </c>
      <c r="B65" s="1009" t="s">
        <v>1773</v>
      </c>
      <c r="C65" s="985" t="s">
        <v>1780</v>
      </c>
      <c r="D65" s="983">
        <v>45490</v>
      </c>
      <c r="E65" s="898" t="s">
        <v>415</v>
      </c>
      <c r="F65" s="898" t="s">
        <v>415</v>
      </c>
      <c r="G65" s="818"/>
      <c r="H65" s="775">
        <f t="shared" si="3"/>
        <v>45483</v>
      </c>
      <c r="I65" s="818"/>
    </row>
    <row r="66" spans="1:9" s="146" customFormat="1" ht="20.100000000000001" hidden="1" customHeight="1" x14ac:dyDescent="0.2">
      <c r="A66" s="1066" t="s">
        <v>1766</v>
      </c>
      <c r="B66" s="1009" t="s">
        <v>1781</v>
      </c>
      <c r="C66" s="985" t="s">
        <v>1782</v>
      </c>
      <c r="D66" s="898" t="s">
        <v>415</v>
      </c>
      <c r="E66" s="1108" t="e">
        <f t="shared" si="7"/>
        <v>#VALUE!</v>
      </c>
      <c r="F66" s="817" t="e">
        <f t="shared" si="8"/>
        <v>#VALUE!</v>
      </c>
      <c r="G66" s="818"/>
      <c r="H66" s="775">
        <f t="shared" si="3"/>
        <v>45490</v>
      </c>
      <c r="I66" s="818"/>
    </row>
    <row r="67" spans="1:9" s="146" customFormat="1" ht="20.100000000000001" hidden="1" customHeight="1" x14ac:dyDescent="0.2">
      <c r="A67" s="1066" t="s">
        <v>1706</v>
      </c>
      <c r="B67" s="1009" t="s">
        <v>1376</v>
      </c>
      <c r="C67" s="985" t="s">
        <v>1783</v>
      </c>
      <c r="D67" s="898" t="s">
        <v>415</v>
      </c>
      <c r="E67" s="898" t="s">
        <v>415</v>
      </c>
      <c r="F67" s="898" t="s">
        <v>415</v>
      </c>
      <c r="G67" s="818"/>
      <c r="H67" s="775">
        <f t="shared" si="3"/>
        <v>45497</v>
      </c>
      <c r="I67" s="818"/>
    </row>
    <row r="68" spans="1:9" s="146" customFormat="1" ht="20.100000000000001" hidden="1" customHeight="1" x14ac:dyDescent="0.2">
      <c r="A68" s="1066"/>
      <c r="B68" s="1009" t="s">
        <v>1706</v>
      </c>
      <c r="C68" s="985" t="s">
        <v>1784</v>
      </c>
      <c r="D68" s="898" t="s">
        <v>415</v>
      </c>
      <c r="E68" s="898" t="s">
        <v>415</v>
      </c>
      <c r="F68" s="898" t="s">
        <v>415</v>
      </c>
      <c r="G68" s="818"/>
      <c r="H68" s="775">
        <f t="shared" si="3"/>
        <v>45504</v>
      </c>
      <c r="I68" s="818"/>
    </row>
    <row r="69" spans="1:9" s="146" customFormat="1" ht="20.100000000000001" hidden="1" customHeight="1" x14ac:dyDescent="0.2">
      <c r="A69" s="1066" t="s">
        <v>1733</v>
      </c>
      <c r="B69" s="1009" t="s">
        <v>1785</v>
      </c>
      <c r="C69" s="985" t="s">
        <v>1786</v>
      </c>
      <c r="D69" s="983">
        <v>45519</v>
      </c>
      <c r="E69" s="898" t="s">
        <v>415</v>
      </c>
      <c r="F69" s="898" t="s">
        <v>415</v>
      </c>
      <c r="G69" s="818"/>
      <c r="H69" s="775">
        <f t="shared" si="3"/>
        <v>45511</v>
      </c>
      <c r="I69" s="818"/>
    </row>
    <row r="70" spans="1:9" s="146" customFormat="1" ht="20.100000000000001" hidden="1" customHeight="1" x14ac:dyDescent="0.2">
      <c r="A70" s="1066" t="s">
        <v>1787</v>
      </c>
      <c r="B70" s="1009" t="s">
        <v>1733</v>
      </c>
      <c r="C70" s="985" t="s">
        <v>1788</v>
      </c>
      <c r="D70" s="983">
        <v>45523</v>
      </c>
      <c r="E70" s="857">
        <f t="shared" si="7"/>
        <v>45528</v>
      </c>
      <c r="F70" s="819">
        <f t="shared" si="8"/>
        <v>45531</v>
      </c>
      <c r="G70" s="818"/>
      <c r="H70" s="775">
        <f t="shared" si="3"/>
        <v>45518</v>
      </c>
      <c r="I70" s="818"/>
    </row>
    <row r="71" spans="1:9" s="146" customFormat="1" ht="20.100000000000001" hidden="1" customHeight="1" x14ac:dyDescent="0.2">
      <c r="A71" s="1066" t="s">
        <v>1781</v>
      </c>
      <c r="B71" s="1009" t="s">
        <v>1789</v>
      </c>
      <c r="C71" s="985" t="s">
        <v>1790</v>
      </c>
      <c r="D71" s="898" t="s">
        <v>415</v>
      </c>
      <c r="E71" s="1083"/>
      <c r="F71" s="871"/>
      <c r="G71" s="818"/>
      <c r="H71" s="775">
        <f t="shared" si="3"/>
        <v>45525</v>
      </c>
      <c r="I71" s="818"/>
    </row>
    <row r="72" spans="1:9" s="146" customFormat="1" ht="20.100000000000001" hidden="1" customHeight="1" x14ac:dyDescent="0.2">
      <c r="A72" s="1066" t="s">
        <v>1706</v>
      </c>
      <c r="B72" s="1009" t="s">
        <v>1376</v>
      </c>
      <c r="C72" s="985" t="s">
        <v>1791</v>
      </c>
      <c r="D72" s="983">
        <v>45543</v>
      </c>
      <c r="E72" s="857">
        <f t="shared" ref="E72" si="9">D72+5</f>
        <v>45548</v>
      </c>
      <c r="F72" s="819">
        <f t="shared" ref="F72" si="10">D72+8</f>
        <v>45551</v>
      </c>
      <c r="G72" s="818"/>
      <c r="H72" s="775">
        <f t="shared" si="3"/>
        <v>45532</v>
      </c>
      <c r="I72" s="818"/>
    </row>
    <row r="73" spans="1:9" s="146" customFormat="1" ht="20.100000000000001" hidden="1" customHeight="1" x14ac:dyDescent="0.2">
      <c r="A73" s="1066"/>
      <c r="B73" s="1009" t="s">
        <v>1706</v>
      </c>
      <c r="C73" s="985" t="s">
        <v>1792</v>
      </c>
      <c r="D73" s="983">
        <v>45543</v>
      </c>
      <c r="E73" s="857">
        <f t="shared" ref="E73:E76" si="11">D73+5</f>
        <v>45548</v>
      </c>
      <c r="F73" s="819">
        <f t="shared" ref="F73:F77" si="12">D73+8</f>
        <v>45551</v>
      </c>
      <c r="G73" s="818"/>
      <c r="H73" s="775">
        <f t="shared" si="3"/>
        <v>45539</v>
      </c>
      <c r="I73" s="818"/>
    </row>
    <row r="74" spans="1:9" s="146" customFormat="1" ht="20.100000000000001" hidden="1" customHeight="1" x14ac:dyDescent="0.2">
      <c r="A74" s="1066" t="s">
        <v>1733</v>
      </c>
      <c r="B74" s="1009" t="s">
        <v>1785</v>
      </c>
      <c r="C74" s="985" t="s">
        <v>1793</v>
      </c>
      <c r="D74" s="983">
        <v>45558</v>
      </c>
      <c r="E74" s="857">
        <f t="shared" si="11"/>
        <v>45563</v>
      </c>
      <c r="F74" s="1074" t="s">
        <v>415</v>
      </c>
      <c r="G74" s="818"/>
      <c r="H74" s="775">
        <f t="shared" si="3"/>
        <v>45546</v>
      </c>
      <c r="I74" s="818"/>
    </row>
    <row r="75" spans="1:9" s="146" customFormat="1" ht="20.100000000000001" hidden="1" customHeight="1" x14ac:dyDescent="0.2">
      <c r="A75" s="1066" t="s">
        <v>1787</v>
      </c>
      <c r="B75" s="1009" t="s">
        <v>1733</v>
      </c>
      <c r="C75" s="985" t="s">
        <v>1794</v>
      </c>
      <c r="D75" s="983">
        <v>45560</v>
      </c>
      <c r="E75" s="1074" t="s">
        <v>415</v>
      </c>
      <c r="F75" s="819">
        <f t="shared" si="12"/>
        <v>45568</v>
      </c>
      <c r="G75" s="818"/>
      <c r="H75" s="775">
        <f t="shared" si="3"/>
        <v>45553</v>
      </c>
      <c r="I75" s="818"/>
    </row>
    <row r="76" spans="1:9" s="146" customFormat="1" ht="20.100000000000001" hidden="1" customHeight="1" x14ac:dyDescent="0.2">
      <c r="A76" s="1066"/>
      <c r="B76" s="1009" t="s">
        <v>1789</v>
      </c>
      <c r="C76" s="985" t="s">
        <v>1795</v>
      </c>
      <c r="D76" s="983">
        <v>45569</v>
      </c>
      <c r="E76" s="857">
        <f t="shared" si="11"/>
        <v>45574</v>
      </c>
      <c r="F76" s="1074" t="s">
        <v>415</v>
      </c>
      <c r="G76" s="818"/>
      <c r="H76" s="775">
        <f t="shared" si="3"/>
        <v>45560</v>
      </c>
      <c r="I76" s="818"/>
    </row>
    <row r="77" spans="1:9" s="146" customFormat="1" ht="20.100000000000001" hidden="1" customHeight="1" x14ac:dyDescent="0.2">
      <c r="A77" s="1066"/>
      <c r="B77" s="1009" t="s">
        <v>1376</v>
      </c>
      <c r="C77" s="985" t="s">
        <v>1796</v>
      </c>
      <c r="D77" s="983">
        <v>45573</v>
      </c>
      <c r="E77" s="1074" t="s">
        <v>415</v>
      </c>
      <c r="F77" s="819">
        <f t="shared" si="12"/>
        <v>45581</v>
      </c>
      <c r="G77" s="818"/>
      <c r="H77" s="775">
        <f t="shared" si="3"/>
        <v>45567</v>
      </c>
      <c r="I77" s="818"/>
    </row>
    <row r="78" spans="1:9" s="146" customFormat="1" ht="20.100000000000001" hidden="1" customHeight="1" x14ac:dyDescent="0.2">
      <c r="A78" s="1066"/>
      <c r="B78" s="1009" t="s">
        <v>1706</v>
      </c>
      <c r="C78" s="985" t="s">
        <v>1797</v>
      </c>
      <c r="D78" s="983">
        <v>45575</v>
      </c>
      <c r="E78" s="857">
        <f t="shared" ref="E78:E82" si="13">D78+5</f>
        <v>45580</v>
      </c>
      <c r="F78" s="819">
        <f t="shared" ref="F78:F82" si="14">D78+8</f>
        <v>45583</v>
      </c>
      <c r="G78" s="818"/>
      <c r="H78" s="775">
        <f t="shared" si="3"/>
        <v>45574</v>
      </c>
      <c r="I78" s="818"/>
    </row>
    <row r="79" spans="1:9" s="146" customFormat="1" ht="20.100000000000001" hidden="1" customHeight="1" x14ac:dyDescent="0.2">
      <c r="A79" s="1066"/>
      <c r="B79" s="1009" t="s">
        <v>1785</v>
      </c>
      <c r="C79" s="985" t="s">
        <v>1798</v>
      </c>
      <c r="D79" s="983">
        <v>45583</v>
      </c>
      <c r="E79" s="857">
        <f t="shared" si="13"/>
        <v>45588</v>
      </c>
      <c r="F79" s="819">
        <f t="shared" si="14"/>
        <v>45591</v>
      </c>
      <c r="G79" s="818"/>
      <c r="H79" s="775">
        <f t="shared" ref="H79:H101" si="15">H78+7</f>
        <v>45581</v>
      </c>
      <c r="I79" s="818"/>
    </row>
    <row r="80" spans="1:9" s="146" customFormat="1" ht="20.100000000000001" hidden="1" customHeight="1" x14ac:dyDescent="0.2">
      <c r="A80" s="1066"/>
      <c r="B80" s="1009" t="s">
        <v>1733</v>
      </c>
      <c r="C80" s="985" t="s">
        <v>1799</v>
      </c>
      <c r="D80" s="983">
        <v>45593</v>
      </c>
      <c r="E80" s="857">
        <f t="shared" si="13"/>
        <v>45598</v>
      </c>
      <c r="F80" s="819">
        <f t="shared" si="14"/>
        <v>45601</v>
      </c>
      <c r="G80" s="818"/>
      <c r="H80" s="775">
        <f t="shared" si="15"/>
        <v>45588</v>
      </c>
      <c r="I80" s="818"/>
    </row>
    <row r="81" spans="1:9" s="146" customFormat="1" ht="20.100000000000001" hidden="1" customHeight="1" x14ac:dyDescent="0.2">
      <c r="A81" s="1066" t="s">
        <v>1800</v>
      </c>
      <c r="B81" s="1009" t="s">
        <v>1789</v>
      </c>
      <c r="C81" s="985" t="s">
        <v>1801</v>
      </c>
      <c r="D81" s="983">
        <v>45599</v>
      </c>
      <c r="E81" s="857">
        <f t="shared" ref="E81" si="16">D81+5</f>
        <v>45604</v>
      </c>
      <c r="F81" s="819">
        <f t="shared" ref="F81" si="17">D81+8</f>
        <v>45607</v>
      </c>
      <c r="G81" s="818"/>
      <c r="H81" s="775">
        <f t="shared" si="15"/>
        <v>45595</v>
      </c>
      <c r="I81" s="818"/>
    </row>
    <row r="82" spans="1:9" s="146" customFormat="1" ht="20.100000000000001" hidden="1" customHeight="1" x14ac:dyDescent="0.2">
      <c r="A82" s="1066"/>
      <c r="B82" s="1009" t="s">
        <v>1376</v>
      </c>
      <c r="C82" s="985" t="s">
        <v>1802</v>
      </c>
      <c r="D82" s="983">
        <v>45606</v>
      </c>
      <c r="E82" s="857">
        <f t="shared" si="13"/>
        <v>45611</v>
      </c>
      <c r="F82" s="819">
        <f t="shared" si="14"/>
        <v>45614</v>
      </c>
      <c r="G82" s="818"/>
      <c r="H82" s="775">
        <f t="shared" si="15"/>
        <v>45602</v>
      </c>
      <c r="I82" s="818"/>
    </row>
    <row r="83" spans="1:9" s="146" customFormat="1" ht="20.100000000000001" hidden="1" customHeight="1" x14ac:dyDescent="0.2">
      <c r="A83" s="1066"/>
      <c r="B83" s="1009" t="s">
        <v>1706</v>
      </c>
      <c r="C83" s="985" t="s">
        <v>1803</v>
      </c>
      <c r="D83" s="983">
        <v>45616</v>
      </c>
      <c r="E83" s="857">
        <f t="shared" ref="E83:E86" si="18">D83+5</f>
        <v>45621</v>
      </c>
      <c r="F83" s="819">
        <f t="shared" ref="F83:F84" si="19">D83+8</f>
        <v>45624</v>
      </c>
      <c r="G83" s="818"/>
      <c r="H83" s="775">
        <f t="shared" si="15"/>
        <v>45609</v>
      </c>
      <c r="I83" s="818"/>
    </row>
    <row r="84" spans="1:9" s="146" customFormat="1" ht="20.100000000000001" hidden="1" customHeight="1" x14ac:dyDescent="0.2">
      <c r="A84" s="1066"/>
      <c r="B84" s="1009" t="s">
        <v>1785</v>
      </c>
      <c r="C84" s="985" t="s">
        <v>1804</v>
      </c>
      <c r="D84" s="983">
        <v>45619</v>
      </c>
      <c r="E84" s="857">
        <f t="shared" si="18"/>
        <v>45624</v>
      </c>
      <c r="F84" s="819">
        <f t="shared" si="19"/>
        <v>45627</v>
      </c>
      <c r="G84" s="818"/>
      <c r="H84" s="775">
        <f t="shared" si="15"/>
        <v>45616</v>
      </c>
      <c r="I84" s="818"/>
    </row>
    <row r="85" spans="1:9" s="146" customFormat="1" ht="20.100000000000001" hidden="1" customHeight="1" x14ac:dyDescent="0.2">
      <c r="A85" s="1066"/>
      <c r="B85" s="1009" t="s">
        <v>1733</v>
      </c>
      <c r="C85" s="985" t="s">
        <v>1805</v>
      </c>
      <c r="D85" s="898" t="s">
        <v>415</v>
      </c>
      <c r="E85" s="1015"/>
      <c r="F85" s="1015"/>
      <c r="G85" s="818"/>
      <c r="H85" s="775">
        <f t="shared" si="15"/>
        <v>45623</v>
      </c>
      <c r="I85" s="818"/>
    </row>
    <row r="86" spans="1:9" s="146" customFormat="1" ht="20.100000000000001" hidden="1" customHeight="1" x14ac:dyDescent="0.2">
      <c r="A86" s="1066"/>
      <c r="B86" s="1009" t="s">
        <v>1806</v>
      </c>
      <c r="C86" s="985" t="s">
        <v>1807</v>
      </c>
      <c r="D86" s="983">
        <v>45635</v>
      </c>
      <c r="E86" s="857">
        <f t="shared" si="18"/>
        <v>45640</v>
      </c>
      <c r="F86" s="898" t="s">
        <v>415</v>
      </c>
      <c r="G86" s="818"/>
      <c r="H86" s="775">
        <f t="shared" si="15"/>
        <v>45630</v>
      </c>
      <c r="I86" s="818"/>
    </row>
    <row r="87" spans="1:9" s="146" customFormat="1" ht="20.100000000000001" hidden="1" customHeight="1" x14ac:dyDescent="0.2">
      <c r="A87" s="1066"/>
      <c r="B87" s="1009" t="s">
        <v>1376</v>
      </c>
      <c r="C87" s="985" t="s">
        <v>1808</v>
      </c>
      <c r="D87" s="983">
        <v>45643</v>
      </c>
      <c r="E87" s="898" t="s">
        <v>415</v>
      </c>
      <c r="F87" s="819">
        <v>45645</v>
      </c>
      <c r="G87" s="818"/>
      <c r="H87" s="775">
        <f t="shared" si="15"/>
        <v>45637</v>
      </c>
      <c r="I87" s="818"/>
    </row>
    <row r="88" spans="1:9" s="146" customFormat="1" ht="20.100000000000001" hidden="1" customHeight="1" x14ac:dyDescent="0.2">
      <c r="A88" s="1066"/>
      <c r="B88" s="1009" t="s">
        <v>1706</v>
      </c>
      <c r="C88" s="985" t="s">
        <v>1809</v>
      </c>
      <c r="D88" s="983">
        <v>45651</v>
      </c>
      <c r="E88" s="898" t="s">
        <v>415</v>
      </c>
      <c r="F88" s="819">
        <v>45649</v>
      </c>
      <c r="G88" s="818"/>
      <c r="H88" s="775">
        <f t="shared" si="15"/>
        <v>45644</v>
      </c>
      <c r="I88" s="818"/>
    </row>
    <row r="89" spans="1:9" s="146" customFormat="1" ht="20.100000000000001" hidden="1" customHeight="1" x14ac:dyDescent="0.2">
      <c r="A89" s="1066"/>
      <c r="B89" s="1009" t="s">
        <v>1785</v>
      </c>
      <c r="C89" s="985" t="s">
        <v>1810</v>
      </c>
      <c r="D89" s="983">
        <v>45656</v>
      </c>
      <c r="E89" s="857">
        <f t="shared" ref="E89:E92" si="20">D89+5</f>
        <v>45661</v>
      </c>
      <c r="F89" s="819">
        <f t="shared" ref="F89:F92" si="21">D89+8</f>
        <v>45664</v>
      </c>
      <c r="G89" s="818"/>
      <c r="H89" s="775">
        <f t="shared" si="15"/>
        <v>45651</v>
      </c>
      <c r="I89" s="818"/>
    </row>
    <row r="90" spans="1:9" s="146" customFormat="1" ht="20.100000000000001" hidden="1" customHeight="1" x14ac:dyDescent="0.2">
      <c r="A90" s="1066"/>
      <c r="B90" s="1009" t="s">
        <v>1733</v>
      </c>
      <c r="C90" s="985" t="s">
        <v>1811</v>
      </c>
      <c r="D90" s="983">
        <v>45662</v>
      </c>
      <c r="E90" s="857">
        <f t="shared" si="20"/>
        <v>45667</v>
      </c>
      <c r="F90" s="819">
        <f t="shared" si="21"/>
        <v>45670</v>
      </c>
      <c r="G90" s="818"/>
      <c r="H90" s="775">
        <f t="shared" si="15"/>
        <v>45658</v>
      </c>
      <c r="I90" s="818"/>
    </row>
    <row r="91" spans="1:9" s="146" customFormat="1" ht="20.100000000000001" customHeight="1" x14ac:dyDescent="0.2">
      <c r="A91" s="1066"/>
      <c r="B91" s="1009" t="s">
        <v>1806</v>
      </c>
      <c r="C91" s="985" t="s">
        <v>1812</v>
      </c>
      <c r="D91" s="983">
        <v>45672</v>
      </c>
      <c r="E91" s="857">
        <f t="shared" si="20"/>
        <v>45677</v>
      </c>
      <c r="F91" s="819">
        <f t="shared" si="21"/>
        <v>45680</v>
      </c>
      <c r="G91" s="818"/>
      <c r="H91" s="775">
        <f t="shared" si="15"/>
        <v>45665</v>
      </c>
      <c r="I91" s="818"/>
    </row>
    <row r="92" spans="1:9" s="146" customFormat="1" ht="20.100000000000001" customHeight="1" x14ac:dyDescent="0.2">
      <c r="A92" s="1066"/>
      <c r="B92" s="1009" t="s">
        <v>1376</v>
      </c>
      <c r="C92" s="985" t="s">
        <v>1813</v>
      </c>
      <c r="D92" s="983">
        <v>45675</v>
      </c>
      <c r="E92" s="857">
        <f t="shared" si="20"/>
        <v>45680</v>
      </c>
      <c r="F92" s="819">
        <f t="shared" si="21"/>
        <v>45683</v>
      </c>
      <c r="G92" s="818"/>
      <c r="H92" s="775">
        <f t="shared" si="15"/>
        <v>45672</v>
      </c>
      <c r="I92" s="818"/>
    </row>
    <row r="93" spans="1:9" s="146" customFormat="1" ht="20.100000000000001" customHeight="1" x14ac:dyDescent="0.2">
      <c r="A93" s="1066"/>
      <c r="B93" s="1009" t="s">
        <v>1706</v>
      </c>
      <c r="C93" s="985" t="s">
        <v>1814</v>
      </c>
      <c r="D93" s="983">
        <v>45681</v>
      </c>
      <c r="E93" s="857">
        <f t="shared" ref="E93:E97" si="22">D93+5</f>
        <v>45686</v>
      </c>
      <c r="F93" s="819">
        <f t="shared" ref="F93:F97" si="23">D93+8</f>
        <v>45689</v>
      </c>
      <c r="G93" s="818"/>
      <c r="H93" s="775">
        <f t="shared" si="15"/>
        <v>45679</v>
      </c>
      <c r="I93" s="818"/>
    </row>
    <row r="94" spans="1:9" s="146" customFormat="1" ht="20.100000000000001" customHeight="1" x14ac:dyDescent="0.2">
      <c r="A94" s="1066"/>
      <c r="B94" s="1009" t="s">
        <v>1785</v>
      </c>
      <c r="C94" s="985" t="s">
        <v>1815</v>
      </c>
      <c r="D94" s="983">
        <v>45690</v>
      </c>
      <c r="E94" s="857">
        <f t="shared" si="22"/>
        <v>45695</v>
      </c>
      <c r="F94" s="819">
        <f t="shared" si="23"/>
        <v>45698</v>
      </c>
      <c r="G94" s="818"/>
      <c r="H94" s="775">
        <f t="shared" si="15"/>
        <v>45686</v>
      </c>
      <c r="I94" s="818"/>
    </row>
    <row r="95" spans="1:9" s="146" customFormat="1" ht="20.100000000000001" customHeight="1" x14ac:dyDescent="0.2">
      <c r="A95" s="1066"/>
      <c r="B95" s="1009" t="s">
        <v>1733</v>
      </c>
      <c r="C95" s="985" t="s">
        <v>1816</v>
      </c>
      <c r="D95" s="983">
        <v>45695</v>
      </c>
      <c r="E95" s="857">
        <f t="shared" si="22"/>
        <v>45700</v>
      </c>
      <c r="F95" s="819">
        <f t="shared" si="23"/>
        <v>45703</v>
      </c>
      <c r="G95" s="818"/>
      <c r="H95" s="775">
        <f t="shared" si="15"/>
        <v>45693</v>
      </c>
      <c r="I95" s="818"/>
    </row>
    <row r="96" spans="1:9" s="146" customFormat="1" ht="20.100000000000001" customHeight="1" x14ac:dyDescent="0.2">
      <c r="A96" s="1066"/>
      <c r="B96" s="1009" t="s">
        <v>1806</v>
      </c>
      <c r="C96" s="985" t="s">
        <v>1817</v>
      </c>
      <c r="D96" s="983">
        <v>45333</v>
      </c>
      <c r="E96" s="857">
        <f t="shared" si="22"/>
        <v>45338</v>
      </c>
      <c r="F96" s="819">
        <f t="shared" si="23"/>
        <v>45341</v>
      </c>
      <c r="G96" s="818"/>
      <c r="H96" s="775">
        <f t="shared" si="15"/>
        <v>45700</v>
      </c>
      <c r="I96" s="818"/>
    </row>
    <row r="97" spans="1:14" s="146" customFormat="1" ht="20.100000000000001" customHeight="1" x14ac:dyDescent="0.2">
      <c r="A97" s="1066"/>
      <c r="B97" s="1009" t="s">
        <v>1376</v>
      </c>
      <c r="C97" s="985" t="s">
        <v>1818</v>
      </c>
      <c r="D97" s="983">
        <v>45340</v>
      </c>
      <c r="E97" s="857">
        <f t="shared" si="22"/>
        <v>45345</v>
      </c>
      <c r="F97" s="819">
        <f t="shared" si="23"/>
        <v>45348</v>
      </c>
      <c r="G97" s="818"/>
      <c r="H97" s="775">
        <f t="shared" si="15"/>
        <v>45707</v>
      </c>
      <c r="I97" s="818"/>
    </row>
    <row r="98" spans="1:14" s="146" customFormat="1" ht="20.100000000000001" customHeight="1" x14ac:dyDescent="0.2">
      <c r="A98" s="1066"/>
      <c r="B98" s="1009" t="s">
        <v>1706</v>
      </c>
      <c r="C98" s="985" t="s">
        <v>1819</v>
      </c>
      <c r="D98" s="983">
        <v>45347</v>
      </c>
      <c r="E98" s="857">
        <f t="shared" ref="E98:E101" si="24">D98+5</f>
        <v>45352</v>
      </c>
      <c r="F98" s="819">
        <f t="shared" ref="F98:F101" si="25">D98+8</f>
        <v>45355</v>
      </c>
      <c r="G98" s="818"/>
      <c r="H98" s="775">
        <f t="shared" si="15"/>
        <v>45714</v>
      </c>
      <c r="I98" s="818"/>
    </row>
    <row r="99" spans="1:14" s="146" customFormat="1" ht="20.100000000000001" customHeight="1" x14ac:dyDescent="0.2">
      <c r="A99" s="1066"/>
      <c r="B99" s="1009" t="s">
        <v>1785</v>
      </c>
      <c r="C99" s="985" t="s">
        <v>1820</v>
      </c>
      <c r="D99" s="983">
        <v>45720</v>
      </c>
      <c r="E99" s="857">
        <f t="shared" si="24"/>
        <v>45725</v>
      </c>
      <c r="F99" s="819">
        <f t="shared" si="25"/>
        <v>45728</v>
      </c>
      <c r="G99" s="818"/>
      <c r="H99" s="775">
        <f t="shared" si="15"/>
        <v>45721</v>
      </c>
      <c r="I99" s="818"/>
    </row>
    <row r="100" spans="1:14" s="146" customFormat="1" ht="20.100000000000001" customHeight="1" x14ac:dyDescent="0.2">
      <c r="A100" s="1066"/>
      <c r="B100" s="1009" t="s">
        <v>1733</v>
      </c>
      <c r="C100" s="985" t="s">
        <v>1821</v>
      </c>
      <c r="D100" s="983">
        <v>45727</v>
      </c>
      <c r="E100" s="857">
        <f t="shared" si="24"/>
        <v>45732</v>
      </c>
      <c r="F100" s="819">
        <f t="shared" si="25"/>
        <v>45735</v>
      </c>
      <c r="G100" s="818"/>
      <c r="H100" s="775">
        <f t="shared" si="15"/>
        <v>45728</v>
      </c>
      <c r="I100" s="818"/>
    </row>
    <row r="101" spans="1:14" s="146" customFormat="1" ht="20.100000000000001" customHeight="1" x14ac:dyDescent="0.2">
      <c r="A101" s="1066"/>
      <c r="B101" s="1009" t="s">
        <v>1806</v>
      </c>
      <c r="C101" s="985" t="s">
        <v>1822</v>
      </c>
      <c r="D101" s="983">
        <v>45734</v>
      </c>
      <c r="E101" s="857">
        <f t="shared" si="24"/>
        <v>45739</v>
      </c>
      <c r="F101" s="819">
        <f t="shared" si="25"/>
        <v>45742</v>
      </c>
      <c r="G101" s="818"/>
      <c r="H101" s="775">
        <f t="shared" si="15"/>
        <v>45735</v>
      </c>
      <c r="I101" s="818"/>
    </row>
    <row r="102" spans="1:14" s="146" customFormat="1" ht="18" customHeight="1" x14ac:dyDescent="0.2">
      <c r="A102" s="1066"/>
      <c r="B102" s="147" t="s">
        <v>1398</v>
      </c>
      <c r="C102" s="11"/>
      <c r="D102" s="11"/>
      <c r="E102" s="11"/>
      <c r="F102" s="11"/>
      <c r="G102" s="11"/>
      <c r="H102" s="2"/>
      <c r="I102" s="399"/>
      <c r="J102" s="399"/>
      <c r="K102" s="399"/>
      <c r="L102" s="2"/>
      <c r="M102" s="145"/>
      <c r="N102" s="159"/>
    </row>
    <row r="103" spans="1:14" s="146" customFormat="1" ht="18" customHeight="1" x14ac:dyDescent="0.2">
      <c r="A103" s="1066"/>
      <c r="B103" s="147"/>
      <c r="C103" s="11"/>
      <c r="D103" s="11"/>
      <c r="E103" s="11"/>
      <c r="F103" s="11"/>
      <c r="G103" s="11"/>
      <c r="H103" s="2"/>
      <c r="I103" s="399"/>
      <c r="J103" s="399"/>
      <c r="K103" s="399"/>
      <c r="L103" s="2"/>
      <c r="M103" s="145"/>
      <c r="N103" s="159"/>
    </row>
    <row r="104" spans="1:14" ht="20.100000000000001" customHeight="1" x14ac:dyDescent="0.2">
      <c r="A104" s="1070"/>
      <c r="B104" s="1152" t="s">
        <v>1647</v>
      </c>
      <c r="C104" s="1152"/>
      <c r="D104" s="1152"/>
      <c r="E104" s="1152"/>
      <c r="F104" s="1152"/>
      <c r="G104" s="1152"/>
      <c r="L104" s="149"/>
      <c r="M104" s="149"/>
    </row>
    <row r="105" spans="1:14" ht="20.100000000000001" customHeight="1" x14ac:dyDescent="0.2">
      <c r="A105" s="1070"/>
      <c r="B105" s="1072"/>
      <c r="C105" s="1072"/>
      <c r="D105" s="1072"/>
      <c r="E105" s="1072"/>
      <c r="F105" s="1072"/>
      <c r="G105" s="1072"/>
      <c r="L105" s="149"/>
      <c r="M105" s="149"/>
    </row>
    <row r="106" spans="1:14" s="146" customFormat="1" ht="18" customHeight="1" x14ac:dyDescent="0.2">
      <c r="A106" s="1066"/>
      <c r="C106" s="11"/>
      <c r="D106" s="11"/>
      <c r="E106" s="11"/>
      <c r="F106" s="11"/>
      <c r="G106" s="11"/>
      <c r="H106" s="2"/>
      <c r="I106" s="399"/>
      <c r="J106" s="399"/>
      <c r="K106" s="399"/>
      <c r="L106" s="2"/>
      <c r="M106" s="147"/>
      <c r="N106" s="159"/>
    </row>
    <row r="107" spans="1:14" s="146" customFormat="1" ht="30" customHeight="1" x14ac:dyDescent="0.2">
      <c r="A107" s="1066"/>
      <c r="B107" s="1192" t="s">
        <v>122</v>
      </c>
      <c r="C107" s="1192"/>
      <c r="D107" s="1155" t="s">
        <v>377</v>
      </c>
      <c r="E107" s="1117" t="s">
        <v>1823</v>
      </c>
      <c r="F107" s="988" t="s">
        <v>1824</v>
      </c>
      <c r="G107" s="988" t="s">
        <v>362</v>
      </c>
      <c r="H107" s="988" t="s">
        <v>1825</v>
      </c>
      <c r="I107" s="988" t="s">
        <v>1826</v>
      </c>
      <c r="J107" s="988" t="s">
        <v>1257</v>
      </c>
      <c r="K107" s="988" t="s">
        <v>226</v>
      </c>
      <c r="L107" s="988" t="s">
        <v>205</v>
      </c>
      <c r="M107" s="195"/>
      <c r="N107" s="901" t="s">
        <v>853</v>
      </c>
    </row>
    <row r="108" spans="1:14" s="146" customFormat="1" ht="18" hidden="1" customHeight="1" x14ac:dyDescent="0.2">
      <c r="A108" s="1066"/>
      <c r="B108" s="1192"/>
      <c r="C108" s="1192"/>
      <c r="D108" s="1186"/>
      <c r="E108" s="1118" t="s">
        <v>338</v>
      </c>
      <c r="F108" s="989" t="s">
        <v>1827</v>
      </c>
      <c r="G108" s="990" t="s">
        <v>172</v>
      </c>
      <c r="H108" s="990" t="s">
        <v>228</v>
      </c>
      <c r="I108" s="989" t="s">
        <v>233</v>
      </c>
      <c r="J108" s="989" t="s">
        <v>277</v>
      </c>
      <c r="K108" s="989" t="s">
        <v>312</v>
      </c>
      <c r="L108" s="989" t="s">
        <v>322</v>
      </c>
      <c r="M108" s="195"/>
      <c r="N108" s="1087" t="s">
        <v>383</v>
      </c>
    </row>
    <row r="109" spans="1:14" s="146" customFormat="1" ht="24.6" hidden="1" customHeight="1" x14ac:dyDescent="0.2">
      <c r="A109" s="1066"/>
      <c r="B109" s="1192"/>
      <c r="C109" s="1192"/>
      <c r="D109" s="1186"/>
      <c r="E109" s="1119">
        <f>D109+1</f>
        <v>1</v>
      </c>
      <c r="F109" s="840">
        <f>D109+6</f>
        <v>6</v>
      </c>
      <c r="G109" s="841">
        <f>C109+12</f>
        <v>12</v>
      </c>
      <c r="H109" s="841">
        <f>D109+12</f>
        <v>12</v>
      </c>
      <c r="I109" s="842">
        <f>D109+14</f>
        <v>14</v>
      </c>
      <c r="J109" s="842">
        <f>E109+14</f>
        <v>15</v>
      </c>
      <c r="K109" s="842">
        <f>F109+14</f>
        <v>20</v>
      </c>
      <c r="L109" s="837"/>
      <c r="M109" s="195"/>
      <c r="N109" s="860">
        <v>45099</v>
      </c>
    </row>
    <row r="110" spans="1:14" s="146" customFormat="1" ht="18" hidden="1" customHeight="1" x14ac:dyDescent="0.2">
      <c r="A110" s="1066"/>
      <c r="B110" s="1192"/>
      <c r="C110" s="1192"/>
      <c r="D110" s="1186"/>
      <c r="E110" s="1119">
        <v>45112</v>
      </c>
      <c r="F110" s="842">
        <f t="shared" ref="F110:F114" si="26">D110+6</f>
        <v>6</v>
      </c>
      <c r="G110" s="841">
        <v>45119</v>
      </c>
      <c r="H110" s="841">
        <v>45119</v>
      </c>
      <c r="I110" s="840">
        <v>45127</v>
      </c>
      <c r="J110" s="840">
        <v>45128</v>
      </c>
      <c r="K110" s="840">
        <v>45128</v>
      </c>
      <c r="L110" s="837"/>
      <c r="M110" s="195"/>
      <c r="N110" s="860" t="e">
        <v>#VALUE!</v>
      </c>
    </row>
    <row r="111" spans="1:14" s="146" customFormat="1" ht="18" hidden="1" customHeight="1" x14ac:dyDescent="0.2">
      <c r="A111" s="1066" t="s">
        <v>1828</v>
      </c>
      <c r="B111" s="1192"/>
      <c r="C111" s="1192"/>
      <c r="D111" s="1186"/>
      <c r="E111" s="1119">
        <f t="shared" ref="E111:E114" si="27">D111+1</f>
        <v>1</v>
      </c>
      <c r="F111" s="842">
        <f t="shared" si="26"/>
        <v>6</v>
      </c>
      <c r="G111" s="843">
        <f t="shared" ref="G111:H115" si="28">C111+12</f>
        <v>12</v>
      </c>
      <c r="H111" s="843">
        <f t="shared" si="28"/>
        <v>12</v>
      </c>
      <c r="I111" s="842">
        <f t="shared" ref="I111:K115" si="29">D111+14</f>
        <v>14</v>
      </c>
      <c r="J111" s="842">
        <f t="shared" si="29"/>
        <v>15</v>
      </c>
      <c r="K111" s="842">
        <f t="shared" si="29"/>
        <v>20</v>
      </c>
      <c r="L111" s="837"/>
      <c r="M111" s="195"/>
      <c r="N111" s="860"/>
    </row>
    <row r="112" spans="1:14" s="146" customFormat="1" ht="18" hidden="1" customHeight="1" x14ac:dyDescent="0.2">
      <c r="A112" s="1066"/>
      <c r="B112" s="1192"/>
      <c r="C112" s="1192"/>
      <c r="D112" s="1186"/>
      <c r="E112" s="1119">
        <f t="shared" si="27"/>
        <v>1</v>
      </c>
      <c r="F112" s="840">
        <f t="shared" si="26"/>
        <v>6</v>
      </c>
      <c r="G112" s="841">
        <f t="shared" si="28"/>
        <v>12</v>
      </c>
      <c r="H112" s="841">
        <f t="shared" si="28"/>
        <v>12</v>
      </c>
      <c r="I112" s="840">
        <f t="shared" si="29"/>
        <v>14</v>
      </c>
      <c r="J112" s="840">
        <f t="shared" si="29"/>
        <v>15</v>
      </c>
      <c r="K112" s="840">
        <f t="shared" si="29"/>
        <v>20</v>
      </c>
      <c r="L112" s="837"/>
      <c r="M112" s="195"/>
      <c r="N112" s="860"/>
    </row>
    <row r="113" spans="1:14" s="146" customFormat="1" ht="18" hidden="1" customHeight="1" x14ac:dyDescent="0.2">
      <c r="A113" s="1066" t="s">
        <v>1829</v>
      </c>
      <c r="B113" s="1192"/>
      <c r="C113" s="1192"/>
      <c r="D113" s="1186"/>
      <c r="E113" s="1119">
        <f t="shared" si="27"/>
        <v>1</v>
      </c>
      <c r="F113" s="840">
        <f t="shared" si="26"/>
        <v>6</v>
      </c>
      <c r="G113" s="841">
        <f t="shared" si="28"/>
        <v>12</v>
      </c>
      <c r="H113" s="841">
        <f t="shared" si="28"/>
        <v>12</v>
      </c>
      <c r="I113" s="840">
        <f t="shared" si="29"/>
        <v>14</v>
      </c>
      <c r="J113" s="840">
        <f t="shared" si="29"/>
        <v>15</v>
      </c>
      <c r="K113" s="840">
        <f t="shared" si="29"/>
        <v>20</v>
      </c>
      <c r="L113" s="837"/>
      <c r="M113" s="195"/>
      <c r="N113" s="860">
        <v>45127</v>
      </c>
    </row>
    <row r="114" spans="1:14" s="146" customFormat="1" ht="17.45" hidden="1" customHeight="1" x14ac:dyDescent="0.2">
      <c r="A114" s="1066" t="s">
        <v>1323</v>
      </c>
      <c r="B114" s="1192"/>
      <c r="C114" s="1192"/>
      <c r="D114" s="1186"/>
      <c r="E114" s="1119">
        <f t="shared" si="27"/>
        <v>1</v>
      </c>
      <c r="F114" s="840">
        <f t="shared" si="26"/>
        <v>6</v>
      </c>
      <c r="G114" s="843">
        <f t="shared" si="28"/>
        <v>12</v>
      </c>
      <c r="H114" s="843">
        <f t="shared" si="28"/>
        <v>12</v>
      </c>
      <c r="I114" s="842">
        <f t="shared" si="29"/>
        <v>14</v>
      </c>
      <c r="J114" s="842">
        <f t="shared" si="29"/>
        <v>15</v>
      </c>
      <c r="K114" s="842">
        <f t="shared" si="29"/>
        <v>20</v>
      </c>
      <c r="L114" s="837"/>
      <c r="M114" s="195"/>
      <c r="N114" s="860">
        <f>N113+7</f>
        <v>45134</v>
      </c>
    </row>
    <row r="115" spans="1:14" s="146" customFormat="1" ht="25.9" hidden="1" customHeight="1" x14ac:dyDescent="0.2">
      <c r="A115" s="1066" t="s">
        <v>1830</v>
      </c>
      <c r="B115" s="1192"/>
      <c r="C115" s="1192"/>
      <c r="D115" s="1186"/>
      <c r="E115" s="1119">
        <f t="shared" ref="E115:E116" si="30">D115+1</f>
        <v>1</v>
      </c>
      <c r="F115" s="842">
        <f t="shared" ref="F115" si="31">D115+6</f>
        <v>6</v>
      </c>
      <c r="G115" s="843">
        <f t="shared" si="28"/>
        <v>12</v>
      </c>
      <c r="H115" s="843">
        <f t="shared" si="28"/>
        <v>12</v>
      </c>
      <c r="I115" s="842">
        <f t="shared" si="29"/>
        <v>14</v>
      </c>
      <c r="J115" s="842">
        <f t="shared" si="29"/>
        <v>15</v>
      </c>
      <c r="K115" s="842">
        <f t="shared" si="29"/>
        <v>20</v>
      </c>
      <c r="L115" s="837"/>
      <c r="M115" s="195"/>
      <c r="N115" s="860">
        <f t="shared" ref="N115:N118" si="32">N114+7</f>
        <v>45141</v>
      </c>
    </row>
    <row r="116" spans="1:14" s="146" customFormat="1" ht="17.45" hidden="1" customHeight="1" x14ac:dyDescent="0.2">
      <c r="A116" s="1066"/>
      <c r="B116" s="1192"/>
      <c r="C116" s="1192"/>
      <c r="D116" s="1186"/>
      <c r="E116" s="1119">
        <f t="shared" si="30"/>
        <v>1</v>
      </c>
      <c r="F116" s="839">
        <v>45161</v>
      </c>
      <c r="G116" s="844">
        <v>45157</v>
      </c>
      <c r="H116" s="844">
        <v>45157</v>
      </c>
      <c r="I116" s="839">
        <v>45155</v>
      </c>
      <c r="J116" s="839">
        <v>45156</v>
      </c>
      <c r="K116" s="839">
        <v>45156</v>
      </c>
      <c r="L116" s="837"/>
      <c r="M116" s="195"/>
      <c r="N116" s="860">
        <f t="shared" si="32"/>
        <v>45148</v>
      </c>
    </row>
    <row r="117" spans="1:14" s="146" customFormat="1" ht="27" hidden="1" customHeight="1" x14ac:dyDescent="0.2">
      <c r="A117" s="1066" t="s">
        <v>1831</v>
      </c>
      <c r="B117" s="1192"/>
      <c r="C117" s="1192"/>
      <c r="D117" s="1186"/>
      <c r="E117" s="1119">
        <f t="shared" ref="E117" si="33">D117+1</f>
        <v>1</v>
      </c>
      <c r="F117" s="840">
        <f t="shared" ref="F117" si="34">D117+6</f>
        <v>6</v>
      </c>
      <c r="G117" s="843">
        <f t="shared" ref="G117:G126" si="35">C117+12</f>
        <v>12</v>
      </c>
      <c r="H117" s="843">
        <f t="shared" ref="H117:H126" si="36">D117+12</f>
        <v>12</v>
      </c>
      <c r="I117" s="842">
        <f t="shared" ref="I117:I126" si="37">D117+14</f>
        <v>14</v>
      </c>
      <c r="J117" s="840">
        <f t="shared" ref="J117:J126" si="38">E117+14</f>
        <v>15</v>
      </c>
      <c r="K117" s="840">
        <f t="shared" ref="K117:K126" si="39">F117+14</f>
        <v>20</v>
      </c>
      <c r="L117" s="837"/>
      <c r="M117" s="195"/>
      <c r="N117" s="860">
        <f t="shared" si="32"/>
        <v>45155</v>
      </c>
    </row>
    <row r="118" spans="1:14" s="146" customFormat="1" ht="17.45" hidden="1" customHeight="1" x14ac:dyDescent="0.2">
      <c r="A118" s="1066"/>
      <c r="B118" s="1192"/>
      <c r="C118" s="1192"/>
      <c r="D118" s="1186"/>
      <c r="E118" s="1119">
        <f t="shared" ref="E118" si="40">D118+1</f>
        <v>1</v>
      </c>
      <c r="F118" s="840">
        <f t="shared" ref="F118" si="41">D118+6</f>
        <v>6</v>
      </c>
      <c r="G118" s="841">
        <f t="shared" si="35"/>
        <v>12</v>
      </c>
      <c r="H118" s="841">
        <f t="shared" si="36"/>
        <v>12</v>
      </c>
      <c r="I118" s="840">
        <f t="shared" si="37"/>
        <v>14</v>
      </c>
      <c r="J118" s="840">
        <f t="shared" si="38"/>
        <v>15</v>
      </c>
      <c r="K118" s="840">
        <f t="shared" si="39"/>
        <v>20</v>
      </c>
      <c r="L118" s="837"/>
      <c r="M118" s="195"/>
      <c r="N118" s="860">
        <f t="shared" si="32"/>
        <v>45162</v>
      </c>
    </row>
    <row r="119" spans="1:14" s="146" customFormat="1" ht="21.6" hidden="1" customHeight="1" x14ac:dyDescent="0.2">
      <c r="A119" s="1066" t="s">
        <v>1708</v>
      </c>
      <c r="B119" s="1192"/>
      <c r="C119" s="1192"/>
      <c r="D119" s="1186"/>
      <c r="E119" s="1119">
        <f t="shared" ref="E119" si="42">D119+1</f>
        <v>1</v>
      </c>
      <c r="F119" s="840">
        <f t="shared" ref="F119" si="43">D119+6</f>
        <v>6</v>
      </c>
      <c r="G119" s="841">
        <f t="shared" si="35"/>
        <v>12</v>
      </c>
      <c r="H119" s="841">
        <f t="shared" si="36"/>
        <v>12</v>
      </c>
      <c r="I119" s="840">
        <f t="shared" si="37"/>
        <v>14</v>
      </c>
      <c r="J119" s="840">
        <f t="shared" si="38"/>
        <v>15</v>
      </c>
      <c r="K119" s="840">
        <f t="shared" si="39"/>
        <v>20</v>
      </c>
      <c r="L119" s="837"/>
      <c r="M119" s="195"/>
      <c r="N119" s="860">
        <v>45162</v>
      </c>
    </row>
    <row r="120" spans="1:14" s="146" customFormat="1" ht="21.6" hidden="1" customHeight="1" x14ac:dyDescent="0.2">
      <c r="A120" s="1066" t="s">
        <v>1832</v>
      </c>
      <c r="B120" s="1192"/>
      <c r="C120" s="1192"/>
      <c r="D120" s="1186"/>
      <c r="E120" s="1119">
        <v>45174</v>
      </c>
      <c r="F120" s="840">
        <v>45180</v>
      </c>
      <c r="G120" s="843">
        <f t="shared" si="35"/>
        <v>12</v>
      </c>
      <c r="H120" s="843">
        <f t="shared" si="36"/>
        <v>12</v>
      </c>
      <c r="I120" s="840">
        <f t="shared" si="37"/>
        <v>14</v>
      </c>
      <c r="J120" s="840">
        <f t="shared" si="38"/>
        <v>45188</v>
      </c>
      <c r="K120" s="840">
        <f t="shared" si="39"/>
        <v>45194</v>
      </c>
      <c r="L120" s="837"/>
      <c r="M120" s="195"/>
      <c r="N120" s="860">
        <v>45169</v>
      </c>
    </row>
    <row r="121" spans="1:14" s="146" customFormat="1" ht="21.6" hidden="1" customHeight="1" x14ac:dyDescent="0.2">
      <c r="A121" s="1066" t="s">
        <v>1833</v>
      </c>
      <c r="B121" s="1192"/>
      <c r="C121" s="1192"/>
      <c r="D121" s="1186"/>
      <c r="E121" s="1120">
        <f t="shared" ref="E121" si="44">D121+1</f>
        <v>1</v>
      </c>
      <c r="F121" s="842">
        <f t="shared" ref="F121" si="45">D121+6</f>
        <v>6</v>
      </c>
      <c r="G121" s="843">
        <f t="shared" si="35"/>
        <v>12</v>
      </c>
      <c r="H121" s="843">
        <f t="shared" si="36"/>
        <v>12</v>
      </c>
      <c r="I121" s="842">
        <f t="shared" si="37"/>
        <v>14</v>
      </c>
      <c r="J121" s="842">
        <f t="shared" si="38"/>
        <v>15</v>
      </c>
      <c r="K121" s="842">
        <f t="shared" si="39"/>
        <v>20</v>
      </c>
      <c r="L121" s="837"/>
      <c r="M121" s="195"/>
      <c r="N121" s="860">
        <v>45176</v>
      </c>
    </row>
    <row r="122" spans="1:14" s="146" customFormat="1" ht="21.6" hidden="1" customHeight="1" x14ac:dyDescent="0.2">
      <c r="A122" s="1066"/>
      <c r="B122" s="1192"/>
      <c r="C122" s="1192"/>
      <c r="D122" s="1186"/>
      <c r="E122" s="1119">
        <f t="shared" ref="E122" si="46">D122+1</f>
        <v>1</v>
      </c>
      <c r="F122" s="842">
        <f t="shared" ref="F122" si="47">D122+6</f>
        <v>6</v>
      </c>
      <c r="G122" s="841">
        <f t="shared" si="35"/>
        <v>12</v>
      </c>
      <c r="H122" s="841">
        <f t="shared" si="36"/>
        <v>12</v>
      </c>
      <c r="I122" s="840">
        <f t="shared" si="37"/>
        <v>14</v>
      </c>
      <c r="J122" s="840">
        <f t="shared" si="38"/>
        <v>15</v>
      </c>
      <c r="K122" s="840">
        <f t="shared" si="39"/>
        <v>20</v>
      </c>
      <c r="L122" s="837"/>
      <c r="M122" s="195"/>
      <c r="N122" s="860">
        <v>45183</v>
      </c>
    </row>
    <row r="123" spans="1:14" s="146" customFormat="1" ht="21.6" hidden="1" customHeight="1" x14ac:dyDescent="0.2">
      <c r="A123" s="1066"/>
      <c r="B123" s="1192"/>
      <c r="C123" s="1192"/>
      <c r="D123" s="1186"/>
      <c r="E123" s="1121">
        <f t="shared" ref="E123" si="48">D123+1</f>
        <v>1</v>
      </c>
      <c r="F123" s="842">
        <f t="shared" ref="F123" si="49">D123+6</f>
        <v>6</v>
      </c>
      <c r="G123" s="843">
        <f t="shared" si="35"/>
        <v>12</v>
      </c>
      <c r="H123" s="843">
        <f t="shared" si="36"/>
        <v>12</v>
      </c>
      <c r="I123" s="842">
        <f t="shared" si="37"/>
        <v>14</v>
      </c>
      <c r="J123" s="842">
        <f t="shared" si="38"/>
        <v>15</v>
      </c>
      <c r="K123" s="842">
        <f t="shared" si="39"/>
        <v>20</v>
      </c>
      <c r="L123" s="837"/>
      <c r="M123" s="195"/>
      <c r="N123" s="860">
        <v>45190</v>
      </c>
    </row>
    <row r="124" spans="1:14" s="146" customFormat="1" ht="21.6" hidden="1" customHeight="1" x14ac:dyDescent="0.2">
      <c r="A124" s="1066"/>
      <c r="B124" s="1192"/>
      <c r="C124" s="1192"/>
      <c r="D124" s="1186"/>
      <c r="E124" s="1121">
        <f t="shared" ref="E124" si="50">D124+1</f>
        <v>1</v>
      </c>
      <c r="F124" s="842">
        <f t="shared" ref="F124" si="51">D124+6</f>
        <v>6</v>
      </c>
      <c r="G124" s="843">
        <f t="shared" si="35"/>
        <v>12</v>
      </c>
      <c r="H124" s="843">
        <f t="shared" si="36"/>
        <v>12</v>
      </c>
      <c r="I124" s="842">
        <f t="shared" si="37"/>
        <v>14</v>
      </c>
      <c r="J124" s="842">
        <f t="shared" si="38"/>
        <v>15</v>
      </c>
      <c r="K124" s="842">
        <f t="shared" si="39"/>
        <v>20</v>
      </c>
      <c r="L124" s="837"/>
      <c r="M124" s="195"/>
      <c r="N124" s="860">
        <v>45197</v>
      </c>
    </row>
    <row r="125" spans="1:14" s="146" customFormat="1" ht="21.6" hidden="1" customHeight="1" x14ac:dyDescent="0.2">
      <c r="A125" s="1066"/>
      <c r="B125" s="1192"/>
      <c r="C125" s="1192"/>
      <c r="D125" s="1186"/>
      <c r="E125" s="1121">
        <f t="shared" ref="E125" si="52">D125+1</f>
        <v>1</v>
      </c>
      <c r="F125" s="842">
        <f t="shared" ref="F125" si="53">D125+6</f>
        <v>6</v>
      </c>
      <c r="G125" s="846">
        <f t="shared" si="35"/>
        <v>12</v>
      </c>
      <c r="H125" s="846">
        <f t="shared" si="36"/>
        <v>12</v>
      </c>
      <c r="I125" s="845">
        <f t="shared" si="37"/>
        <v>14</v>
      </c>
      <c r="J125" s="840">
        <f t="shared" si="38"/>
        <v>15</v>
      </c>
      <c r="K125" s="840">
        <f t="shared" si="39"/>
        <v>20</v>
      </c>
      <c r="L125" s="837"/>
      <c r="M125" s="195"/>
      <c r="N125" s="860">
        <f>N124+7</f>
        <v>45204</v>
      </c>
    </row>
    <row r="126" spans="1:14" s="146" customFormat="1" ht="21.6" hidden="1" customHeight="1" x14ac:dyDescent="0.2">
      <c r="A126" s="1066"/>
      <c r="B126" s="1192"/>
      <c r="C126" s="1192"/>
      <c r="D126" s="1186"/>
      <c r="E126" s="1119">
        <f t="shared" ref="E126:E127" si="54">D126+1</f>
        <v>1</v>
      </c>
      <c r="F126" s="842">
        <f t="shared" ref="F126:F127" si="55">D126+6</f>
        <v>6</v>
      </c>
      <c r="G126" s="841">
        <f t="shared" si="35"/>
        <v>12</v>
      </c>
      <c r="H126" s="841">
        <f t="shared" si="36"/>
        <v>12</v>
      </c>
      <c r="I126" s="840">
        <f t="shared" si="37"/>
        <v>14</v>
      </c>
      <c r="J126" s="840">
        <f t="shared" si="38"/>
        <v>15</v>
      </c>
      <c r="K126" s="840">
        <f t="shared" si="39"/>
        <v>20</v>
      </c>
      <c r="L126" s="837"/>
      <c r="M126" s="195"/>
      <c r="N126" s="860">
        <f t="shared" ref="N126:N135" si="56">N125+7</f>
        <v>45211</v>
      </c>
    </row>
    <row r="127" spans="1:14" s="146" customFormat="1" ht="21.6" hidden="1" customHeight="1" x14ac:dyDescent="0.2">
      <c r="A127" s="1066"/>
      <c r="B127" s="1192"/>
      <c r="C127" s="1192"/>
      <c r="D127" s="1186"/>
      <c r="E127" s="1120">
        <f t="shared" si="54"/>
        <v>1</v>
      </c>
      <c r="F127" s="842">
        <f t="shared" si="55"/>
        <v>6</v>
      </c>
      <c r="G127" s="843"/>
      <c r="H127" s="843"/>
      <c r="I127" s="842"/>
      <c r="J127" s="842">
        <f t="shared" ref="J127:K130" si="57">E127+14</f>
        <v>15</v>
      </c>
      <c r="K127" s="842">
        <f t="shared" si="57"/>
        <v>20</v>
      </c>
      <c r="L127" s="837"/>
      <c r="M127" s="195"/>
      <c r="N127" s="834">
        <f>N126+7</f>
        <v>45218</v>
      </c>
    </row>
    <row r="128" spans="1:14" s="146" customFormat="1" ht="21" hidden="1" customHeight="1" x14ac:dyDescent="0.2">
      <c r="A128" s="1066"/>
      <c r="B128" s="1192"/>
      <c r="C128" s="1192"/>
      <c r="D128" s="1186"/>
      <c r="E128" s="1120">
        <f t="shared" ref="E128" si="58">D128+1</f>
        <v>1</v>
      </c>
      <c r="F128" s="842">
        <f t="shared" ref="F128" si="59">D128+6</f>
        <v>6</v>
      </c>
      <c r="G128" s="843">
        <f t="shared" ref="G128:H130" si="60">C128+12</f>
        <v>12</v>
      </c>
      <c r="H128" s="843">
        <f t="shared" si="60"/>
        <v>12</v>
      </c>
      <c r="I128" s="840">
        <f>D128+14</f>
        <v>14</v>
      </c>
      <c r="J128" s="840">
        <f t="shared" si="57"/>
        <v>15</v>
      </c>
      <c r="K128" s="840">
        <f t="shared" si="57"/>
        <v>20</v>
      </c>
      <c r="L128" s="837"/>
      <c r="M128" s="195"/>
      <c r="N128" s="860">
        <v>45226</v>
      </c>
    </row>
    <row r="129" spans="1:14" s="146" customFormat="1" ht="21.6" hidden="1" customHeight="1" x14ac:dyDescent="0.2">
      <c r="A129" s="1066"/>
      <c r="B129" s="1192"/>
      <c r="C129" s="1192"/>
      <c r="D129" s="1186"/>
      <c r="E129" s="1120">
        <f t="shared" ref="E129:E130" si="61">D129+1</f>
        <v>1</v>
      </c>
      <c r="F129" s="842">
        <f t="shared" ref="F129:F130" si="62">D129+6</f>
        <v>6</v>
      </c>
      <c r="G129" s="843">
        <f t="shared" si="60"/>
        <v>12</v>
      </c>
      <c r="H129" s="843">
        <f t="shared" si="60"/>
        <v>12</v>
      </c>
      <c r="I129" s="840">
        <f>D129+14</f>
        <v>14</v>
      </c>
      <c r="J129" s="840">
        <f t="shared" si="57"/>
        <v>15</v>
      </c>
      <c r="K129" s="840">
        <f t="shared" si="57"/>
        <v>20</v>
      </c>
      <c r="L129" s="837"/>
      <c r="M129" s="195"/>
      <c r="N129" s="860">
        <v>45225</v>
      </c>
    </row>
    <row r="130" spans="1:14" s="146" customFormat="1" ht="21" hidden="1" customHeight="1" x14ac:dyDescent="0.2">
      <c r="A130" s="1066"/>
      <c r="B130" s="1192"/>
      <c r="C130" s="1192"/>
      <c r="D130" s="1186"/>
      <c r="E130" s="1120">
        <f t="shared" si="61"/>
        <v>1</v>
      </c>
      <c r="F130" s="842">
        <f t="shared" si="62"/>
        <v>6</v>
      </c>
      <c r="G130" s="843">
        <f t="shared" si="60"/>
        <v>12</v>
      </c>
      <c r="H130" s="843">
        <f t="shared" si="60"/>
        <v>12</v>
      </c>
      <c r="I130" s="842">
        <f>D130+14</f>
        <v>14</v>
      </c>
      <c r="J130" s="842">
        <f t="shared" si="57"/>
        <v>15</v>
      </c>
      <c r="K130" s="842">
        <f t="shared" si="57"/>
        <v>20</v>
      </c>
      <c r="L130" s="837"/>
      <c r="M130" s="195"/>
      <c r="N130" s="860">
        <v>45232</v>
      </c>
    </row>
    <row r="131" spans="1:14" s="146" customFormat="1" ht="20.25" hidden="1" customHeight="1" x14ac:dyDescent="0.2">
      <c r="A131" s="1066" t="s">
        <v>1834</v>
      </c>
      <c r="B131" s="1192"/>
      <c r="C131" s="1192"/>
      <c r="D131" s="1186"/>
      <c r="E131" s="1122">
        <f t="shared" ref="E131" si="63">D131+1</f>
        <v>1</v>
      </c>
      <c r="F131" s="842">
        <f t="shared" ref="F131" si="64">D131+6</f>
        <v>6</v>
      </c>
      <c r="G131" s="848">
        <v>45246</v>
      </c>
      <c r="H131" s="848">
        <v>45246</v>
      </c>
      <c r="I131" s="849">
        <v>45248</v>
      </c>
      <c r="J131" s="849">
        <v>45249</v>
      </c>
      <c r="K131" s="849">
        <v>45249</v>
      </c>
      <c r="L131" s="837"/>
      <c r="M131" s="195"/>
      <c r="N131" s="860">
        <f>N129+7</f>
        <v>45232</v>
      </c>
    </row>
    <row r="132" spans="1:14" s="146" customFormat="1" ht="21.6" hidden="1" customHeight="1" x14ac:dyDescent="0.2">
      <c r="A132" s="1066" t="s">
        <v>1756</v>
      </c>
      <c r="B132" s="1192"/>
      <c r="C132" s="1192"/>
      <c r="D132" s="1186"/>
      <c r="E132" s="1119">
        <f t="shared" ref="E132" si="65">D132+1</f>
        <v>1</v>
      </c>
      <c r="F132" s="842">
        <f t="shared" ref="F132" si="66">D132+6</f>
        <v>6</v>
      </c>
      <c r="G132" s="843">
        <f t="shared" ref="G132:H139" si="67">C132+12</f>
        <v>12</v>
      </c>
      <c r="H132" s="843">
        <f t="shared" si="67"/>
        <v>12</v>
      </c>
      <c r="I132" s="840">
        <f t="shared" ref="I132:K139" si="68">D132+14</f>
        <v>14</v>
      </c>
      <c r="J132" s="840">
        <f t="shared" si="68"/>
        <v>15</v>
      </c>
      <c r="K132" s="840">
        <f t="shared" si="68"/>
        <v>20</v>
      </c>
      <c r="L132" s="837"/>
      <c r="M132" s="195"/>
      <c r="N132" s="860">
        <f t="shared" si="56"/>
        <v>45239</v>
      </c>
    </row>
    <row r="133" spans="1:14" s="146" customFormat="1" ht="21.6" hidden="1" customHeight="1" x14ac:dyDescent="0.2">
      <c r="A133" s="1066"/>
      <c r="B133" s="1192"/>
      <c r="C133" s="1192"/>
      <c r="D133" s="1186"/>
      <c r="E133" s="1119">
        <f t="shared" ref="E133" si="69">D133+1</f>
        <v>1</v>
      </c>
      <c r="F133" s="840">
        <f t="shared" ref="F133" si="70">D133+6</f>
        <v>6</v>
      </c>
      <c r="G133" s="841">
        <f t="shared" si="67"/>
        <v>12</v>
      </c>
      <c r="H133" s="841">
        <f t="shared" si="67"/>
        <v>12</v>
      </c>
      <c r="I133" s="840">
        <f t="shared" si="68"/>
        <v>14</v>
      </c>
      <c r="J133" s="840">
        <f t="shared" si="68"/>
        <v>15</v>
      </c>
      <c r="K133" s="840">
        <f t="shared" si="68"/>
        <v>20</v>
      </c>
      <c r="L133" s="837"/>
      <c r="M133" s="195"/>
      <c r="N133" s="860">
        <f t="shared" si="56"/>
        <v>45246</v>
      </c>
    </row>
    <row r="134" spans="1:14" s="146" customFormat="1" ht="21.6" hidden="1" customHeight="1" x14ac:dyDescent="0.2">
      <c r="A134" s="1066"/>
      <c r="B134" s="1192"/>
      <c r="C134" s="1192"/>
      <c r="D134" s="1186"/>
      <c r="E134" s="1120">
        <f>D134+1</f>
        <v>1</v>
      </c>
      <c r="F134" s="840">
        <f t="shared" ref="F134" si="71">D134+6</f>
        <v>6</v>
      </c>
      <c r="G134" s="843">
        <f t="shared" si="67"/>
        <v>12</v>
      </c>
      <c r="H134" s="843">
        <f t="shared" si="67"/>
        <v>12</v>
      </c>
      <c r="I134" s="840">
        <f t="shared" si="68"/>
        <v>14</v>
      </c>
      <c r="J134" s="840">
        <f t="shared" si="68"/>
        <v>15</v>
      </c>
      <c r="K134" s="840">
        <f t="shared" si="68"/>
        <v>20</v>
      </c>
      <c r="L134" s="837"/>
      <c r="M134" s="195"/>
      <c r="N134" s="860">
        <f t="shared" si="56"/>
        <v>45253</v>
      </c>
    </row>
    <row r="135" spans="1:14" s="146" customFormat="1" ht="21.6" hidden="1" customHeight="1" x14ac:dyDescent="0.2">
      <c r="A135" s="1066"/>
      <c r="B135" s="1192"/>
      <c r="C135" s="1192"/>
      <c r="D135" s="1186"/>
      <c r="E135" s="1119">
        <f t="shared" ref="E135" si="72">D135+1</f>
        <v>1</v>
      </c>
      <c r="F135" s="840">
        <f t="shared" ref="F135" si="73">D135+6</f>
        <v>6</v>
      </c>
      <c r="G135" s="841">
        <f t="shared" si="67"/>
        <v>12</v>
      </c>
      <c r="H135" s="841">
        <f t="shared" si="67"/>
        <v>12</v>
      </c>
      <c r="I135" s="840">
        <f t="shared" si="68"/>
        <v>14</v>
      </c>
      <c r="J135" s="840">
        <f t="shared" si="68"/>
        <v>15</v>
      </c>
      <c r="K135" s="840">
        <f t="shared" si="68"/>
        <v>20</v>
      </c>
      <c r="L135" s="837"/>
      <c r="M135" s="195"/>
      <c r="N135" s="860">
        <f t="shared" si="56"/>
        <v>45260</v>
      </c>
    </row>
    <row r="136" spans="1:14" s="146" customFormat="1" ht="21.6" hidden="1" customHeight="1" x14ac:dyDescent="0.2">
      <c r="A136" s="1066"/>
      <c r="B136" s="1192"/>
      <c r="C136" s="1192"/>
      <c r="D136" s="1186"/>
      <c r="E136" s="1119">
        <f t="shared" ref="E136" si="74">D136+1</f>
        <v>1</v>
      </c>
      <c r="F136" s="840">
        <f t="shared" ref="F136" si="75">D136+6</f>
        <v>6</v>
      </c>
      <c r="G136" s="841">
        <f t="shared" si="67"/>
        <v>12</v>
      </c>
      <c r="H136" s="841">
        <f t="shared" si="67"/>
        <v>12</v>
      </c>
      <c r="I136" s="840">
        <f t="shared" si="68"/>
        <v>14</v>
      </c>
      <c r="J136" s="840">
        <f t="shared" si="68"/>
        <v>15</v>
      </c>
      <c r="K136" s="840">
        <f t="shared" si="68"/>
        <v>20</v>
      </c>
      <c r="L136" s="837"/>
      <c r="M136" s="195"/>
      <c r="N136" s="860">
        <f t="shared" ref="N136" si="76">N135+7</f>
        <v>45267</v>
      </c>
    </row>
    <row r="137" spans="1:14" s="146" customFormat="1" ht="21.6" hidden="1" customHeight="1" x14ac:dyDescent="0.2">
      <c r="A137" s="1066"/>
      <c r="B137" s="1192"/>
      <c r="C137" s="1192"/>
      <c r="D137" s="1186"/>
      <c r="E137" s="1119">
        <f t="shared" ref="E137" si="77">D137+1</f>
        <v>1</v>
      </c>
      <c r="F137" s="840">
        <f t="shared" ref="F137" si="78">D137+6</f>
        <v>6</v>
      </c>
      <c r="G137" s="850">
        <f t="shared" si="67"/>
        <v>12</v>
      </c>
      <c r="H137" s="850">
        <f t="shared" si="67"/>
        <v>12</v>
      </c>
      <c r="I137" s="840">
        <f t="shared" si="68"/>
        <v>14</v>
      </c>
      <c r="J137" s="840">
        <f t="shared" si="68"/>
        <v>15</v>
      </c>
      <c r="K137" s="840">
        <f t="shared" si="68"/>
        <v>20</v>
      </c>
      <c r="L137" s="837"/>
      <c r="M137" s="195"/>
      <c r="N137" s="860">
        <f t="shared" ref="N137" si="79">N136+7</f>
        <v>45274</v>
      </c>
    </row>
    <row r="138" spans="1:14" s="146" customFormat="1" ht="21.6" hidden="1" customHeight="1" x14ac:dyDescent="0.2">
      <c r="A138" s="1066"/>
      <c r="B138" s="1192"/>
      <c r="C138" s="1192"/>
      <c r="D138" s="1186"/>
      <c r="E138" s="1119">
        <f t="shared" ref="E138" si="80">D138+1</f>
        <v>1</v>
      </c>
      <c r="F138" s="840">
        <f t="shared" ref="F138" si="81">D138+6</f>
        <v>6</v>
      </c>
      <c r="G138" s="841">
        <f t="shared" si="67"/>
        <v>12</v>
      </c>
      <c r="H138" s="841">
        <f t="shared" si="67"/>
        <v>12</v>
      </c>
      <c r="I138" s="840">
        <f t="shared" si="68"/>
        <v>14</v>
      </c>
      <c r="J138" s="840">
        <f t="shared" si="68"/>
        <v>15</v>
      </c>
      <c r="K138" s="840">
        <f t="shared" si="68"/>
        <v>20</v>
      </c>
      <c r="L138" s="837"/>
      <c r="M138" s="195"/>
      <c r="N138" s="860">
        <f t="shared" ref="N138:N171" si="82">N137+7</f>
        <v>45281</v>
      </c>
    </row>
    <row r="139" spans="1:14" s="146" customFormat="1" ht="21.6" hidden="1" customHeight="1" x14ac:dyDescent="0.2">
      <c r="A139" s="1066"/>
      <c r="B139" s="1192"/>
      <c r="C139" s="1192"/>
      <c r="D139" s="1186"/>
      <c r="E139" s="1123">
        <f t="shared" ref="E139" si="83">D139+1</f>
        <v>1</v>
      </c>
      <c r="F139" s="851">
        <f t="shared" ref="F139" si="84">D139+6</f>
        <v>6</v>
      </c>
      <c r="G139" s="852">
        <f t="shared" si="67"/>
        <v>12</v>
      </c>
      <c r="H139" s="852">
        <f t="shared" si="67"/>
        <v>12</v>
      </c>
      <c r="I139" s="851">
        <f t="shared" si="68"/>
        <v>14</v>
      </c>
      <c r="J139" s="851">
        <f t="shared" si="68"/>
        <v>15</v>
      </c>
      <c r="K139" s="851">
        <f t="shared" si="68"/>
        <v>20</v>
      </c>
      <c r="L139" s="837"/>
      <c r="M139" s="195"/>
      <c r="N139" s="860">
        <f t="shared" si="82"/>
        <v>45288</v>
      </c>
    </row>
    <row r="140" spans="1:14" s="146" customFormat="1" ht="21.6" hidden="1" customHeight="1" x14ac:dyDescent="0.2">
      <c r="A140" s="1066"/>
      <c r="B140" s="1192"/>
      <c r="C140" s="1192"/>
      <c r="D140" s="1186"/>
      <c r="E140" s="1119">
        <f t="shared" ref="E140:E143" si="85">D140+1</f>
        <v>1</v>
      </c>
      <c r="F140" s="840">
        <f t="shared" ref="F140:F143" si="86">D140+6</f>
        <v>6</v>
      </c>
      <c r="G140" s="840">
        <f>D140+11</f>
        <v>11</v>
      </c>
      <c r="H140" s="840">
        <f t="shared" ref="H140:H151" si="87">D140+12</f>
        <v>12</v>
      </c>
      <c r="I140" s="840">
        <f t="shared" ref="I140:I151" si="88">D140+14</f>
        <v>14</v>
      </c>
      <c r="J140" s="840">
        <f>D140+15</f>
        <v>15</v>
      </c>
      <c r="K140" s="840">
        <f>D140+16</f>
        <v>16</v>
      </c>
      <c r="L140" s="840">
        <f>D140+17</f>
        <v>17</v>
      </c>
      <c r="M140" s="195"/>
      <c r="N140" s="860">
        <f t="shared" si="82"/>
        <v>45295</v>
      </c>
    </row>
    <row r="141" spans="1:14" s="146" customFormat="1" ht="21.6" hidden="1" customHeight="1" x14ac:dyDescent="0.2">
      <c r="A141" s="1066"/>
      <c r="B141" s="1192"/>
      <c r="C141" s="1192"/>
      <c r="D141" s="1186"/>
      <c r="E141" s="1119">
        <f t="shared" si="85"/>
        <v>1</v>
      </c>
      <c r="F141" s="840">
        <f t="shared" si="86"/>
        <v>6</v>
      </c>
      <c r="G141" s="840">
        <f t="shared" ref="G141:G150" si="89">D141+11</f>
        <v>11</v>
      </c>
      <c r="H141" s="840">
        <f t="shared" si="87"/>
        <v>12</v>
      </c>
      <c r="I141" s="840">
        <f t="shared" si="88"/>
        <v>14</v>
      </c>
      <c r="J141" s="840">
        <f>D141+15</f>
        <v>15</v>
      </c>
      <c r="K141" s="840">
        <f>D141+16</f>
        <v>16</v>
      </c>
      <c r="L141" s="840">
        <f>D141+17</f>
        <v>17</v>
      </c>
      <c r="M141" s="195"/>
      <c r="N141" s="860">
        <f t="shared" si="82"/>
        <v>45302</v>
      </c>
    </row>
    <row r="142" spans="1:14" s="146" customFormat="1" ht="21.6" hidden="1" customHeight="1" x14ac:dyDescent="0.2">
      <c r="A142" s="1066"/>
      <c r="B142" s="1192"/>
      <c r="C142" s="1192"/>
      <c r="D142" s="1186"/>
      <c r="E142" s="1119">
        <f t="shared" si="85"/>
        <v>1</v>
      </c>
      <c r="F142" s="840">
        <f t="shared" si="86"/>
        <v>6</v>
      </c>
      <c r="G142" s="840">
        <f t="shared" si="89"/>
        <v>11</v>
      </c>
      <c r="H142" s="840">
        <f t="shared" si="87"/>
        <v>12</v>
      </c>
      <c r="I142" s="840">
        <f t="shared" si="88"/>
        <v>14</v>
      </c>
      <c r="J142" s="840">
        <f>D142+15</f>
        <v>15</v>
      </c>
      <c r="K142" s="840">
        <f>D142+16</f>
        <v>16</v>
      </c>
      <c r="L142" s="840">
        <f>D142+17</f>
        <v>17</v>
      </c>
      <c r="M142" s="195"/>
      <c r="N142" s="860">
        <f t="shared" si="82"/>
        <v>45309</v>
      </c>
    </row>
    <row r="143" spans="1:14" s="146" customFormat="1" ht="21.6" hidden="1" customHeight="1" x14ac:dyDescent="0.2">
      <c r="A143" s="1066"/>
      <c r="B143" s="1192"/>
      <c r="C143" s="1192"/>
      <c r="D143" s="1186"/>
      <c r="E143" s="1120">
        <f t="shared" si="85"/>
        <v>1</v>
      </c>
      <c r="F143" s="842">
        <f t="shared" si="86"/>
        <v>6</v>
      </c>
      <c r="G143" s="853">
        <v>45335</v>
      </c>
      <c r="H143" s="853">
        <v>45329</v>
      </c>
      <c r="I143" s="854">
        <v>45331</v>
      </c>
      <c r="J143" s="854">
        <v>45332</v>
      </c>
      <c r="K143" s="854">
        <v>45333</v>
      </c>
      <c r="L143" s="854">
        <v>45334</v>
      </c>
      <c r="M143" s="195"/>
      <c r="N143" s="860">
        <f t="shared" si="82"/>
        <v>45316</v>
      </c>
    </row>
    <row r="144" spans="1:14" s="146" customFormat="1" ht="21.6" hidden="1" customHeight="1" x14ac:dyDescent="0.2">
      <c r="A144" s="1066"/>
      <c r="B144" s="1192"/>
      <c r="C144" s="1192"/>
      <c r="D144" s="1186"/>
      <c r="E144" s="1119">
        <f t="shared" ref="E144" si="90">D144+1</f>
        <v>1</v>
      </c>
      <c r="F144" s="840">
        <f t="shared" ref="F144" si="91">D144+6</f>
        <v>6</v>
      </c>
      <c r="G144" s="840">
        <f t="shared" si="89"/>
        <v>11</v>
      </c>
      <c r="H144" s="842">
        <f t="shared" si="87"/>
        <v>12</v>
      </c>
      <c r="I144" s="842">
        <f t="shared" si="88"/>
        <v>14</v>
      </c>
      <c r="J144" s="842">
        <f t="shared" ref="J144:J145" si="92">E144+14</f>
        <v>15</v>
      </c>
      <c r="K144" s="842">
        <f t="shared" ref="K144:K145" si="93">K143+7</f>
        <v>45340</v>
      </c>
      <c r="L144" s="842">
        <f t="shared" ref="L144:L145" si="94">L143+7</f>
        <v>45341</v>
      </c>
      <c r="M144" s="195"/>
      <c r="N144" s="860">
        <f t="shared" si="82"/>
        <v>45323</v>
      </c>
    </row>
    <row r="145" spans="1:14" s="146" customFormat="1" ht="20.25" hidden="1" customHeight="1" x14ac:dyDescent="0.2">
      <c r="A145" s="1066"/>
      <c r="B145" s="1192"/>
      <c r="C145" s="1192"/>
      <c r="D145" s="1186"/>
      <c r="E145" s="1119">
        <f t="shared" ref="E145" si="95">D145+1</f>
        <v>1</v>
      </c>
      <c r="F145" s="842">
        <f t="shared" ref="F145" si="96">D145+6</f>
        <v>6</v>
      </c>
      <c r="G145" s="842">
        <f t="shared" si="89"/>
        <v>11</v>
      </c>
      <c r="H145" s="842">
        <f t="shared" si="87"/>
        <v>12</v>
      </c>
      <c r="I145" s="842">
        <f t="shared" si="88"/>
        <v>14</v>
      </c>
      <c r="J145" s="842">
        <f t="shared" si="92"/>
        <v>15</v>
      </c>
      <c r="K145" s="842">
        <f t="shared" si="93"/>
        <v>45347</v>
      </c>
      <c r="L145" s="842">
        <f t="shared" si="94"/>
        <v>45348</v>
      </c>
      <c r="M145" s="195"/>
      <c r="N145" s="860">
        <v>45330</v>
      </c>
    </row>
    <row r="146" spans="1:14" s="146" customFormat="1" ht="20.25" hidden="1" customHeight="1" x14ac:dyDescent="0.2">
      <c r="A146" s="1066"/>
      <c r="B146" s="1192"/>
      <c r="C146" s="1192"/>
      <c r="D146" s="1186"/>
      <c r="E146" s="1124"/>
      <c r="F146" s="855"/>
      <c r="G146" s="842"/>
      <c r="H146" s="855"/>
      <c r="I146" s="855"/>
      <c r="J146" s="855"/>
      <c r="K146" s="855"/>
      <c r="L146" s="855"/>
      <c r="M146" s="195"/>
      <c r="N146" s="860">
        <f t="shared" si="82"/>
        <v>45337</v>
      </c>
    </row>
    <row r="147" spans="1:14" s="146" customFormat="1" ht="20.25" hidden="1" customHeight="1" x14ac:dyDescent="0.2">
      <c r="A147" s="1066"/>
      <c r="B147" s="1192"/>
      <c r="C147" s="1192"/>
      <c r="D147" s="1186"/>
      <c r="E147" s="1119">
        <f t="shared" ref="E147" si="97">D147+1</f>
        <v>1</v>
      </c>
      <c r="F147" s="840">
        <f t="shared" ref="F147" si="98">D147+6</f>
        <v>6</v>
      </c>
      <c r="G147" s="840">
        <f t="shared" si="89"/>
        <v>11</v>
      </c>
      <c r="H147" s="840">
        <f t="shared" si="87"/>
        <v>12</v>
      </c>
      <c r="I147" s="840">
        <f t="shared" si="88"/>
        <v>14</v>
      </c>
      <c r="J147" s="840">
        <f>D147+15</f>
        <v>15</v>
      </c>
      <c r="K147" s="840">
        <f>D147+16</f>
        <v>16</v>
      </c>
      <c r="L147" s="840">
        <f>D147+17</f>
        <v>17</v>
      </c>
      <c r="M147" s="195"/>
      <c r="N147" s="860">
        <f t="shared" si="82"/>
        <v>45344</v>
      </c>
    </row>
    <row r="148" spans="1:14" s="146" customFormat="1" ht="20.25" hidden="1" customHeight="1" x14ac:dyDescent="0.2">
      <c r="A148" s="1066"/>
      <c r="B148" s="1192"/>
      <c r="C148" s="1192"/>
      <c r="D148" s="1186"/>
      <c r="E148" s="1119">
        <f t="shared" ref="E148" si="99">D148+1</f>
        <v>1</v>
      </c>
      <c r="F148" s="840">
        <f t="shared" ref="F148" si="100">D148+6</f>
        <v>6</v>
      </c>
      <c r="G148" s="840">
        <f t="shared" si="89"/>
        <v>11</v>
      </c>
      <c r="H148" s="840">
        <f t="shared" si="87"/>
        <v>12</v>
      </c>
      <c r="I148" s="840">
        <f t="shared" si="88"/>
        <v>14</v>
      </c>
      <c r="J148" s="840">
        <f t="shared" ref="J148:J151" si="101">D148+15</f>
        <v>15</v>
      </c>
      <c r="K148" s="840">
        <f t="shared" ref="K148:K151" si="102">D148+16</f>
        <v>16</v>
      </c>
      <c r="L148" s="840">
        <f t="shared" ref="L148:L151" si="103">D148+17</f>
        <v>17</v>
      </c>
      <c r="M148" s="195"/>
      <c r="N148" s="860">
        <f t="shared" si="82"/>
        <v>45351</v>
      </c>
    </row>
    <row r="149" spans="1:14" s="146" customFormat="1" ht="20.25" hidden="1" customHeight="1" x14ac:dyDescent="0.2">
      <c r="A149" s="1066"/>
      <c r="B149" s="1192"/>
      <c r="C149" s="1192"/>
      <c r="D149" s="1186"/>
      <c r="E149" s="1119">
        <f t="shared" ref="E149" si="104">D149+1</f>
        <v>1</v>
      </c>
      <c r="F149" s="993" t="s">
        <v>415</v>
      </c>
      <c r="G149" s="840">
        <f t="shared" si="89"/>
        <v>11</v>
      </c>
      <c r="H149" s="840">
        <f t="shared" si="87"/>
        <v>12</v>
      </c>
      <c r="I149" s="840">
        <f t="shared" si="88"/>
        <v>14</v>
      </c>
      <c r="J149" s="840">
        <f t="shared" si="101"/>
        <v>15</v>
      </c>
      <c r="K149" s="840">
        <f t="shared" si="102"/>
        <v>16</v>
      </c>
      <c r="L149" s="840">
        <f t="shared" si="103"/>
        <v>17</v>
      </c>
      <c r="M149" s="195"/>
      <c r="N149" s="775">
        <v>45358</v>
      </c>
    </row>
    <row r="150" spans="1:14" s="146" customFormat="1" ht="20.25" hidden="1" customHeight="1" x14ac:dyDescent="0.2">
      <c r="A150" s="1066"/>
      <c r="B150" s="1192"/>
      <c r="C150" s="1192"/>
      <c r="D150" s="1186"/>
      <c r="E150" s="1119">
        <f t="shared" ref="E150" si="105">D150+1</f>
        <v>1</v>
      </c>
      <c r="F150" s="840">
        <f t="shared" ref="F150" si="106">D150+6</f>
        <v>6</v>
      </c>
      <c r="G150" s="840">
        <f t="shared" si="89"/>
        <v>11</v>
      </c>
      <c r="H150" s="840">
        <f t="shared" si="87"/>
        <v>12</v>
      </c>
      <c r="I150" s="840">
        <f t="shared" si="88"/>
        <v>14</v>
      </c>
      <c r="J150" s="840">
        <f t="shared" si="101"/>
        <v>15</v>
      </c>
      <c r="K150" s="840">
        <f t="shared" si="102"/>
        <v>16</v>
      </c>
      <c r="L150" s="840">
        <f t="shared" si="103"/>
        <v>17</v>
      </c>
      <c r="M150" s="195"/>
      <c r="N150" s="775">
        <f t="shared" si="82"/>
        <v>45365</v>
      </c>
    </row>
    <row r="151" spans="1:14" s="146" customFormat="1" ht="20.25" hidden="1" customHeight="1" x14ac:dyDescent="0.2">
      <c r="A151" s="1066" t="s">
        <v>1756</v>
      </c>
      <c r="B151" s="1192"/>
      <c r="C151" s="1192"/>
      <c r="D151" s="1186"/>
      <c r="E151" s="1119">
        <f t="shared" ref="E151" si="107">D151+1</f>
        <v>1</v>
      </c>
      <c r="F151" s="993" t="s">
        <v>415</v>
      </c>
      <c r="G151" s="993" t="s">
        <v>415</v>
      </c>
      <c r="H151" s="840">
        <f t="shared" si="87"/>
        <v>12</v>
      </c>
      <c r="I151" s="840">
        <f t="shared" si="88"/>
        <v>14</v>
      </c>
      <c r="J151" s="840">
        <f t="shared" si="101"/>
        <v>15</v>
      </c>
      <c r="K151" s="840">
        <f t="shared" si="102"/>
        <v>16</v>
      </c>
      <c r="L151" s="840">
        <f t="shared" si="103"/>
        <v>17</v>
      </c>
      <c r="M151" s="195"/>
      <c r="N151" s="775">
        <f t="shared" si="82"/>
        <v>45372</v>
      </c>
    </row>
    <row r="152" spans="1:14" s="146" customFormat="1" ht="20.25" hidden="1" customHeight="1" x14ac:dyDescent="0.2">
      <c r="A152" s="1066"/>
      <c r="B152" s="1192"/>
      <c r="C152" s="1192"/>
      <c r="D152" s="1186"/>
      <c r="E152" s="1119">
        <f t="shared" ref="E152" si="108">D152+1</f>
        <v>1</v>
      </c>
      <c r="F152" s="840">
        <f t="shared" ref="F152" si="109">D152+6</f>
        <v>6</v>
      </c>
      <c r="G152" s="840">
        <f t="shared" ref="G152" si="110">D152+11</f>
        <v>11</v>
      </c>
      <c r="H152" s="840">
        <f t="shared" ref="H152:H153" si="111">D152+12</f>
        <v>12</v>
      </c>
      <c r="I152" s="840">
        <f t="shared" ref="I152" si="112">D152+14</f>
        <v>14</v>
      </c>
      <c r="J152" s="840">
        <f t="shared" ref="J152" si="113">D152+15</f>
        <v>15</v>
      </c>
      <c r="K152" s="840">
        <f t="shared" ref="K152" si="114">D152+16</f>
        <v>16</v>
      </c>
      <c r="L152" s="840">
        <f t="shared" ref="L152" si="115">D152+17</f>
        <v>17</v>
      </c>
      <c r="M152" s="195"/>
      <c r="N152" s="775">
        <f t="shared" si="82"/>
        <v>45379</v>
      </c>
    </row>
    <row r="153" spans="1:14" s="146" customFormat="1" ht="20.25" hidden="1" customHeight="1" x14ac:dyDescent="0.2">
      <c r="A153" s="1066"/>
      <c r="B153" s="1192"/>
      <c r="C153" s="1192"/>
      <c r="D153" s="1186"/>
      <c r="E153" s="1119">
        <f t="shared" ref="E153:E154" si="116">D153+1</f>
        <v>1</v>
      </c>
      <c r="F153" s="840">
        <f t="shared" ref="F153:F154" si="117">D153+6</f>
        <v>6</v>
      </c>
      <c r="G153" s="840">
        <f t="shared" ref="G153:G154" si="118">D153+11</f>
        <v>11</v>
      </c>
      <c r="H153" s="840">
        <f t="shared" si="111"/>
        <v>12</v>
      </c>
      <c r="I153" s="840">
        <f t="shared" ref="I153:I154" si="119">D153+14</f>
        <v>14</v>
      </c>
      <c r="J153" s="840">
        <f t="shared" ref="J153:J154" si="120">D153+15</f>
        <v>15</v>
      </c>
      <c r="K153" s="840">
        <f t="shared" ref="K153:K154" si="121">D153+16</f>
        <v>16</v>
      </c>
      <c r="L153" s="840">
        <f t="shared" ref="L153:L154" si="122">D153+17</f>
        <v>17</v>
      </c>
      <c r="M153" s="195"/>
      <c r="N153" s="775">
        <f t="shared" si="82"/>
        <v>45386</v>
      </c>
    </row>
    <row r="154" spans="1:14" s="146" customFormat="1" ht="20.25" hidden="1" customHeight="1" x14ac:dyDescent="0.2">
      <c r="A154" s="1066"/>
      <c r="B154" s="1192"/>
      <c r="C154" s="1192"/>
      <c r="D154" s="1186"/>
      <c r="E154" s="1119">
        <f t="shared" si="116"/>
        <v>1</v>
      </c>
      <c r="F154" s="840">
        <f t="shared" si="117"/>
        <v>6</v>
      </c>
      <c r="G154" s="840">
        <f t="shared" si="118"/>
        <v>11</v>
      </c>
      <c r="H154" s="840">
        <f t="shared" ref="H154" si="123">D154+12</f>
        <v>12</v>
      </c>
      <c r="I154" s="840">
        <f t="shared" si="119"/>
        <v>14</v>
      </c>
      <c r="J154" s="840">
        <f t="shared" si="120"/>
        <v>15</v>
      </c>
      <c r="K154" s="840">
        <f t="shared" si="121"/>
        <v>16</v>
      </c>
      <c r="L154" s="840">
        <f t="shared" si="122"/>
        <v>17</v>
      </c>
      <c r="M154" s="195"/>
      <c r="N154" s="775">
        <f t="shared" si="82"/>
        <v>45393</v>
      </c>
    </row>
    <row r="155" spans="1:14" s="146" customFormat="1" ht="20.25" hidden="1" customHeight="1" x14ac:dyDescent="0.2">
      <c r="A155" s="1066"/>
      <c r="B155" s="1192"/>
      <c r="C155" s="1192"/>
      <c r="D155" s="1186"/>
      <c r="E155" s="1119">
        <f t="shared" ref="E155:E159" si="124">D155+1</f>
        <v>1</v>
      </c>
      <c r="F155" s="840">
        <f t="shared" ref="F155:F158" si="125">D155+6</f>
        <v>6</v>
      </c>
      <c r="G155" s="840">
        <f t="shared" ref="G155:G158" si="126">D155+11</f>
        <v>11</v>
      </c>
      <c r="H155" s="840">
        <f t="shared" ref="H155:H158" si="127">D155+12</f>
        <v>12</v>
      </c>
      <c r="I155" s="840">
        <f t="shared" ref="I155:I159" si="128">D155+14</f>
        <v>14</v>
      </c>
      <c r="J155" s="840">
        <f t="shared" ref="J155:J159" si="129">D155+15</f>
        <v>15</v>
      </c>
      <c r="K155" s="840">
        <f t="shared" ref="K155:K159" si="130">D155+16</f>
        <v>16</v>
      </c>
      <c r="L155" s="840">
        <f t="shared" ref="L155:L159" si="131">D155+17</f>
        <v>17</v>
      </c>
      <c r="M155" s="195"/>
      <c r="N155" s="775">
        <f t="shared" si="82"/>
        <v>45400</v>
      </c>
    </row>
    <row r="156" spans="1:14" s="146" customFormat="1" ht="20.25" hidden="1" customHeight="1" x14ac:dyDescent="0.2">
      <c r="A156" s="1066"/>
      <c r="B156" s="1192"/>
      <c r="C156" s="1192"/>
      <c r="D156" s="1186"/>
      <c r="E156" s="1119">
        <f t="shared" si="124"/>
        <v>1</v>
      </c>
      <c r="F156" s="840">
        <f t="shared" si="125"/>
        <v>6</v>
      </c>
      <c r="G156" s="840">
        <f t="shared" si="126"/>
        <v>11</v>
      </c>
      <c r="H156" s="840">
        <f t="shared" si="127"/>
        <v>12</v>
      </c>
      <c r="I156" s="840">
        <f t="shared" si="128"/>
        <v>14</v>
      </c>
      <c r="J156" s="840">
        <f t="shared" si="129"/>
        <v>15</v>
      </c>
      <c r="K156" s="840">
        <f t="shared" si="130"/>
        <v>16</v>
      </c>
      <c r="L156" s="840">
        <f t="shared" si="131"/>
        <v>17</v>
      </c>
      <c r="M156" s="195"/>
      <c r="N156" s="775">
        <f t="shared" si="82"/>
        <v>45407</v>
      </c>
    </row>
    <row r="157" spans="1:14" s="146" customFormat="1" ht="20.25" hidden="1" customHeight="1" x14ac:dyDescent="0.2">
      <c r="A157" s="1066"/>
      <c r="B157" s="1192"/>
      <c r="C157" s="1192"/>
      <c r="D157" s="1186"/>
      <c r="E157" s="1119">
        <f t="shared" si="124"/>
        <v>1</v>
      </c>
      <c r="F157" s="1074" t="s">
        <v>415</v>
      </c>
      <c r="G157" s="1074" t="s">
        <v>415</v>
      </c>
      <c r="H157" s="1074" t="s">
        <v>415</v>
      </c>
      <c r="I157" s="1074" t="s">
        <v>415</v>
      </c>
      <c r="J157" s="840">
        <f t="shared" si="129"/>
        <v>15</v>
      </c>
      <c r="K157" s="840">
        <f t="shared" si="130"/>
        <v>16</v>
      </c>
      <c r="L157" s="840">
        <f t="shared" si="131"/>
        <v>17</v>
      </c>
      <c r="M157" s="195"/>
      <c r="N157" s="775">
        <f t="shared" si="82"/>
        <v>45414</v>
      </c>
    </row>
    <row r="158" spans="1:14" s="146" customFormat="1" ht="20.25" hidden="1" customHeight="1" x14ac:dyDescent="0.2">
      <c r="A158" s="1066" t="s">
        <v>1726</v>
      </c>
      <c r="B158" s="1192"/>
      <c r="C158" s="1192"/>
      <c r="D158" s="1186"/>
      <c r="E158" s="1119">
        <f t="shared" si="124"/>
        <v>1</v>
      </c>
      <c r="F158" s="840">
        <f t="shared" si="125"/>
        <v>6</v>
      </c>
      <c r="G158" s="840">
        <f t="shared" si="126"/>
        <v>11</v>
      </c>
      <c r="H158" s="840">
        <f t="shared" si="127"/>
        <v>12</v>
      </c>
      <c r="I158" s="840">
        <f t="shared" si="128"/>
        <v>14</v>
      </c>
      <c r="J158" s="840">
        <f t="shared" si="129"/>
        <v>15</v>
      </c>
      <c r="K158" s="840">
        <f t="shared" si="130"/>
        <v>16</v>
      </c>
      <c r="L158" s="840">
        <f t="shared" si="131"/>
        <v>17</v>
      </c>
      <c r="M158" s="195"/>
      <c r="N158" s="775">
        <f>N157+7</f>
        <v>45421</v>
      </c>
    </row>
    <row r="159" spans="1:14" s="146" customFormat="1" ht="20.25" hidden="1" customHeight="1" x14ac:dyDescent="0.2">
      <c r="A159" s="1066" t="s">
        <v>1766</v>
      </c>
      <c r="B159" s="1192"/>
      <c r="C159" s="1192"/>
      <c r="D159" s="1186"/>
      <c r="E159" s="1119">
        <f t="shared" si="124"/>
        <v>1</v>
      </c>
      <c r="F159" s="1074" t="s">
        <v>415</v>
      </c>
      <c r="G159" s="1074" t="s">
        <v>415</v>
      </c>
      <c r="H159" s="840">
        <f t="shared" ref="H159:H163" si="132">D159+12</f>
        <v>12</v>
      </c>
      <c r="I159" s="840">
        <f t="shared" si="128"/>
        <v>14</v>
      </c>
      <c r="J159" s="840">
        <f t="shared" si="129"/>
        <v>15</v>
      </c>
      <c r="K159" s="840">
        <f t="shared" si="130"/>
        <v>16</v>
      </c>
      <c r="L159" s="840">
        <f t="shared" si="131"/>
        <v>17</v>
      </c>
      <c r="M159" s="195"/>
      <c r="N159" s="775">
        <f t="shared" si="82"/>
        <v>45428</v>
      </c>
    </row>
    <row r="160" spans="1:14" s="146" customFormat="1" ht="20.25" hidden="1" customHeight="1" x14ac:dyDescent="0.2">
      <c r="A160" s="1066"/>
      <c r="B160" s="1192"/>
      <c r="C160" s="1192"/>
      <c r="D160" s="1186"/>
      <c r="E160" s="1119">
        <f t="shared" ref="E160:E164" si="133">D160+1</f>
        <v>1</v>
      </c>
      <c r="F160" s="840">
        <f t="shared" ref="F160:F163" si="134">D160+6</f>
        <v>6</v>
      </c>
      <c r="G160" s="840">
        <f t="shared" ref="G160:G163" si="135">D160+11</f>
        <v>11</v>
      </c>
      <c r="H160" s="840">
        <f t="shared" si="132"/>
        <v>12</v>
      </c>
      <c r="I160" s="840">
        <f t="shared" ref="I160:I164" si="136">D160+14</f>
        <v>14</v>
      </c>
      <c r="J160" s="840">
        <f t="shared" ref="J160:J164" si="137">D160+15</f>
        <v>15</v>
      </c>
      <c r="K160" s="840">
        <f t="shared" ref="K160:K164" si="138">D160+16</f>
        <v>16</v>
      </c>
      <c r="L160" s="840">
        <f t="shared" ref="L160:L164" si="139">D160+17</f>
        <v>17</v>
      </c>
      <c r="M160" s="195"/>
      <c r="N160" s="775">
        <f t="shared" si="82"/>
        <v>45435</v>
      </c>
    </row>
    <row r="161" spans="1:14" s="146" customFormat="1" ht="20.25" hidden="1" customHeight="1" x14ac:dyDescent="0.2">
      <c r="A161" s="1066" t="s">
        <v>1769</v>
      </c>
      <c r="B161" s="1192"/>
      <c r="C161" s="1192"/>
      <c r="D161" s="1186"/>
      <c r="E161" s="1119">
        <f t="shared" si="133"/>
        <v>1</v>
      </c>
      <c r="F161" s="840">
        <f t="shared" ref="F161" si="140">D161+6</f>
        <v>6</v>
      </c>
      <c r="G161" s="840">
        <f t="shared" ref="G161" si="141">D161+11</f>
        <v>11</v>
      </c>
      <c r="H161" s="840">
        <f t="shared" si="132"/>
        <v>12</v>
      </c>
      <c r="I161" s="840">
        <f t="shared" si="136"/>
        <v>14</v>
      </c>
      <c r="J161" s="840">
        <f t="shared" si="137"/>
        <v>15</v>
      </c>
      <c r="K161" s="840">
        <f t="shared" si="138"/>
        <v>16</v>
      </c>
      <c r="L161" s="840">
        <f t="shared" si="139"/>
        <v>17</v>
      </c>
      <c r="M161" s="195"/>
      <c r="N161" s="775">
        <f t="shared" si="82"/>
        <v>45442</v>
      </c>
    </row>
    <row r="162" spans="1:14" s="146" customFormat="1" ht="20.25" hidden="1" customHeight="1" x14ac:dyDescent="0.2">
      <c r="A162" s="1066" t="s">
        <v>1835</v>
      </c>
      <c r="B162" s="1192"/>
      <c r="C162" s="1192"/>
      <c r="D162" s="1186"/>
      <c r="E162" s="1119">
        <f t="shared" si="133"/>
        <v>1</v>
      </c>
      <c r="F162" s="1074" t="s">
        <v>415</v>
      </c>
      <c r="G162" s="1074" t="s">
        <v>415</v>
      </c>
      <c r="H162" s="1074" t="s">
        <v>415</v>
      </c>
      <c r="I162" s="840">
        <f t="shared" si="136"/>
        <v>14</v>
      </c>
      <c r="J162" s="840">
        <f t="shared" si="137"/>
        <v>15</v>
      </c>
      <c r="K162" s="840">
        <f t="shared" si="138"/>
        <v>16</v>
      </c>
      <c r="L162" s="840">
        <f t="shared" si="139"/>
        <v>17</v>
      </c>
      <c r="M162" s="195"/>
      <c r="N162" s="775">
        <f t="shared" si="82"/>
        <v>45449</v>
      </c>
    </row>
    <row r="163" spans="1:14" s="146" customFormat="1" ht="20.25" hidden="1" customHeight="1" x14ac:dyDescent="0.2">
      <c r="A163" s="1066" t="s">
        <v>1726</v>
      </c>
      <c r="B163" s="1192"/>
      <c r="C163" s="1192"/>
      <c r="D163" s="1186"/>
      <c r="E163" s="1119">
        <f t="shared" si="133"/>
        <v>1</v>
      </c>
      <c r="F163" s="840">
        <f t="shared" si="134"/>
        <v>6</v>
      </c>
      <c r="G163" s="840">
        <f t="shared" si="135"/>
        <v>11</v>
      </c>
      <c r="H163" s="840">
        <f t="shared" si="132"/>
        <v>12</v>
      </c>
      <c r="I163" s="840">
        <f t="shared" si="136"/>
        <v>14</v>
      </c>
      <c r="J163" s="840">
        <f t="shared" si="137"/>
        <v>15</v>
      </c>
      <c r="K163" s="840">
        <f t="shared" si="138"/>
        <v>16</v>
      </c>
      <c r="L163" s="840">
        <f t="shared" si="139"/>
        <v>17</v>
      </c>
      <c r="M163" s="195"/>
      <c r="N163" s="775">
        <f>N162+7</f>
        <v>45456</v>
      </c>
    </row>
    <row r="164" spans="1:14" s="146" customFormat="1" ht="20.25" hidden="1" customHeight="1" x14ac:dyDescent="0.2">
      <c r="A164" s="1066" t="s">
        <v>1836</v>
      </c>
      <c r="B164" s="1192"/>
      <c r="C164" s="1192"/>
      <c r="D164" s="1186"/>
      <c r="E164" s="1125">
        <f t="shared" si="133"/>
        <v>1</v>
      </c>
      <c r="F164" s="1102" t="s">
        <v>415</v>
      </c>
      <c r="G164" s="1102" t="s">
        <v>415</v>
      </c>
      <c r="H164" s="1102" t="s">
        <v>415</v>
      </c>
      <c r="I164" s="1101">
        <f t="shared" si="136"/>
        <v>14</v>
      </c>
      <c r="J164" s="1101">
        <f t="shared" si="137"/>
        <v>15</v>
      </c>
      <c r="K164" s="1101">
        <f t="shared" si="138"/>
        <v>16</v>
      </c>
      <c r="L164" s="1101">
        <f t="shared" si="139"/>
        <v>17</v>
      </c>
      <c r="M164" s="195"/>
      <c r="N164" s="775">
        <f t="shared" si="82"/>
        <v>45463</v>
      </c>
    </row>
    <row r="165" spans="1:14" s="146" customFormat="1" ht="20.25" hidden="1" customHeight="1" x14ac:dyDescent="0.2">
      <c r="A165" s="1066" t="s">
        <v>1706</v>
      </c>
      <c r="B165" s="1192"/>
      <c r="C165" s="1192"/>
      <c r="D165" s="1186"/>
      <c r="E165" s="1119">
        <f t="shared" ref="E165:E168" si="142">D165+1</f>
        <v>1</v>
      </c>
      <c r="F165" s="840">
        <f t="shared" ref="F165:F168" si="143">D165+6</f>
        <v>6</v>
      </c>
      <c r="G165" s="840">
        <f t="shared" ref="G165:G168" si="144">D165+11</f>
        <v>11</v>
      </c>
      <c r="H165" s="840">
        <f t="shared" ref="H165:H168" si="145">D165+12</f>
        <v>12</v>
      </c>
      <c r="I165" s="898" t="s">
        <v>415</v>
      </c>
      <c r="J165" s="898" t="s">
        <v>415</v>
      </c>
      <c r="K165" s="898" t="s">
        <v>415</v>
      </c>
      <c r="L165" s="898" t="s">
        <v>415</v>
      </c>
      <c r="M165" s="195"/>
      <c r="N165" s="775">
        <f t="shared" si="82"/>
        <v>45470</v>
      </c>
    </row>
    <row r="166" spans="1:14" s="146" customFormat="1" ht="20.25" hidden="1" customHeight="1" x14ac:dyDescent="0.2">
      <c r="A166" s="1066" t="s">
        <v>1733</v>
      </c>
      <c r="B166" s="1192"/>
      <c r="C166" s="1192"/>
      <c r="D166" s="1186"/>
      <c r="E166" s="1119">
        <f t="shared" si="142"/>
        <v>1</v>
      </c>
      <c r="F166" s="840">
        <f t="shared" si="143"/>
        <v>6</v>
      </c>
      <c r="G166" s="840">
        <f t="shared" si="144"/>
        <v>11</v>
      </c>
      <c r="H166" s="840">
        <f t="shared" si="145"/>
        <v>12</v>
      </c>
      <c r="I166" s="840">
        <f t="shared" ref="I166:I168" si="146">D166+14</f>
        <v>14</v>
      </c>
      <c r="J166" s="840">
        <f t="shared" ref="J166:J168" si="147">D166+15</f>
        <v>15</v>
      </c>
      <c r="K166" s="840">
        <f t="shared" ref="K166:K168" si="148">D166+16</f>
        <v>16</v>
      </c>
      <c r="L166" s="840">
        <f t="shared" ref="L166:L168" si="149">D166+17</f>
        <v>17</v>
      </c>
      <c r="M166" s="195"/>
      <c r="N166" s="775">
        <f t="shared" si="82"/>
        <v>45477</v>
      </c>
    </row>
    <row r="167" spans="1:14" s="146" customFormat="1" ht="20.25" hidden="1" customHeight="1" x14ac:dyDescent="0.2">
      <c r="A167" s="1066" t="s">
        <v>1376</v>
      </c>
      <c r="B167" s="1192"/>
      <c r="C167" s="1192"/>
      <c r="D167" s="1186"/>
      <c r="E167" s="1119">
        <f t="shared" si="142"/>
        <v>1</v>
      </c>
      <c r="F167" s="840">
        <f t="shared" si="143"/>
        <v>6</v>
      </c>
      <c r="G167" s="840">
        <f t="shared" si="144"/>
        <v>11</v>
      </c>
      <c r="H167" s="840">
        <f t="shared" si="145"/>
        <v>12</v>
      </c>
      <c r="I167" s="840">
        <f t="shared" si="146"/>
        <v>14</v>
      </c>
      <c r="J167" s="840">
        <f t="shared" si="147"/>
        <v>15</v>
      </c>
      <c r="K167" s="840">
        <f t="shared" si="148"/>
        <v>16</v>
      </c>
      <c r="L167" s="840">
        <f t="shared" si="149"/>
        <v>17</v>
      </c>
      <c r="M167" s="195"/>
      <c r="N167" s="775">
        <f>N166+7</f>
        <v>45484</v>
      </c>
    </row>
    <row r="168" spans="1:14" s="146" customFormat="1" ht="20.25" hidden="1" customHeight="1" x14ac:dyDescent="0.2">
      <c r="A168" s="1066"/>
      <c r="B168" s="1192"/>
      <c r="C168" s="1192"/>
      <c r="D168" s="1186"/>
      <c r="E168" s="1124">
        <f t="shared" si="142"/>
        <v>1</v>
      </c>
      <c r="F168" s="855">
        <f t="shared" si="143"/>
        <v>6</v>
      </c>
      <c r="G168" s="855">
        <f t="shared" si="144"/>
        <v>11</v>
      </c>
      <c r="H168" s="855">
        <f t="shared" si="145"/>
        <v>12</v>
      </c>
      <c r="I168" s="855">
        <f t="shared" si="146"/>
        <v>14</v>
      </c>
      <c r="J168" s="855">
        <f t="shared" si="147"/>
        <v>15</v>
      </c>
      <c r="K168" s="855">
        <f t="shared" si="148"/>
        <v>16</v>
      </c>
      <c r="L168" s="855">
        <f t="shared" si="149"/>
        <v>17</v>
      </c>
      <c r="M168" s="195"/>
      <c r="N168" s="775">
        <f t="shared" si="82"/>
        <v>45491</v>
      </c>
    </row>
    <row r="169" spans="1:14" s="146" customFormat="1" ht="20.25" hidden="1" customHeight="1" x14ac:dyDescent="0.2">
      <c r="A169" s="1066"/>
      <c r="B169" s="1192"/>
      <c r="C169" s="1192"/>
      <c r="D169" s="1186"/>
      <c r="E169" s="1124">
        <f t="shared" ref="E169" si="150">D169+1</f>
        <v>1</v>
      </c>
      <c r="F169" s="855">
        <f t="shared" ref="F169" si="151">D169+6</f>
        <v>6</v>
      </c>
      <c r="G169" s="855">
        <f t="shared" ref="G169" si="152">D169+11</f>
        <v>11</v>
      </c>
      <c r="H169" s="855">
        <f t="shared" ref="H169" si="153">D169+12</f>
        <v>12</v>
      </c>
      <c r="I169" s="855">
        <f t="shared" ref="I169" si="154">D169+14</f>
        <v>14</v>
      </c>
      <c r="J169" s="855">
        <f t="shared" ref="J169" si="155">D169+15</f>
        <v>15</v>
      </c>
      <c r="K169" s="855">
        <f t="shared" ref="K169" si="156">D169+16</f>
        <v>16</v>
      </c>
      <c r="L169" s="855">
        <f t="shared" ref="L169" si="157">D169+17</f>
        <v>17</v>
      </c>
      <c r="M169" s="195"/>
      <c r="N169" s="775">
        <f t="shared" si="82"/>
        <v>45498</v>
      </c>
    </row>
    <row r="170" spans="1:14" s="146" customFormat="1" ht="20.25" hidden="1" customHeight="1" x14ac:dyDescent="0.2">
      <c r="A170" s="1066" t="s">
        <v>1706</v>
      </c>
      <c r="B170" s="1192"/>
      <c r="C170" s="1192"/>
      <c r="D170" s="1186"/>
      <c r="E170" s="1116" t="s">
        <v>415</v>
      </c>
      <c r="F170" s="840">
        <v>45514</v>
      </c>
      <c r="G170" s="840">
        <f>F170+5</f>
        <v>45519</v>
      </c>
      <c r="H170" s="840">
        <f>G170+1</f>
        <v>45520</v>
      </c>
      <c r="I170" s="840">
        <f>H170+2</f>
        <v>45522</v>
      </c>
      <c r="J170" s="840">
        <f t="shared" ref="J170:L171" si="158">I170+1</f>
        <v>45523</v>
      </c>
      <c r="K170" s="840">
        <f t="shared" si="158"/>
        <v>45524</v>
      </c>
      <c r="L170" s="840">
        <f t="shared" si="158"/>
        <v>45525</v>
      </c>
      <c r="M170" s="195"/>
      <c r="N170" s="775">
        <f t="shared" si="82"/>
        <v>45505</v>
      </c>
    </row>
    <row r="171" spans="1:14" s="146" customFormat="1" ht="20.25" hidden="1" customHeight="1" x14ac:dyDescent="0.2">
      <c r="A171" s="1066" t="s">
        <v>1733</v>
      </c>
      <c r="B171" s="1192"/>
      <c r="C171" s="1192"/>
      <c r="D171" s="1186"/>
      <c r="E171" s="1116" t="s">
        <v>415</v>
      </c>
      <c r="F171" s="840">
        <v>45518</v>
      </c>
      <c r="G171" s="840">
        <f>F171+5</f>
        <v>45523</v>
      </c>
      <c r="H171" s="840">
        <f>G171+1</f>
        <v>45524</v>
      </c>
      <c r="I171" s="840">
        <f>H171+2</f>
        <v>45526</v>
      </c>
      <c r="J171" s="840">
        <f t="shared" si="158"/>
        <v>45527</v>
      </c>
      <c r="K171" s="840">
        <f t="shared" si="158"/>
        <v>45528</v>
      </c>
      <c r="L171" s="840">
        <f t="shared" si="158"/>
        <v>45529</v>
      </c>
      <c r="M171" s="195"/>
      <c r="N171" s="775">
        <f t="shared" si="82"/>
        <v>45512</v>
      </c>
    </row>
    <row r="172" spans="1:14" s="146" customFormat="1" ht="20.25" hidden="1" customHeight="1" x14ac:dyDescent="0.2">
      <c r="A172" s="1066" t="s">
        <v>1376</v>
      </c>
      <c r="B172" s="1192"/>
      <c r="C172" s="1192"/>
      <c r="D172" s="1186"/>
      <c r="E172" s="1119">
        <f t="shared" ref="E172" si="159">D172+1</f>
        <v>1</v>
      </c>
      <c r="F172" s="840">
        <f t="shared" ref="F172" si="160">D172+6</f>
        <v>6</v>
      </c>
      <c r="G172" s="840">
        <f t="shared" ref="G172" si="161">D172+11</f>
        <v>11</v>
      </c>
      <c r="H172" s="840">
        <f t="shared" ref="H172" si="162">D172+12</f>
        <v>12</v>
      </c>
      <c r="I172" s="840">
        <f t="shared" ref="I172" si="163">D172+14</f>
        <v>14</v>
      </c>
      <c r="J172" s="840">
        <f t="shared" ref="J172" si="164">D172+15</f>
        <v>15</v>
      </c>
      <c r="K172" s="840">
        <f t="shared" ref="K172" si="165">D172+16</f>
        <v>16</v>
      </c>
      <c r="L172" s="840">
        <f t="shared" ref="L172" si="166">D172+17</f>
        <v>17</v>
      </c>
      <c r="M172" s="195"/>
      <c r="N172" s="775">
        <f>N171+7</f>
        <v>45519</v>
      </c>
    </row>
    <row r="173" spans="1:14" s="146" customFormat="1" ht="18.75" customHeight="1" x14ac:dyDescent="0.2">
      <c r="A173" s="1066"/>
      <c r="B173" s="1192"/>
      <c r="C173" s="1192"/>
      <c r="D173" s="1156"/>
      <c r="E173" s="1126" t="s">
        <v>338</v>
      </c>
      <c r="F173" s="1112" t="s">
        <v>1827</v>
      </c>
      <c r="G173" s="1112" t="s">
        <v>172</v>
      </c>
      <c r="H173" s="1112" t="s">
        <v>228</v>
      </c>
      <c r="I173" s="1112" t="s">
        <v>233</v>
      </c>
      <c r="J173" s="1112" t="s">
        <v>277</v>
      </c>
      <c r="K173" s="1112" t="s">
        <v>312</v>
      </c>
      <c r="L173" s="1112" t="s">
        <v>322</v>
      </c>
      <c r="M173" s="195"/>
      <c r="N173" s="901" t="s">
        <v>853</v>
      </c>
    </row>
    <row r="174" spans="1:14" s="146" customFormat="1" ht="20.25" hidden="1" customHeight="1" x14ac:dyDescent="0.2">
      <c r="A174" s="1066"/>
      <c r="B174" s="1009" t="s">
        <v>1733</v>
      </c>
      <c r="C174" s="994" t="s">
        <v>1837</v>
      </c>
      <c r="D174" s="1127">
        <v>45530</v>
      </c>
      <c r="E174" s="840">
        <f t="shared" ref="E174" si="167">D174+1</f>
        <v>45531</v>
      </c>
      <c r="F174" s="840">
        <f t="shared" ref="F174" si="168">D174+6</f>
        <v>45536</v>
      </c>
      <c r="G174" s="840">
        <f t="shared" ref="G174" si="169">D174+11</f>
        <v>45541</v>
      </c>
      <c r="H174" s="840">
        <f t="shared" ref="H174" si="170">D174+12</f>
        <v>45542</v>
      </c>
      <c r="I174" s="840">
        <f t="shared" ref="I174" si="171">D174+14</f>
        <v>45544</v>
      </c>
      <c r="J174" s="840">
        <f t="shared" ref="J174" si="172">D174+15</f>
        <v>45545</v>
      </c>
      <c r="K174" s="840">
        <f t="shared" ref="K174" si="173">D174+16</f>
        <v>45546</v>
      </c>
      <c r="L174" s="840">
        <f t="shared" ref="L174" si="174">D174+17</f>
        <v>45547</v>
      </c>
      <c r="M174" s="195"/>
      <c r="N174" s="775">
        <f>N172+7</f>
        <v>45526</v>
      </c>
    </row>
    <row r="175" spans="1:14" s="146" customFormat="1" ht="20.25" hidden="1" customHeight="1" x14ac:dyDescent="0.2">
      <c r="A175" s="1066"/>
      <c r="B175" s="1009" t="s">
        <v>1789</v>
      </c>
      <c r="C175" s="994" t="s">
        <v>1838</v>
      </c>
      <c r="D175" s="991">
        <v>45538</v>
      </c>
      <c r="E175" s="840">
        <f t="shared" ref="E175" si="175">D175+1</f>
        <v>45539</v>
      </c>
      <c r="F175" s="840">
        <f t="shared" ref="F175:F179" si="176">D175+6</f>
        <v>45544</v>
      </c>
      <c r="G175" s="840">
        <f t="shared" ref="G175" si="177">D175+11</f>
        <v>45549</v>
      </c>
      <c r="H175" s="840">
        <f t="shared" ref="H175" si="178">D175+12</f>
        <v>45550</v>
      </c>
      <c r="I175" s="840">
        <f t="shared" ref="I175" si="179">D175+14</f>
        <v>45552</v>
      </c>
      <c r="J175" s="840">
        <f t="shared" ref="J175" si="180">D175+15</f>
        <v>45553</v>
      </c>
      <c r="K175" s="840">
        <f t="shared" ref="K175" si="181">D175+16</f>
        <v>45554</v>
      </c>
      <c r="L175" s="840">
        <f t="shared" ref="L175" si="182">D175+17</f>
        <v>45555</v>
      </c>
      <c r="M175" s="195"/>
      <c r="N175" s="775">
        <f>N174+7</f>
        <v>45533</v>
      </c>
    </row>
    <row r="176" spans="1:14" s="146" customFormat="1" ht="20.25" hidden="1" customHeight="1" x14ac:dyDescent="0.2">
      <c r="A176" s="1066" t="s">
        <v>1706</v>
      </c>
      <c r="B176" s="1009" t="s">
        <v>1376</v>
      </c>
      <c r="C176" s="994" t="s">
        <v>1839</v>
      </c>
      <c r="D176" s="994">
        <v>45553</v>
      </c>
      <c r="E176" s="840">
        <f t="shared" ref="E176" si="183">D176+1</f>
        <v>45554</v>
      </c>
      <c r="F176" s="840">
        <f t="shared" si="176"/>
        <v>45559</v>
      </c>
      <c r="G176" s="840">
        <f>F176+5</f>
        <v>45564</v>
      </c>
      <c r="H176" s="840">
        <f>G176+1</f>
        <v>45565</v>
      </c>
      <c r="I176" s="1074" t="s">
        <v>415</v>
      </c>
      <c r="J176" s="1074" t="s">
        <v>415</v>
      </c>
      <c r="K176" s="1074" t="s">
        <v>415</v>
      </c>
      <c r="L176" s="840">
        <f>D176+17</f>
        <v>45570</v>
      </c>
      <c r="M176" s="195"/>
      <c r="N176" s="775">
        <f t="shared" ref="N176:N177" si="184">N175+7</f>
        <v>45540</v>
      </c>
    </row>
    <row r="177" spans="1:14" s="146" customFormat="1" ht="20.25" hidden="1" customHeight="1" x14ac:dyDescent="0.2">
      <c r="A177" s="1066" t="s">
        <v>1733</v>
      </c>
      <c r="B177" s="1009" t="s">
        <v>1706</v>
      </c>
      <c r="C177" s="994" t="s">
        <v>1840</v>
      </c>
      <c r="D177" s="991">
        <v>45552</v>
      </c>
      <c r="E177" s="840">
        <f t="shared" ref="E177:E181" si="185">D177+1</f>
        <v>45553</v>
      </c>
      <c r="F177" s="1074" t="s">
        <v>415</v>
      </c>
      <c r="G177" s="1074" t="s">
        <v>415</v>
      </c>
      <c r="H177" s="840">
        <f t="shared" ref="H177:H180" si="186">D177+12</f>
        <v>45564</v>
      </c>
      <c r="I177" s="840">
        <f t="shared" ref="I177:I180" si="187">D177+14</f>
        <v>45566</v>
      </c>
      <c r="J177" s="840">
        <f t="shared" ref="J177:J180" si="188">D177+15</f>
        <v>45567</v>
      </c>
      <c r="K177" s="840">
        <f t="shared" ref="K177:K180" si="189">D177+16</f>
        <v>45568</v>
      </c>
      <c r="L177" s="840">
        <f t="shared" ref="L177:L184" si="190">D177+17</f>
        <v>45569</v>
      </c>
      <c r="M177" s="195"/>
      <c r="N177" s="775">
        <f t="shared" si="184"/>
        <v>45547</v>
      </c>
    </row>
    <row r="178" spans="1:14" s="146" customFormat="1" ht="20.25" hidden="1" customHeight="1" x14ac:dyDescent="0.2">
      <c r="A178" s="1066" t="s">
        <v>1376</v>
      </c>
      <c r="B178" s="1009" t="s">
        <v>1785</v>
      </c>
      <c r="C178" s="994" t="s">
        <v>1841</v>
      </c>
      <c r="D178" s="991">
        <v>45562</v>
      </c>
      <c r="E178" s="840">
        <f t="shared" si="185"/>
        <v>45563</v>
      </c>
      <c r="F178" s="1183" t="s">
        <v>415</v>
      </c>
      <c r="G178" s="1184"/>
      <c r="H178" s="1185"/>
      <c r="I178" s="840">
        <f t="shared" si="187"/>
        <v>45576</v>
      </c>
      <c r="J178" s="840">
        <f t="shared" si="188"/>
        <v>45577</v>
      </c>
      <c r="K178" s="840">
        <f t="shared" si="189"/>
        <v>45578</v>
      </c>
      <c r="L178" s="840">
        <f t="shared" si="190"/>
        <v>45579</v>
      </c>
      <c r="M178" s="195"/>
      <c r="N178" s="775">
        <f>N177+7</f>
        <v>45554</v>
      </c>
    </row>
    <row r="179" spans="1:14" s="146" customFormat="1" ht="20.25" hidden="1" customHeight="1" x14ac:dyDescent="0.2">
      <c r="A179" s="1066"/>
      <c r="B179" s="1009" t="s">
        <v>1733</v>
      </c>
      <c r="C179" s="994" t="s">
        <v>1842</v>
      </c>
      <c r="D179" s="991">
        <v>45565</v>
      </c>
      <c r="E179" s="1074" t="s">
        <v>415</v>
      </c>
      <c r="F179" s="840">
        <f t="shared" si="176"/>
        <v>45571</v>
      </c>
      <c r="G179" s="840">
        <f t="shared" ref="G179:G180" si="191">D179+11</f>
        <v>45576</v>
      </c>
      <c r="H179" s="840">
        <f t="shared" si="186"/>
        <v>45577</v>
      </c>
      <c r="I179" s="840">
        <f t="shared" si="187"/>
        <v>45579</v>
      </c>
      <c r="J179" s="840">
        <f t="shared" si="188"/>
        <v>45580</v>
      </c>
      <c r="K179" s="840">
        <f t="shared" si="189"/>
        <v>45581</v>
      </c>
      <c r="L179" s="840">
        <f t="shared" si="190"/>
        <v>45582</v>
      </c>
      <c r="M179" s="195"/>
      <c r="N179" s="775">
        <f>N178+7</f>
        <v>45561</v>
      </c>
    </row>
    <row r="180" spans="1:14" s="146" customFormat="1" ht="20.25" hidden="1" customHeight="1" x14ac:dyDescent="0.2">
      <c r="A180" s="1066"/>
      <c r="B180" s="1009" t="s">
        <v>1789</v>
      </c>
      <c r="C180" s="994" t="s">
        <v>1843</v>
      </c>
      <c r="D180" s="991">
        <v>45573</v>
      </c>
      <c r="E180" s="840">
        <f t="shared" si="185"/>
        <v>45574</v>
      </c>
      <c r="F180" s="840">
        <f t="shared" ref="F180:F184" si="192">D180+6</f>
        <v>45579</v>
      </c>
      <c r="G180" s="840">
        <f t="shared" si="191"/>
        <v>45584</v>
      </c>
      <c r="H180" s="840">
        <f t="shared" si="186"/>
        <v>45585</v>
      </c>
      <c r="I180" s="840">
        <f t="shared" si="187"/>
        <v>45587</v>
      </c>
      <c r="J180" s="840">
        <f t="shared" si="188"/>
        <v>45588</v>
      </c>
      <c r="K180" s="840">
        <f t="shared" si="189"/>
        <v>45589</v>
      </c>
      <c r="L180" s="840">
        <f t="shared" si="190"/>
        <v>45590</v>
      </c>
      <c r="M180" s="195"/>
      <c r="N180" s="775">
        <f>N179+7</f>
        <v>45568</v>
      </c>
    </row>
    <row r="181" spans="1:14" s="146" customFormat="1" ht="20.25" hidden="1" customHeight="1" x14ac:dyDescent="0.2">
      <c r="A181" s="1066"/>
      <c r="B181" s="1009" t="s">
        <v>1376</v>
      </c>
      <c r="C181" s="994" t="s">
        <v>1844</v>
      </c>
      <c r="D181" s="991">
        <v>45577</v>
      </c>
      <c r="E181" s="840">
        <f t="shared" si="185"/>
        <v>45578</v>
      </c>
      <c r="F181" s="840">
        <f t="shared" si="192"/>
        <v>45583</v>
      </c>
      <c r="G181" s="840">
        <f t="shared" ref="G181" si="193">D181+11</f>
        <v>45588</v>
      </c>
      <c r="H181" s="840">
        <f t="shared" ref="H181" si="194">D181+12</f>
        <v>45589</v>
      </c>
      <c r="I181" s="840">
        <f t="shared" ref="I181" si="195">D181+14</f>
        <v>45591</v>
      </c>
      <c r="J181" s="840">
        <f t="shared" ref="J181" si="196">D181+15</f>
        <v>45592</v>
      </c>
      <c r="K181" s="840">
        <f t="shared" ref="K181" si="197">D181+16</f>
        <v>45593</v>
      </c>
      <c r="L181" s="840">
        <f t="shared" si="190"/>
        <v>45594</v>
      </c>
      <c r="M181" s="195"/>
      <c r="N181" s="775">
        <f t="shared" ref="N181:N182" si="198">N180+7</f>
        <v>45575</v>
      </c>
    </row>
    <row r="182" spans="1:14" s="146" customFormat="1" ht="20.25" hidden="1" customHeight="1" x14ac:dyDescent="0.2">
      <c r="A182" s="1066"/>
      <c r="B182" s="1009" t="s">
        <v>1706</v>
      </c>
      <c r="C182" s="994" t="s">
        <v>1845</v>
      </c>
      <c r="D182" s="991">
        <v>45587</v>
      </c>
      <c r="E182" s="840">
        <f t="shared" ref="E182:E186" si="199">D182+1</f>
        <v>45588</v>
      </c>
      <c r="F182" s="840">
        <f t="shared" si="192"/>
        <v>45593</v>
      </c>
      <c r="G182" s="840">
        <f t="shared" ref="G182:G184" si="200">D182+11</f>
        <v>45598</v>
      </c>
      <c r="H182" s="840">
        <f t="shared" ref="H182:H184" si="201">D182+12</f>
        <v>45599</v>
      </c>
      <c r="I182" s="840">
        <f t="shared" ref="I182:I186" si="202">D182+14</f>
        <v>45601</v>
      </c>
      <c r="J182" s="840">
        <f t="shared" ref="J182:J186" si="203">D182+15</f>
        <v>45602</v>
      </c>
      <c r="K182" s="840">
        <f t="shared" ref="K182:K186" si="204">D182+16</f>
        <v>45603</v>
      </c>
      <c r="L182" s="840">
        <f t="shared" si="190"/>
        <v>45604</v>
      </c>
      <c r="M182" s="195"/>
      <c r="N182" s="775">
        <f t="shared" si="198"/>
        <v>45582</v>
      </c>
    </row>
    <row r="183" spans="1:14" s="146" customFormat="1" ht="20.25" hidden="1" customHeight="1" x14ac:dyDescent="0.2">
      <c r="A183" s="1066"/>
      <c r="B183" s="1009" t="s">
        <v>1785</v>
      </c>
      <c r="C183" s="994" t="s">
        <v>1846</v>
      </c>
      <c r="D183" s="991">
        <v>45590</v>
      </c>
      <c r="E183" s="840">
        <f t="shared" si="199"/>
        <v>45591</v>
      </c>
      <c r="F183" s="840">
        <f t="shared" si="192"/>
        <v>45596</v>
      </c>
      <c r="G183" s="840">
        <f t="shared" si="200"/>
        <v>45601</v>
      </c>
      <c r="H183" s="840">
        <f t="shared" si="201"/>
        <v>45602</v>
      </c>
      <c r="I183" s="840">
        <f t="shared" si="202"/>
        <v>45604</v>
      </c>
      <c r="J183" s="840">
        <f t="shared" si="203"/>
        <v>45605</v>
      </c>
      <c r="K183" s="840">
        <f t="shared" si="204"/>
        <v>45606</v>
      </c>
      <c r="L183" s="840">
        <f t="shared" si="190"/>
        <v>45607</v>
      </c>
      <c r="M183" s="195"/>
      <c r="N183" s="775">
        <f>N182+7</f>
        <v>45589</v>
      </c>
    </row>
    <row r="184" spans="1:14" s="146" customFormat="1" ht="20.25" hidden="1" customHeight="1" x14ac:dyDescent="0.2">
      <c r="A184" s="1066"/>
      <c r="B184" s="1009" t="s">
        <v>1733</v>
      </c>
      <c r="C184" s="994" t="s">
        <v>1847</v>
      </c>
      <c r="D184" s="991">
        <v>45600</v>
      </c>
      <c r="E184" s="840">
        <f t="shared" si="199"/>
        <v>45601</v>
      </c>
      <c r="F184" s="840">
        <f t="shared" si="192"/>
        <v>45606</v>
      </c>
      <c r="G184" s="840">
        <f t="shared" si="200"/>
        <v>45611</v>
      </c>
      <c r="H184" s="840">
        <f t="shared" si="201"/>
        <v>45612</v>
      </c>
      <c r="I184" s="840">
        <f t="shared" si="202"/>
        <v>45614</v>
      </c>
      <c r="J184" s="840">
        <f t="shared" si="203"/>
        <v>45615</v>
      </c>
      <c r="K184" s="840">
        <f t="shared" si="204"/>
        <v>45616</v>
      </c>
      <c r="L184" s="840">
        <f t="shared" si="190"/>
        <v>45617</v>
      </c>
      <c r="M184" s="195"/>
      <c r="N184" s="775">
        <f>N183+7</f>
        <v>45596</v>
      </c>
    </row>
    <row r="185" spans="1:14" s="146" customFormat="1" ht="20.25" hidden="1" customHeight="1" x14ac:dyDescent="0.2">
      <c r="A185" s="1066"/>
      <c r="B185" s="1009" t="s">
        <v>1789</v>
      </c>
      <c r="C185" s="994" t="s">
        <v>1848</v>
      </c>
      <c r="D185" s="991">
        <v>45606</v>
      </c>
      <c r="E185" s="840">
        <f t="shared" ref="E185" si="205">D185+1</f>
        <v>45607</v>
      </c>
      <c r="F185" s="1115"/>
      <c r="G185" s="1115"/>
      <c r="H185" s="1115"/>
      <c r="I185" s="855"/>
      <c r="J185" s="855"/>
      <c r="K185" s="855"/>
      <c r="L185" s="855"/>
      <c r="M185" s="195"/>
      <c r="N185" s="775">
        <f>N184+7</f>
        <v>45603</v>
      </c>
    </row>
    <row r="186" spans="1:14" s="146" customFormat="1" ht="20.25" hidden="1" customHeight="1" x14ac:dyDescent="0.2">
      <c r="A186" s="1066" t="s">
        <v>1376</v>
      </c>
      <c r="B186" s="1128" t="s">
        <v>439</v>
      </c>
      <c r="C186" s="994" t="s">
        <v>1849</v>
      </c>
      <c r="D186" s="855">
        <v>45610</v>
      </c>
      <c r="E186" s="855">
        <f t="shared" si="199"/>
        <v>45611</v>
      </c>
      <c r="F186" s="855">
        <f t="shared" ref="F186" si="206">D186+6</f>
        <v>45616</v>
      </c>
      <c r="G186" s="855">
        <f t="shared" ref="G186" si="207">D186+11</f>
        <v>45621</v>
      </c>
      <c r="H186" s="855">
        <f t="shared" ref="H186" si="208">D186+12</f>
        <v>45622</v>
      </c>
      <c r="I186" s="855">
        <f t="shared" si="202"/>
        <v>45624</v>
      </c>
      <c r="J186" s="855">
        <f t="shared" si="203"/>
        <v>45625</v>
      </c>
      <c r="K186" s="855">
        <f t="shared" si="204"/>
        <v>45626</v>
      </c>
      <c r="L186" s="855">
        <f t="shared" ref="L186:L188" si="209">D186+17</f>
        <v>45627</v>
      </c>
      <c r="M186" s="195"/>
      <c r="N186" s="775">
        <f t="shared" ref="N186:N187" si="210">N185+7</f>
        <v>45610</v>
      </c>
    </row>
    <row r="187" spans="1:14" s="146" customFormat="1" ht="20.100000000000001" hidden="1" customHeight="1" x14ac:dyDescent="0.2">
      <c r="A187" s="1066"/>
      <c r="B187" s="1009" t="s">
        <v>1706</v>
      </c>
      <c r="C187" s="994" t="s">
        <v>1850</v>
      </c>
      <c r="D187" s="991">
        <v>45624</v>
      </c>
      <c r="E187" s="840">
        <f t="shared" ref="E187:E191" si="211">D187+1</f>
        <v>45625</v>
      </c>
      <c r="F187" s="1074" t="s">
        <v>415</v>
      </c>
      <c r="G187" s="1074" t="s">
        <v>415</v>
      </c>
      <c r="H187" s="1074" t="s">
        <v>415</v>
      </c>
      <c r="I187" s="840">
        <f t="shared" ref="I187:I188" si="212">D187+14</f>
        <v>45638</v>
      </c>
      <c r="J187" s="840">
        <f t="shared" ref="J187:J188" si="213">D187+15</f>
        <v>45639</v>
      </c>
      <c r="K187" s="840">
        <f t="shared" ref="K187:K188" si="214">D187+16</f>
        <v>45640</v>
      </c>
      <c r="L187" s="840">
        <f t="shared" si="209"/>
        <v>45641</v>
      </c>
      <c r="M187" s="195"/>
      <c r="N187" s="775">
        <f t="shared" si="210"/>
        <v>45617</v>
      </c>
    </row>
    <row r="188" spans="1:14" s="146" customFormat="1" ht="20.100000000000001" hidden="1" customHeight="1" x14ac:dyDescent="0.2">
      <c r="A188" s="1066"/>
      <c r="B188" s="1009" t="s">
        <v>1785</v>
      </c>
      <c r="C188" s="994" t="s">
        <v>1851</v>
      </c>
      <c r="D188" s="991">
        <v>45626</v>
      </c>
      <c r="E188" s="840">
        <f t="shared" si="211"/>
        <v>45627</v>
      </c>
      <c r="F188" s="840">
        <f t="shared" ref="F188" si="215">D188+6</f>
        <v>45632</v>
      </c>
      <c r="G188" s="840">
        <f t="shared" ref="G188" si="216">D188+11</f>
        <v>45637</v>
      </c>
      <c r="H188" s="840">
        <f t="shared" ref="H188" si="217">D188+12</f>
        <v>45638</v>
      </c>
      <c r="I188" s="840">
        <f t="shared" si="212"/>
        <v>45640</v>
      </c>
      <c r="J188" s="840">
        <f t="shared" si="213"/>
        <v>45641</v>
      </c>
      <c r="K188" s="840">
        <f t="shared" si="214"/>
        <v>45642</v>
      </c>
      <c r="L188" s="840">
        <f t="shared" si="209"/>
        <v>45643</v>
      </c>
      <c r="M188" s="195"/>
      <c r="N188" s="775">
        <f>N187+7</f>
        <v>45624</v>
      </c>
    </row>
    <row r="189" spans="1:14" s="146" customFormat="1" ht="20.100000000000001" hidden="1" customHeight="1" x14ac:dyDescent="0.2">
      <c r="A189" s="1066"/>
      <c r="B189" s="1009" t="s">
        <v>1733</v>
      </c>
      <c r="C189" s="994" t="s">
        <v>1852</v>
      </c>
      <c r="D189" s="898" t="s">
        <v>415</v>
      </c>
      <c r="E189" s="855"/>
      <c r="F189" s="855"/>
      <c r="G189" s="855"/>
      <c r="H189" s="855"/>
      <c r="I189" s="855"/>
      <c r="J189" s="855"/>
      <c r="K189" s="855"/>
      <c r="L189" s="855"/>
      <c r="M189" s="195"/>
      <c r="N189" s="775">
        <f>N188+7</f>
        <v>45631</v>
      </c>
    </row>
    <row r="190" spans="1:14" s="146" customFormat="1" ht="20.100000000000001" hidden="1" customHeight="1" x14ac:dyDescent="0.2">
      <c r="A190" s="1066"/>
      <c r="B190" s="1009" t="s">
        <v>1806</v>
      </c>
      <c r="C190" s="994" t="s">
        <v>1853</v>
      </c>
      <c r="D190" s="991">
        <v>45641</v>
      </c>
      <c r="E190" s="840">
        <f t="shared" si="211"/>
        <v>45642</v>
      </c>
      <c r="F190" s="840">
        <f t="shared" ref="F190" si="218">D190+6</f>
        <v>45647</v>
      </c>
      <c r="G190" s="840">
        <f t="shared" ref="G190" si="219">D190+11</f>
        <v>45652</v>
      </c>
      <c r="H190" s="840">
        <f t="shared" ref="H190" si="220">D190+12</f>
        <v>45653</v>
      </c>
      <c r="I190" s="840">
        <f t="shared" ref="I190" si="221">D190+14</f>
        <v>45655</v>
      </c>
      <c r="J190" s="840">
        <f t="shared" ref="J190" si="222">D190+15</f>
        <v>45656</v>
      </c>
      <c r="K190" s="840">
        <f t="shared" ref="K190" si="223">D190+16</f>
        <v>45657</v>
      </c>
      <c r="L190" s="840">
        <f t="shared" ref="L190" si="224">D190+17</f>
        <v>45658</v>
      </c>
      <c r="M190" s="195"/>
      <c r="N190" s="775">
        <f>N189+7</f>
        <v>45638</v>
      </c>
    </row>
    <row r="191" spans="1:14" s="146" customFormat="1" ht="20.100000000000001" hidden="1" customHeight="1" x14ac:dyDescent="0.2">
      <c r="A191" s="1066"/>
      <c r="B191" s="1009" t="s">
        <v>1376</v>
      </c>
      <c r="C191" s="994" t="s">
        <v>1854</v>
      </c>
      <c r="D191" s="991">
        <v>45647</v>
      </c>
      <c r="E191" s="840">
        <f t="shared" si="211"/>
        <v>45648</v>
      </c>
      <c r="F191" s="840">
        <f t="shared" ref="F191:F195" si="225">D191+6</f>
        <v>45653</v>
      </c>
      <c r="G191" s="840">
        <f t="shared" ref="G191:G195" si="226">D191+11</f>
        <v>45658</v>
      </c>
      <c r="H191" s="840">
        <f t="shared" ref="H191:H194" si="227">D191+12</f>
        <v>45659</v>
      </c>
      <c r="I191" s="840">
        <f t="shared" ref="I191:I195" si="228">D191+14</f>
        <v>45661</v>
      </c>
      <c r="J191" s="840">
        <f t="shared" ref="J191:J195" si="229">D191+15</f>
        <v>45662</v>
      </c>
      <c r="K191" s="840">
        <f t="shared" ref="K191:K195" si="230">D191+16</f>
        <v>45663</v>
      </c>
      <c r="L191" s="840">
        <f t="shared" ref="L191:L195" si="231">D191+17</f>
        <v>45664</v>
      </c>
      <c r="M191" s="195"/>
      <c r="N191" s="775">
        <f t="shared" ref="N191:N192" si="232">N190+7</f>
        <v>45645</v>
      </c>
    </row>
    <row r="192" spans="1:14" s="146" customFormat="1" ht="20.100000000000001" hidden="1" customHeight="1" x14ac:dyDescent="0.2">
      <c r="A192" s="1066"/>
      <c r="B192" s="1009" t="s">
        <v>1706</v>
      </c>
      <c r="C192" s="994" t="s">
        <v>1855</v>
      </c>
      <c r="D192" s="991">
        <v>45655</v>
      </c>
      <c r="E192" s="840">
        <f t="shared" ref="E192:E196" si="233">D192+1</f>
        <v>45656</v>
      </c>
      <c r="F192" s="840">
        <f t="shared" si="225"/>
        <v>45661</v>
      </c>
      <c r="G192" s="840">
        <f t="shared" si="226"/>
        <v>45666</v>
      </c>
      <c r="H192" s="840">
        <f t="shared" si="227"/>
        <v>45667</v>
      </c>
      <c r="I192" s="840">
        <f t="shared" si="228"/>
        <v>45669</v>
      </c>
      <c r="J192" s="840">
        <f t="shared" si="229"/>
        <v>45670</v>
      </c>
      <c r="K192" s="840">
        <f t="shared" si="230"/>
        <v>45671</v>
      </c>
      <c r="L192" s="840">
        <f t="shared" si="231"/>
        <v>45672</v>
      </c>
      <c r="M192" s="195"/>
      <c r="N192" s="775">
        <f t="shared" si="232"/>
        <v>45652</v>
      </c>
    </row>
    <row r="193" spans="1:14" s="146" customFormat="1" ht="20.100000000000001" hidden="1" customHeight="1" x14ac:dyDescent="0.2">
      <c r="A193" s="1066"/>
      <c r="B193" s="1009" t="s">
        <v>1785</v>
      </c>
      <c r="C193" s="994" t="s">
        <v>1856</v>
      </c>
      <c r="D193" s="991">
        <v>45664</v>
      </c>
      <c r="E193" s="840">
        <f t="shared" si="233"/>
        <v>45665</v>
      </c>
      <c r="F193" s="840">
        <f t="shared" si="225"/>
        <v>45670</v>
      </c>
      <c r="G193" s="840">
        <f t="shared" si="226"/>
        <v>45675</v>
      </c>
      <c r="H193" s="840">
        <f t="shared" si="227"/>
        <v>45676</v>
      </c>
      <c r="I193" s="840">
        <f t="shared" si="228"/>
        <v>45678</v>
      </c>
      <c r="J193" s="840">
        <f t="shared" si="229"/>
        <v>45679</v>
      </c>
      <c r="K193" s="840">
        <f t="shared" si="230"/>
        <v>45680</v>
      </c>
      <c r="L193" s="840">
        <f t="shared" si="231"/>
        <v>45681</v>
      </c>
      <c r="M193" s="195"/>
      <c r="N193" s="775">
        <f>N192+7</f>
        <v>45659</v>
      </c>
    </row>
    <row r="194" spans="1:14" s="146" customFormat="1" ht="20.100000000000001" hidden="1" customHeight="1" x14ac:dyDescent="0.2">
      <c r="A194" s="1066"/>
      <c r="B194" s="1009" t="s">
        <v>1733</v>
      </c>
      <c r="C194" s="994" t="s">
        <v>1857</v>
      </c>
      <c r="D194" s="991">
        <v>45668</v>
      </c>
      <c r="E194" s="840">
        <f t="shared" si="233"/>
        <v>45669</v>
      </c>
      <c r="F194" s="840">
        <f t="shared" si="225"/>
        <v>45674</v>
      </c>
      <c r="G194" s="840">
        <f t="shared" si="226"/>
        <v>45679</v>
      </c>
      <c r="H194" s="840">
        <f t="shared" si="227"/>
        <v>45680</v>
      </c>
      <c r="I194" s="840">
        <f t="shared" si="228"/>
        <v>45682</v>
      </c>
      <c r="J194" s="840">
        <f t="shared" si="229"/>
        <v>45683</v>
      </c>
      <c r="K194" s="840">
        <f t="shared" si="230"/>
        <v>45684</v>
      </c>
      <c r="L194" s="840">
        <f t="shared" si="231"/>
        <v>45685</v>
      </c>
      <c r="M194" s="195"/>
      <c r="N194" s="775">
        <f>N193+7</f>
        <v>45666</v>
      </c>
    </row>
    <row r="195" spans="1:14" s="146" customFormat="1" ht="20.100000000000001" customHeight="1" x14ac:dyDescent="0.2">
      <c r="A195" s="1066"/>
      <c r="B195" s="1009" t="s">
        <v>1806</v>
      </c>
      <c r="C195" s="994" t="s">
        <v>1858</v>
      </c>
      <c r="D195" s="991">
        <v>45681</v>
      </c>
      <c r="E195" s="840">
        <f t="shared" si="233"/>
        <v>45682</v>
      </c>
      <c r="F195" s="840">
        <f t="shared" si="225"/>
        <v>45687</v>
      </c>
      <c r="G195" s="840">
        <f t="shared" si="226"/>
        <v>45692</v>
      </c>
      <c r="H195" s="898" t="s">
        <v>415</v>
      </c>
      <c r="I195" s="840">
        <f t="shared" si="228"/>
        <v>45695</v>
      </c>
      <c r="J195" s="840">
        <f t="shared" si="229"/>
        <v>45696</v>
      </c>
      <c r="K195" s="840">
        <f t="shared" si="230"/>
        <v>45697</v>
      </c>
      <c r="L195" s="840">
        <f t="shared" si="231"/>
        <v>45698</v>
      </c>
      <c r="M195" s="195"/>
      <c r="N195" s="775">
        <f>N194+7</f>
        <v>45673</v>
      </c>
    </row>
    <row r="196" spans="1:14" s="146" customFormat="1" ht="20.100000000000001" customHeight="1" x14ac:dyDescent="0.2">
      <c r="A196" s="1066"/>
      <c r="B196" s="1009" t="s">
        <v>1376</v>
      </c>
      <c r="C196" s="994" t="s">
        <v>1859</v>
      </c>
      <c r="D196" s="991">
        <v>45682</v>
      </c>
      <c r="E196" s="840">
        <f t="shared" si="233"/>
        <v>45683</v>
      </c>
      <c r="F196" s="840">
        <f t="shared" ref="F196:F200" si="234">D196+6</f>
        <v>45688</v>
      </c>
      <c r="G196" s="840">
        <f t="shared" ref="G196:G200" si="235">D196+11</f>
        <v>45693</v>
      </c>
      <c r="H196" s="840">
        <f t="shared" ref="H196:H200" si="236">D196+12</f>
        <v>45694</v>
      </c>
      <c r="I196" s="840">
        <f t="shared" ref="I196:I200" si="237">D196+14</f>
        <v>45696</v>
      </c>
      <c r="J196" s="840">
        <f t="shared" ref="J196:J200" si="238">D196+15</f>
        <v>45697</v>
      </c>
      <c r="K196" s="840">
        <f t="shared" ref="K196:K200" si="239">D196+16</f>
        <v>45698</v>
      </c>
      <c r="L196" s="840">
        <f t="shared" ref="L196:L200" si="240">D196+17</f>
        <v>45699</v>
      </c>
      <c r="M196" s="195"/>
      <c r="N196" s="775">
        <f t="shared" ref="N196:N197" si="241">N195+7</f>
        <v>45680</v>
      </c>
    </row>
    <row r="197" spans="1:14" s="146" customFormat="1" ht="20.100000000000001" customHeight="1" x14ac:dyDescent="0.2">
      <c r="A197" s="1066"/>
      <c r="B197" s="1009" t="s">
        <v>1706</v>
      </c>
      <c r="C197" s="994" t="s">
        <v>1860</v>
      </c>
      <c r="D197" s="991">
        <v>45321</v>
      </c>
      <c r="E197" s="840">
        <f t="shared" ref="E197:E201" si="242">D197+1</f>
        <v>45322</v>
      </c>
      <c r="F197" s="840">
        <f t="shared" si="234"/>
        <v>45327</v>
      </c>
      <c r="G197" s="840">
        <f t="shared" si="235"/>
        <v>45332</v>
      </c>
      <c r="H197" s="840">
        <f t="shared" si="236"/>
        <v>45333</v>
      </c>
      <c r="I197" s="840">
        <f t="shared" si="237"/>
        <v>45335</v>
      </c>
      <c r="J197" s="840">
        <f t="shared" si="238"/>
        <v>45336</v>
      </c>
      <c r="K197" s="840">
        <f t="shared" si="239"/>
        <v>45337</v>
      </c>
      <c r="L197" s="840">
        <f t="shared" si="240"/>
        <v>45338</v>
      </c>
      <c r="M197" s="195"/>
      <c r="N197" s="775">
        <f t="shared" si="241"/>
        <v>45687</v>
      </c>
    </row>
    <row r="198" spans="1:14" s="146" customFormat="1" ht="20.100000000000001" customHeight="1" x14ac:dyDescent="0.2">
      <c r="A198" s="1066"/>
      <c r="B198" s="1009" t="s">
        <v>1785</v>
      </c>
      <c r="C198" s="994" t="s">
        <v>1861</v>
      </c>
      <c r="D198" s="991">
        <v>45328</v>
      </c>
      <c r="E198" s="840">
        <f t="shared" si="242"/>
        <v>45329</v>
      </c>
      <c r="F198" s="840">
        <f t="shared" si="234"/>
        <v>45334</v>
      </c>
      <c r="G198" s="840">
        <f t="shared" si="235"/>
        <v>45339</v>
      </c>
      <c r="H198" s="840">
        <f t="shared" si="236"/>
        <v>45340</v>
      </c>
      <c r="I198" s="840">
        <f t="shared" si="237"/>
        <v>45342</v>
      </c>
      <c r="J198" s="840">
        <f t="shared" si="238"/>
        <v>45343</v>
      </c>
      <c r="K198" s="840">
        <f t="shared" si="239"/>
        <v>45344</v>
      </c>
      <c r="L198" s="840">
        <f t="shared" si="240"/>
        <v>45345</v>
      </c>
      <c r="M198" s="195"/>
      <c r="N198" s="775">
        <f>N197+7</f>
        <v>45694</v>
      </c>
    </row>
    <row r="199" spans="1:14" s="146" customFormat="1" ht="20.100000000000001" customHeight="1" x14ac:dyDescent="0.2">
      <c r="A199" s="1066"/>
      <c r="B199" s="1009" t="s">
        <v>1733</v>
      </c>
      <c r="C199" s="994" t="s">
        <v>1862</v>
      </c>
      <c r="D199" s="991">
        <v>45335</v>
      </c>
      <c r="E199" s="840">
        <f t="shared" si="242"/>
        <v>45336</v>
      </c>
      <c r="F199" s="840">
        <f t="shared" si="234"/>
        <v>45341</v>
      </c>
      <c r="G199" s="840">
        <f t="shared" si="235"/>
        <v>45346</v>
      </c>
      <c r="H199" s="840">
        <f t="shared" si="236"/>
        <v>45347</v>
      </c>
      <c r="I199" s="840">
        <f t="shared" si="237"/>
        <v>45349</v>
      </c>
      <c r="J199" s="840">
        <f t="shared" si="238"/>
        <v>45350</v>
      </c>
      <c r="K199" s="840">
        <f t="shared" si="239"/>
        <v>45351</v>
      </c>
      <c r="L199" s="840">
        <f t="shared" si="240"/>
        <v>45352</v>
      </c>
      <c r="M199" s="195"/>
      <c r="N199" s="775">
        <f>N198+7</f>
        <v>45701</v>
      </c>
    </row>
    <row r="200" spans="1:14" s="146" customFormat="1" ht="20.100000000000001" customHeight="1" x14ac:dyDescent="0.2">
      <c r="A200" s="1066"/>
      <c r="B200" s="1009" t="s">
        <v>1806</v>
      </c>
      <c r="C200" s="994" t="s">
        <v>1863</v>
      </c>
      <c r="D200" s="991">
        <v>45342</v>
      </c>
      <c r="E200" s="840">
        <f t="shared" si="242"/>
        <v>45343</v>
      </c>
      <c r="F200" s="840">
        <f t="shared" si="234"/>
        <v>45348</v>
      </c>
      <c r="G200" s="840">
        <f t="shared" si="235"/>
        <v>45353</v>
      </c>
      <c r="H200" s="840">
        <f t="shared" si="236"/>
        <v>45354</v>
      </c>
      <c r="I200" s="840">
        <f t="shared" si="237"/>
        <v>45356</v>
      </c>
      <c r="J200" s="840">
        <f t="shared" si="238"/>
        <v>45357</v>
      </c>
      <c r="K200" s="840">
        <f t="shared" si="239"/>
        <v>45358</v>
      </c>
      <c r="L200" s="840">
        <f t="shared" si="240"/>
        <v>45359</v>
      </c>
      <c r="M200" s="195"/>
      <c r="N200" s="775">
        <f>N199+7</f>
        <v>45708</v>
      </c>
    </row>
    <row r="201" spans="1:14" s="146" customFormat="1" ht="20.100000000000001" customHeight="1" x14ac:dyDescent="0.2">
      <c r="A201" s="1066"/>
      <c r="B201" s="1009" t="s">
        <v>1376</v>
      </c>
      <c r="C201" s="994" t="s">
        <v>1864</v>
      </c>
      <c r="D201" s="991">
        <v>45349</v>
      </c>
      <c r="E201" s="840">
        <f t="shared" si="242"/>
        <v>45350</v>
      </c>
      <c r="F201" s="840">
        <f t="shared" ref="F201:F205" si="243">D201+6</f>
        <v>45355</v>
      </c>
      <c r="G201" s="840">
        <f t="shared" ref="G201:G205" si="244">D201+11</f>
        <v>45360</v>
      </c>
      <c r="H201" s="840">
        <f t="shared" ref="H201:H205" si="245">D201+12</f>
        <v>45361</v>
      </c>
      <c r="I201" s="840">
        <f t="shared" ref="I201:I205" si="246">D201+14</f>
        <v>45363</v>
      </c>
      <c r="J201" s="840">
        <f t="shared" ref="J201:J205" si="247">D201+15</f>
        <v>45364</v>
      </c>
      <c r="K201" s="840">
        <f t="shared" ref="K201:K205" si="248">D201+16</f>
        <v>45365</v>
      </c>
      <c r="L201" s="840">
        <f t="shared" ref="L201:L205" si="249">D201+17</f>
        <v>45366</v>
      </c>
      <c r="M201" s="195"/>
      <c r="N201" s="775">
        <f t="shared" ref="N201:N202" si="250">N200+7</f>
        <v>45715</v>
      </c>
    </row>
    <row r="202" spans="1:14" s="146" customFormat="1" ht="20.100000000000001" customHeight="1" x14ac:dyDescent="0.2">
      <c r="A202" s="1066"/>
      <c r="B202" s="1009" t="s">
        <v>1706</v>
      </c>
      <c r="C202" s="994" t="s">
        <v>1865</v>
      </c>
      <c r="D202" s="991">
        <v>45722</v>
      </c>
      <c r="E202" s="840">
        <f t="shared" ref="E202:E205" si="251">D202+1</f>
        <v>45723</v>
      </c>
      <c r="F202" s="840">
        <f t="shared" si="243"/>
        <v>45728</v>
      </c>
      <c r="G202" s="840">
        <f t="shared" si="244"/>
        <v>45733</v>
      </c>
      <c r="H202" s="840">
        <f t="shared" si="245"/>
        <v>45734</v>
      </c>
      <c r="I202" s="840">
        <f t="shared" si="246"/>
        <v>45736</v>
      </c>
      <c r="J202" s="840">
        <f t="shared" si="247"/>
        <v>45737</v>
      </c>
      <c r="K202" s="840">
        <f t="shared" si="248"/>
        <v>45738</v>
      </c>
      <c r="L202" s="840">
        <f t="shared" si="249"/>
        <v>45739</v>
      </c>
      <c r="M202" s="195"/>
      <c r="N202" s="775">
        <f t="shared" si="250"/>
        <v>45722</v>
      </c>
    </row>
    <row r="203" spans="1:14" s="146" customFormat="1" ht="20.100000000000001" customHeight="1" x14ac:dyDescent="0.2">
      <c r="A203" s="1066"/>
      <c r="B203" s="1009" t="s">
        <v>1785</v>
      </c>
      <c r="C203" s="994" t="s">
        <v>1866</v>
      </c>
      <c r="D203" s="991">
        <v>45729</v>
      </c>
      <c r="E203" s="840">
        <f t="shared" si="251"/>
        <v>45730</v>
      </c>
      <c r="F203" s="840">
        <f t="shared" si="243"/>
        <v>45735</v>
      </c>
      <c r="G203" s="840">
        <f t="shared" si="244"/>
        <v>45740</v>
      </c>
      <c r="H203" s="840">
        <f t="shared" si="245"/>
        <v>45741</v>
      </c>
      <c r="I203" s="840">
        <f t="shared" si="246"/>
        <v>45743</v>
      </c>
      <c r="J203" s="840">
        <f t="shared" si="247"/>
        <v>45744</v>
      </c>
      <c r="K203" s="840">
        <f t="shared" si="248"/>
        <v>45745</v>
      </c>
      <c r="L203" s="840">
        <f t="shared" si="249"/>
        <v>45746</v>
      </c>
      <c r="M203" s="195"/>
      <c r="N203" s="775">
        <f>N202+7</f>
        <v>45729</v>
      </c>
    </row>
    <row r="204" spans="1:14" s="146" customFormat="1" ht="20.100000000000001" customHeight="1" x14ac:dyDescent="0.2">
      <c r="A204" s="1066"/>
      <c r="B204" s="1009" t="s">
        <v>1733</v>
      </c>
      <c r="C204" s="994" t="s">
        <v>1867</v>
      </c>
      <c r="D204" s="991">
        <v>45736</v>
      </c>
      <c r="E204" s="840">
        <f t="shared" si="251"/>
        <v>45737</v>
      </c>
      <c r="F204" s="840">
        <f t="shared" si="243"/>
        <v>45742</v>
      </c>
      <c r="G204" s="840">
        <f t="shared" si="244"/>
        <v>45747</v>
      </c>
      <c r="H204" s="840">
        <f t="shared" si="245"/>
        <v>45748</v>
      </c>
      <c r="I204" s="840">
        <f t="shared" si="246"/>
        <v>45750</v>
      </c>
      <c r="J204" s="840">
        <f t="shared" si="247"/>
        <v>45751</v>
      </c>
      <c r="K204" s="840">
        <f t="shared" si="248"/>
        <v>45752</v>
      </c>
      <c r="L204" s="840">
        <f t="shared" si="249"/>
        <v>45753</v>
      </c>
      <c r="M204" s="195"/>
      <c r="N204" s="775">
        <f>N203+7</f>
        <v>45736</v>
      </c>
    </row>
    <row r="205" spans="1:14" s="146" customFormat="1" ht="20.100000000000001" customHeight="1" x14ac:dyDescent="0.2">
      <c r="A205" s="1066"/>
      <c r="B205" s="1009" t="s">
        <v>1806</v>
      </c>
      <c r="C205" s="994" t="s">
        <v>1868</v>
      </c>
      <c r="D205" s="991">
        <v>45743</v>
      </c>
      <c r="E205" s="840">
        <f t="shared" si="251"/>
        <v>45744</v>
      </c>
      <c r="F205" s="840">
        <f t="shared" si="243"/>
        <v>45749</v>
      </c>
      <c r="G205" s="840">
        <f t="shared" si="244"/>
        <v>45754</v>
      </c>
      <c r="H205" s="840">
        <f t="shared" si="245"/>
        <v>45755</v>
      </c>
      <c r="I205" s="840">
        <f t="shared" si="246"/>
        <v>45757</v>
      </c>
      <c r="J205" s="840">
        <f t="shared" si="247"/>
        <v>45758</v>
      </c>
      <c r="K205" s="840">
        <f t="shared" si="248"/>
        <v>45759</v>
      </c>
      <c r="L205" s="840">
        <f t="shared" si="249"/>
        <v>45760</v>
      </c>
      <c r="M205" s="195"/>
      <c r="N205" s="775">
        <f>N204+7</f>
        <v>45743</v>
      </c>
    </row>
    <row r="206" spans="1:14" s="146" customFormat="1" ht="18" customHeight="1" x14ac:dyDescent="0.2">
      <c r="A206" s="1066"/>
      <c r="B206" s="147" t="s">
        <v>1398</v>
      </c>
      <c r="C206" s="818"/>
      <c r="D206" s="818"/>
      <c r="E206" s="818"/>
      <c r="F206" s="818"/>
      <c r="G206" s="818"/>
      <c r="H206" s="818"/>
      <c r="I206" s="434"/>
      <c r="J206" s="818"/>
      <c r="K206" s="818"/>
      <c r="L206" s="837"/>
      <c r="M206" s="785"/>
      <c r="N206" s="193"/>
    </row>
    <row r="207" spans="1:14" s="146" customFormat="1" ht="18" customHeight="1" x14ac:dyDescent="0.2">
      <c r="A207" s="1066"/>
      <c r="B207" s="987"/>
      <c r="C207" s="9"/>
      <c r="D207" s="9"/>
      <c r="E207" s="9"/>
      <c r="F207" s="9"/>
      <c r="G207" s="9"/>
      <c r="H207" s="9"/>
      <c r="I207" s="651"/>
      <c r="J207" s="9"/>
      <c r="K207" s="9"/>
      <c r="L207" s="650"/>
      <c r="M207" s="447"/>
      <c r="N207" s="159"/>
    </row>
    <row r="208" spans="1:14" s="159" customFormat="1" ht="18" customHeight="1" x14ac:dyDescent="0.2">
      <c r="A208" s="1066"/>
      <c r="B208" s="192"/>
      <c r="C208" s="193"/>
      <c r="D208" s="193"/>
      <c r="E208" s="194"/>
      <c r="F208" s="195"/>
      <c r="G208" s="195"/>
      <c r="H208" s="193"/>
      <c r="I208" s="193"/>
      <c r="J208" s="195"/>
      <c r="K208" s="195"/>
      <c r="L208" s="195"/>
      <c r="M208" s="331"/>
      <c r="N208" s="196"/>
    </row>
    <row r="209" spans="1:14" s="159" customFormat="1" ht="18" customHeight="1" thickBot="1" x14ac:dyDescent="0.25">
      <c r="A209" s="1066"/>
      <c r="B209" s="197"/>
      <c r="C209" s="193"/>
      <c r="D209" s="198"/>
      <c r="E209" s="199"/>
      <c r="F209" s="197"/>
      <c r="G209" s="193"/>
      <c r="H209" s="198"/>
      <c r="I209" s="193"/>
      <c r="J209" s="197"/>
      <c r="K209" s="193"/>
      <c r="L209" s="198"/>
      <c r="M209" s="331"/>
      <c r="N209" s="196"/>
    </row>
    <row r="210" spans="1:14" s="147" customFormat="1" ht="18.75" customHeight="1" x14ac:dyDescent="0.2">
      <c r="A210" s="881"/>
      <c r="B210" s="788"/>
      <c r="C210" s="789"/>
      <c r="D210" s="790"/>
      <c r="E210" s="791"/>
      <c r="F210" s="792"/>
      <c r="G210" s="793"/>
      <c r="H210" s="794"/>
      <c r="I210" s="769"/>
      <c r="J210" s="145"/>
      <c r="K210" s="145"/>
      <c r="L210" s="145"/>
      <c r="M210" s="145"/>
      <c r="N210" s="145"/>
    </row>
    <row r="211" spans="1:14" s="147" customFormat="1" ht="18.75" customHeight="1" x14ac:dyDescent="0.2">
      <c r="A211" s="881"/>
      <c r="B211" s="795" t="s">
        <v>528</v>
      </c>
      <c r="C211" s="145"/>
      <c r="D211" s="147" t="s">
        <v>529</v>
      </c>
      <c r="G211" s="147" t="s">
        <v>530</v>
      </c>
      <c r="H211" s="796"/>
      <c r="J211" s="145"/>
      <c r="K211" s="145"/>
      <c r="L211" s="145"/>
      <c r="M211" s="145"/>
    </row>
    <row r="212" spans="1:14" s="147" customFormat="1" ht="18.75" customHeight="1" x14ac:dyDescent="0.2">
      <c r="A212" s="881"/>
      <c r="B212" s="797" t="s">
        <v>531</v>
      </c>
      <c r="C212" s="798" t="s">
        <v>532</v>
      </c>
      <c r="D212" s="133" t="s">
        <v>533</v>
      </c>
      <c r="F212" s="798" t="s">
        <v>534</v>
      </c>
      <c r="G212" s="145" t="s">
        <v>535</v>
      </c>
      <c r="H212" s="799" t="s">
        <v>536</v>
      </c>
      <c r="J212" s="145"/>
      <c r="K212" s="145"/>
      <c r="L212" s="145"/>
      <c r="M212" s="145"/>
    </row>
    <row r="213" spans="1:14" s="147" customFormat="1" ht="18.75" customHeight="1" x14ac:dyDescent="0.2">
      <c r="A213" s="881"/>
      <c r="B213" s="797" t="s">
        <v>537</v>
      </c>
      <c r="C213" s="798" t="s">
        <v>538</v>
      </c>
      <c r="D213" s="133" t="s">
        <v>539</v>
      </c>
      <c r="E213" s="148" t="s">
        <v>540</v>
      </c>
      <c r="F213" s="802" t="s">
        <v>541</v>
      </c>
      <c r="G213" s="145" t="s">
        <v>542</v>
      </c>
      <c r="H213" s="799" t="s">
        <v>543</v>
      </c>
      <c r="J213" s="145"/>
      <c r="K213" s="145"/>
      <c r="L213" s="145"/>
      <c r="M213" s="145"/>
    </row>
    <row r="214" spans="1:14" s="147" customFormat="1" ht="18.75" customHeight="1" x14ac:dyDescent="0.2">
      <c r="A214" s="881"/>
      <c r="B214" s="800" t="s">
        <v>544</v>
      </c>
      <c r="C214" s="801" t="s">
        <v>545</v>
      </c>
      <c r="D214" s="133" t="s">
        <v>546</v>
      </c>
      <c r="E214" s="148" t="s">
        <v>547</v>
      </c>
      <c r="F214" s="802" t="s">
        <v>548</v>
      </c>
      <c r="G214" s="602" t="s">
        <v>549</v>
      </c>
      <c r="H214" s="803" t="s">
        <v>550</v>
      </c>
      <c r="J214" s="145"/>
      <c r="K214" s="145"/>
      <c r="L214" s="145"/>
      <c r="M214" s="145"/>
    </row>
    <row r="215" spans="1:14" s="147" customFormat="1" ht="18.75" customHeight="1" x14ac:dyDescent="0.2">
      <c r="A215" s="881"/>
      <c r="B215" s="800" t="s">
        <v>551</v>
      </c>
      <c r="C215" s="801" t="s">
        <v>552</v>
      </c>
      <c r="D215" s="133" t="s">
        <v>553</v>
      </c>
      <c r="E215" s="148" t="s">
        <v>554</v>
      </c>
      <c r="F215" s="802" t="s">
        <v>555</v>
      </c>
      <c r="G215" s="602" t="s">
        <v>556</v>
      </c>
      <c r="H215" s="803" t="s">
        <v>557</v>
      </c>
      <c r="J215" s="145"/>
      <c r="K215" s="145"/>
      <c r="L215" s="145"/>
      <c r="M215" s="145"/>
    </row>
    <row r="216" spans="1:14" s="147" customFormat="1" ht="18.75" customHeight="1" x14ac:dyDescent="0.2">
      <c r="A216" s="881"/>
      <c r="B216" s="800" t="s">
        <v>558</v>
      </c>
      <c r="C216" s="801" t="s">
        <v>559</v>
      </c>
      <c r="D216" s="133" t="s">
        <v>560</v>
      </c>
      <c r="E216" s="148" t="s">
        <v>561</v>
      </c>
      <c r="F216" s="802" t="s">
        <v>562</v>
      </c>
      <c r="G216" s="602" t="s">
        <v>563</v>
      </c>
      <c r="H216" s="803" t="s">
        <v>564</v>
      </c>
      <c r="J216" s="145"/>
      <c r="K216" s="145"/>
      <c r="L216" s="145"/>
      <c r="M216" s="145"/>
    </row>
    <row r="217" spans="1:14" s="147" customFormat="1" ht="18.75" customHeight="1" x14ac:dyDescent="0.2">
      <c r="A217" s="881"/>
      <c r="B217" s="800" t="s">
        <v>565</v>
      </c>
      <c r="C217" s="801" t="s">
        <v>566</v>
      </c>
      <c r="D217" s="133" t="s">
        <v>567</v>
      </c>
      <c r="E217" s="148" t="s">
        <v>568</v>
      </c>
      <c r="F217" s="802" t="s">
        <v>569</v>
      </c>
      <c r="G217" s="602" t="s">
        <v>570</v>
      </c>
      <c r="H217" s="803" t="s">
        <v>571</v>
      </c>
      <c r="J217" s="145"/>
      <c r="K217" s="145"/>
      <c r="L217" s="145"/>
      <c r="M217" s="145"/>
    </row>
    <row r="218" spans="1:14" s="147" customFormat="1" ht="18.75" customHeight="1" x14ac:dyDescent="0.2">
      <c r="A218" s="881"/>
      <c r="B218" s="800" t="s">
        <v>572</v>
      </c>
      <c r="C218" s="801" t="s">
        <v>573</v>
      </c>
      <c r="D218" s="133" t="s">
        <v>574</v>
      </c>
      <c r="E218" s="148" t="s">
        <v>575</v>
      </c>
      <c r="F218" s="756" t="s">
        <v>576</v>
      </c>
      <c r="G218" s="602" t="s">
        <v>577</v>
      </c>
      <c r="H218" s="804" t="s">
        <v>578</v>
      </c>
      <c r="J218" s="145"/>
      <c r="K218" s="145"/>
      <c r="L218" s="145"/>
      <c r="M218" s="145"/>
    </row>
    <row r="219" spans="1:14" s="147" customFormat="1" ht="18.75" customHeight="1" x14ac:dyDescent="0.2">
      <c r="B219" s="800" t="s">
        <v>579</v>
      </c>
      <c r="C219" s="801" t="s">
        <v>580</v>
      </c>
      <c r="D219" s="133"/>
      <c r="E219" s="145"/>
      <c r="F219" s="602"/>
      <c r="H219" s="805"/>
    </row>
  </sheetData>
  <customSheetViews>
    <customSheetView guid="{1ECD3B71-3848-4973-92B4-4B4B149BC657}" scale="85" fitToPage="1" topLeftCell="A34">
      <selection activeCell="F32" sqref="F32"/>
      <pageMargins left="0" right="0" top="0" bottom="0" header="0" footer="0"/>
      <pageSetup paperSize="9" scale="50" orientation="portrait" r:id="rId1"/>
      <headerFooter>
        <oddFooter>&amp;L&amp;1#&amp;"Calibri"&amp;10 Sensitivity: Public</oddFooter>
      </headerFooter>
    </customSheetView>
    <customSheetView guid="{BA712AC7-4015-4F77-9461-7852ED983D52}" scale="85" showPageBreaks="1" fitToPage="1" printArea="1">
      <selection activeCell="D15" sqref="B12:D15"/>
      <pageMargins left="0" right="0" top="0" bottom="0" header="0" footer="0"/>
      <pageSetup paperSize="9" scale="50" orientation="portrait" r:id="rId2"/>
    </customSheetView>
    <customSheetView guid="{081BDD81-EE06-4095-AD37-7E4189D26072}" scale="85" fitToPage="1">
      <selection activeCell="H23" sqref="H23"/>
      <pageMargins left="0" right="0" top="0" bottom="0" header="0" footer="0"/>
      <pageSetup paperSize="9" scale="47" orientation="portrait" r:id="rId3"/>
    </customSheetView>
    <customSheetView guid="{9E7EEAA3-A5FB-49FD-8C3A-1AF14EAE95FB}" scale="85" showPageBreaks="1" fitToPage="1" printArea="1">
      <selection activeCell="D13" sqref="D13"/>
      <pageMargins left="0" right="0" top="0" bottom="0" header="0" footer="0"/>
      <pageSetup paperSize="9" scale="47" orientation="portrait" r:id="rId4"/>
    </customSheetView>
    <customSheetView guid="{2EFCC4AA-DFFF-400E-B34F-BF7B9FA2A1FF}" showPageBreaks="1" fitToPage="1" printArea="1">
      <selection activeCell="D17" sqref="D17"/>
      <pageMargins left="0" right="0" top="0" bottom="0" header="0" footer="0"/>
      <pageSetup paperSize="9" scale="50" orientation="portrait" r:id="rId5"/>
    </customSheetView>
    <customSheetView guid="{3485952D-0C31-4884-9EDF-552F3D1B124B}" scale="85" showPageBreaks="1" fitToPage="1" printArea="1" topLeftCell="A13">
      <selection activeCell="B35" sqref="B27:E35"/>
      <pageMargins left="0" right="0" top="0" bottom="0" header="0" footer="0"/>
      <pageSetup paperSize="9" scale="50" orientation="portrait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 topLeftCell="A55">
      <selection activeCell="B66" sqref="B66:C66"/>
      <pageMargins left="0" right="0" top="0" bottom="0" header="0" footer="0"/>
      <pageSetup paperSize="9" scale="50" orientation="portrait" r:id="rId7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>
      <selection activeCell="L23" sqref="L23"/>
      <pageMargins left="0" right="0" top="0" bottom="0" header="0" footer="0"/>
      <pageSetup paperSize="9" scale="50" orientation="portrait" r:id="rId8"/>
    </customSheetView>
    <customSheetView guid="{1BFD2ADD-60C4-4334-9BDE-E3C6DD17BEED}" scale="85" fitToPage="1" hiddenRows="1">
      <selection activeCell="J28" sqref="J28"/>
      <pageMargins left="0" right="0" top="0" bottom="0" header="0" footer="0"/>
      <pageSetup paperSize="9" scale="50" orientation="portrait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topLeftCell="A31">
      <selection activeCell="F21" sqref="F21"/>
      <pageMargins left="0" right="0" top="0" bottom="0" header="0" footer="0"/>
      <pageSetup paperSize="9" scale="48" orientation="portrait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topLeftCell="A10">
      <selection activeCell="I32" sqref="I32"/>
      <pageMargins left="0" right="0" top="0" bottom="0" header="0" footer="0"/>
      <pageSetup paperSize="9" scale="48" orientation="portrait" r:id="rId11"/>
      <headerFooter>
        <oddFooter>&amp;L&amp;1#&amp;"Calibri"&amp;10 Sensitivity: Public</oddFooter>
      </headerFooter>
    </customSheetView>
    <customSheetView guid="{6B324A58-5A89-471C-AD21-0822EB95E67E}" scale="85" fitToPage="1" topLeftCell="A7">
      <selection activeCell="H30" sqref="H30"/>
      <pageMargins left="0" right="0" top="0" bottom="0" header="0" footer="0"/>
      <pageSetup paperSize="9" scale="48" orientation="portrait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 topLeftCell="A25">
      <selection activeCell="D35" sqref="D35"/>
      <pageMargins left="0" right="0" top="0" bottom="0" header="0" footer="0"/>
      <pageSetup paperSize="9" scale="48" orientation="portrait" r:id="rId13"/>
      <headerFooter>
        <oddFooter>&amp;L&amp;1#&amp;"Calibri"&amp;10 Sensitivity: Public</oddFooter>
      </headerFooter>
    </customSheetView>
  </customSheetViews>
  <mergeCells count="9">
    <mergeCell ref="F178:H178"/>
    <mergeCell ref="D107:D173"/>
    <mergeCell ref="B2:G2"/>
    <mergeCell ref="B4:G4"/>
    <mergeCell ref="B5:G5"/>
    <mergeCell ref="B104:G104"/>
    <mergeCell ref="D7:D8"/>
    <mergeCell ref="B7:C7"/>
    <mergeCell ref="B107:C173"/>
  </mergeCells>
  <phoneticPr fontId="81" type="noConversion"/>
  <hyperlinks>
    <hyperlink ref="I2" location="HOME!Print_Area" display="HOME" xr:uid="{AE82298C-3330-4150-AB40-079BCC1CB536}"/>
    <hyperlink ref="H212" r:id="rId14" xr:uid="{9C0DC31D-6CCA-4CE6-9CFC-564BA67065EB}"/>
    <hyperlink ref="C212" r:id="rId15" xr:uid="{57FB66A0-E1DD-4677-B2F3-11324DAD4693}"/>
    <hyperlink ref="H217" r:id="rId16" xr:uid="{324A6607-737D-4741-B335-E69ECBF5E49F}"/>
    <hyperlink ref="H216" r:id="rId17" xr:uid="{61222FBC-4F2D-4D0B-B030-7D34992A84D6}"/>
    <hyperlink ref="C216" r:id="rId18" xr:uid="{244939CF-5B21-4137-8E3C-56EA98EA29AA}"/>
    <hyperlink ref="C217" r:id="rId19" xr:uid="{00DCBBF1-1EAF-4491-AC67-F9E7893E07C9}"/>
    <hyperlink ref="C214" r:id="rId20" xr:uid="{A9C08267-E856-4302-852B-779E39D56ED3}"/>
    <hyperlink ref="C213" r:id="rId21" xr:uid="{4DAE1D5F-D87B-4E10-B5C9-62F69233BF3F}"/>
    <hyperlink ref="C219" r:id="rId22" xr:uid="{D6D18F51-F4FE-4AF0-8961-86D6FCB07F99}"/>
    <hyperlink ref="H215" r:id="rId23" xr:uid="{79CC1BE6-69CD-4073-A644-9F9D03BD4204}"/>
    <hyperlink ref="H218" r:id="rId24" xr:uid="{806BBAF9-3EFF-42DA-82DA-B4B406DAE2D1}"/>
    <hyperlink ref="C215" r:id="rId25" xr:uid="{1DCB74A9-A3B3-4EF0-9297-5EBEEA565002}"/>
    <hyperlink ref="F212" r:id="rId26" xr:uid="{35450142-AC55-4DD7-984F-9264952A6665}"/>
    <hyperlink ref="F217" r:id="rId27" xr:uid="{78AFF868-4C11-458C-9C69-3EF71167D99C}"/>
    <hyperlink ref="F213" r:id="rId28" xr:uid="{4E2AE81D-547C-423C-8282-065402C5986F}"/>
    <hyperlink ref="F214" r:id="rId29" xr:uid="{5F124483-468A-4DB2-A359-DCE19A7EC91B}"/>
    <hyperlink ref="F215" r:id="rId30" xr:uid="{9E8FB4AF-B0DE-493C-9F1A-87DCE24B4F8E}"/>
    <hyperlink ref="F216" r:id="rId31" xr:uid="{15FAF01B-9473-4281-8011-21EAF7004045}"/>
    <hyperlink ref="H213" r:id="rId32" xr:uid="{31E380E1-A3B0-4292-B4F5-9B403F5929EF}"/>
    <hyperlink ref="H214" r:id="rId33" xr:uid="{7D489BC9-D8F7-4BB5-A4BD-18839020B96D}"/>
    <hyperlink ref="F218" r:id="rId34" xr:uid="{C487D12A-D965-448F-B987-FA782430ABAA}"/>
  </hyperlinks>
  <pageMargins left="0.70866141732283472" right="0.70866141732283472" top="0.74803149606299213" bottom="0.74803149606299213" header="0.31496062992125984" footer="0.31496062992125984"/>
  <pageSetup paperSize="9" scale="33" orientation="portrait" r:id="rId35"/>
  <headerFooter>
    <oddFooter>&amp;L_x000D_&amp;1#&amp;"Calibri"&amp;10&amp;K000000 Sensitivity: Public</oddFooter>
  </headerFooter>
  <ignoredErrors>
    <ignoredError sqref="E169:L169 F170" evalError="1"/>
    <ignoredError sqref="G170:L170" evalError="1" formula="1"/>
    <ignoredError sqref="G176:H176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A2:Q74"/>
  <sheetViews>
    <sheetView showGridLines="0" zoomScale="130" zoomScaleNormal="130" zoomScaleSheetLayoutView="85" workbookViewId="0">
      <selection activeCell="H2" sqref="H2"/>
    </sheetView>
  </sheetViews>
  <sheetFormatPr defaultColWidth="9.140625" defaultRowHeight="17.25" customHeight="1" x14ac:dyDescent="0.2"/>
  <cols>
    <col min="1" max="1" width="16.7109375" style="900" customWidth="1"/>
    <col min="2" max="2" width="23.5703125" style="145" customWidth="1"/>
    <col min="3" max="3" width="24.42578125" style="145" customWidth="1"/>
    <col min="4" max="4" width="20.28515625" style="145" customWidth="1"/>
    <col min="5" max="5" width="21.42578125" style="145" customWidth="1"/>
    <col min="6" max="6" width="24.42578125" style="145" customWidth="1"/>
    <col min="7" max="7" width="21.42578125" style="145" customWidth="1"/>
    <col min="8" max="8" width="23.5703125" style="145" customWidth="1"/>
    <col min="9" max="14" width="21.42578125" style="149" customWidth="1"/>
    <col min="15" max="15" width="15.7109375" style="149" customWidth="1"/>
    <col min="16" max="16" width="7.42578125" style="149" customWidth="1"/>
    <col min="17" max="17" width="9.140625" style="149"/>
    <col min="18" max="18" width="10.42578125" style="149" customWidth="1"/>
    <col min="19" max="16384" width="9.140625" style="149"/>
  </cols>
  <sheetData>
    <row r="2" spans="1:17" ht="20.100000000000001" customHeight="1" thickBot="1" x14ac:dyDescent="0.25">
      <c r="B2" s="1163" t="s">
        <v>116</v>
      </c>
      <c r="C2" s="1163"/>
      <c r="D2" s="1163"/>
      <c r="E2" s="1163"/>
      <c r="F2" s="1163"/>
      <c r="H2" s="986" t="s">
        <v>373</v>
      </c>
    </row>
    <row r="3" spans="1:17" ht="17.25" customHeight="1" thickBot="1" x14ac:dyDescent="0.25">
      <c r="B3" s="165"/>
    </row>
    <row r="4" spans="1:17" ht="30" customHeight="1" thickBot="1" x14ac:dyDescent="0.25">
      <c r="B4" s="1148" t="s">
        <v>1869</v>
      </c>
      <c r="C4" s="1149"/>
      <c r="D4" s="1149"/>
      <c r="E4" s="1149"/>
      <c r="F4" s="1150"/>
      <c r="G4" s="147"/>
      <c r="H4" s="147"/>
      <c r="K4" s="617"/>
      <c r="L4" s="618"/>
      <c r="M4" s="618"/>
      <c r="N4" s="618"/>
      <c r="O4" s="618"/>
    </row>
    <row r="5" spans="1:17" ht="17.25" customHeight="1" x14ac:dyDescent="0.2">
      <c r="B5" s="157"/>
      <c r="C5" s="155"/>
      <c r="D5" s="155"/>
      <c r="E5" s="180"/>
      <c r="F5" s="180"/>
      <c r="G5" s="180"/>
      <c r="H5" s="180"/>
      <c r="I5" s="260"/>
      <c r="K5" s="617"/>
      <c r="L5" s="618"/>
      <c r="M5" s="618"/>
      <c r="N5" s="619"/>
      <c r="O5" s="619"/>
      <c r="P5" s="146"/>
      <c r="Q5" s="146"/>
    </row>
    <row r="6" spans="1:17" ht="17.25" customHeight="1" x14ac:dyDescent="0.2">
      <c r="B6" s="409"/>
      <c r="C6" s="155"/>
      <c r="D6" s="155"/>
      <c r="E6" s="180"/>
      <c r="F6" s="180"/>
      <c r="G6" s="180"/>
      <c r="H6" s="149"/>
      <c r="K6" s="617"/>
      <c r="L6" s="618"/>
      <c r="M6" s="618"/>
      <c r="N6" s="619"/>
      <c r="O6" s="619"/>
      <c r="P6" s="146"/>
      <c r="Q6" s="146"/>
    </row>
    <row r="7" spans="1:17" ht="50.1" customHeight="1" x14ac:dyDescent="0.2">
      <c r="A7" s="1073"/>
      <c r="B7" s="1153" t="s">
        <v>1870</v>
      </c>
      <c r="C7" s="1154"/>
      <c r="D7" s="1190" t="s">
        <v>377</v>
      </c>
      <c r="E7" s="970" t="s">
        <v>1871</v>
      </c>
      <c r="F7" s="970" t="s">
        <v>1872</v>
      </c>
      <c r="G7" s="970" t="s">
        <v>1873</v>
      </c>
      <c r="H7" s="970" t="s">
        <v>182</v>
      </c>
      <c r="I7" s="970" t="s">
        <v>167</v>
      </c>
      <c r="J7" s="970" t="s">
        <v>1874</v>
      </c>
      <c r="K7" s="970" t="s">
        <v>1875</v>
      </c>
      <c r="L7" s="970" t="s">
        <v>365</v>
      </c>
      <c r="M7" s="970" t="s">
        <v>272</v>
      </c>
      <c r="N7" s="331"/>
      <c r="O7" s="899" t="s">
        <v>1702</v>
      </c>
      <c r="P7" s="146"/>
    </row>
    <row r="8" spans="1:17" ht="20.100000000000001" customHeight="1" x14ac:dyDescent="0.2">
      <c r="A8" s="1073"/>
      <c r="B8" s="973" t="s">
        <v>381</v>
      </c>
      <c r="C8" s="974" t="s">
        <v>382</v>
      </c>
      <c r="D8" s="1191"/>
      <c r="E8" s="969" t="s">
        <v>206</v>
      </c>
      <c r="F8" s="969" t="s">
        <v>158</v>
      </c>
      <c r="G8" s="969" t="s">
        <v>233</v>
      </c>
      <c r="H8" s="969" t="s">
        <v>312</v>
      </c>
      <c r="I8" s="969" t="s">
        <v>346</v>
      </c>
      <c r="J8" s="969" t="s">
        <v>193</v>
      </c>
      <c r="K8" s="969" t="s">
        <v>473</v>
      </c>
      <c r="L8" s="969" t="s">
        <v>1876</v>
      </c>
      <c r="M8" s="969" t="s">
        <v>1877</v>
      </c>
      <c r="N8" s="331"/>
      <c r="O8" s="1092" t="s">
        <v>383</v>
      </c>
      <c r="P8" s="1086" t="s">
        <v>474</v>
      </c>
    </row>
    <row r="9" spans="1:17" ht="16.5" hidden="1" customHeight="1" x14ac:dyDescent="0.2">
      <c r="A9" s="1073"/>
      <c r="B9" s="1012" t="s">
        <v>1878</v>
      </c>
      <c r="C9" s="1013" t="s">
        <v>1879</v>
      </c>
      <c r="D9" s="985">
        <v>45391</v>
      </c>
      <c r="E9" s="1157" t="s">
        <v>415</v>
      </c>
      <c r="F9" s="1158"/>
      <c r="G9" s="1159"/>
      <c r="H9" s="775">
        <f t="shared" ref="H9:H14" si="0">D9+14</f>
        <v>45405</v>
      </c>
      <c r="I9" s="898" t="s">
        <v>415</v>
      </c>
      <c r="J9" s="775">
        <f t="shared" ref="J9:J14" si="1">D9+19</f>
        <v>45410</v>
      </c>
      <c r="K9" s="775">
        <f t="shared" ref="K9:K14" si="2">D9+26</f>
        <v>45417</v>
      </c>
      <c r="L9" s="775">
        <f t="shared" ref="L9:L14" si="3">D9+27</f>
        <v>45418</v>
      </c>
      <c r="M9" s="775">
        <f t="shared" ref="M9:M14" si="4">D9+29</f>
        <v>45420</v>
      </c>
      <c r="N9" s="775">
        <f t="shared" ref="N9:N14" si="5">D9+30</f>
        <v>45421</v>
      </c>
      <c r="O9" s="331"/>
      <c r="P9" s="775">
        <v>45385</v>
      </c>
      <c r="Q9" s="775">
        <v>45385</v>
      </c>
    </row>
    <row r="10" spans="1:17" ht="16.5" hidden="1" customHeight="1" x14ac:dyDescent="0.2">
      <c r="A10" s="1037" t="s">
        <v>1880</v>
      </c>
      <c r="B10" s="1012" t="s">
        <v>1881</v>
      </c>
      <c r="C10" s="1013" t="s">
        <v>1882</v>
      </c>
      <c r="D10" s="985">
        <v>45396</v>
      </c>
      <c r="E10" s="775">
        <v>45404</v>
      </c>
      <c r="F10" s="775">
        <v>45402</v>
      </c>
      <c r="G10" s="775">
        <v>45403</v>
      </c>
      <c r="H10" s="775">
        <f t="shared" si="0"/>
        <v>45410</v>
      </c>
      <c r="I10" s="775">
        <f t="shared" ref="I10:I14" si="6">D10+16</f>
        <v>45412</v>
      </c>
      <c r="J10" s="775">
        <f t="shared" si="1"/>
        <v>45415</v>
      </c>
      <c r="K10" s="775">
        <f t="shared" si="2"/>
        <v>45422</v>
      </c>
      <c r="L10" s="775">
        <f t="shared" si="3"/>
        <v>45423</v>
      </c>
      <c r="M10" s="775">
        <f t="shared" si="4"/>
        <v>45425</v>
      </c>
      <c r="N10" s="775">
        <f t="shared" si="5"/>
        <v>45426</v>
      </c>
      <c r="O10" s="331"/>
      <c r="P10" s="775">
        <f t="shared" ref="P10:Q29" si="7">P9+7</f>
        <v>45392</v>
      </c>
      <c r="Q10" s="775">
        <f t="shared" si="7"/>
        <v>45392</v>
      </c>
    </row>
    <row r="11" spans="1:17" ht="16.5" hidden="1" customHeight="1" x14ac:dyDescent="0.2">
      <c r="A11" s="1073" t="s">
        <v>1883</v>
      </c>
      <c r="B11" s="1012" t="s">
        <v>1884</v>
      </c>
      <c r="C11" s="1013" t="s">
        <v>1885</v>
      </c>
      <c r="D11" s="985">
        <v>45402</v>
      </c>
      <c r="E11" s="775">
        <v>45411</v>
      </c>
      <c r="F11" s="775">
        <v>45409</v>
      </c>
      <c r="G11" s="775">
        <v>45410</v>
      </c>
      <c r="H11" s="775">
        <f t="shared" si="0"/>
        <v>45416</v>
      </c>
      <c r="I11" s="898" t="s">
        <v>415</v>
      </c>
      <c r="J11" s="775">
        <f t="shared" si="1"/>
        <v>45421</v>
      </c>
      <c r="K11" s="775">
        <f t="shared" si="2"/>
        <v>45428</v>
      </c>
      <c r="L11" s="775">
        <f t="shared" si="3"/>
        <v>45429</v>
      </c>
      <c r="M11" s="775">
        <f t="shared" si="4"/>
        <v>45431</v>
      </c>
      <c r="N11" s="775">
        <f t="shared" si="5"/>
        <v>45432</v>
      </c>
      <c r="O11" s="331"/>
      <c r="P11" s="775">
        <f t="shared" si="7"/>
        <v>45399</v>
      </c>
      <c r="Q11" s="775">
        <f t="shared" si="7"/>
        <v>45399</v>
      </c>
    </row>
    <row r="12" spans="1:17" ht="16.5" hidden="1" customHeight="1" x14ac:dyDescent="0.2">
      <c r="A12" s="1073" t="s">
        <v>1886</v>
      </c>
      <c r="B12" s="1012" t="s">
        <v>1887</v>
      </c>
      <c r="C12" s="1013" t="s">
        <v>1888</v>
      </c>
      <c r="D12" s="985">
        <v>45410</v>
      </c>
      <c r="E12" s="775">
        <v>45417</v>
      </c>
      <c r="F12" s="775">
        <v>45415</v>
      </c>
      <c r="G12" s="775">
        <v>45416</v>
      </c>
      <c r="H12" s="775">
        <f t="shared" si="0"/>
        <v>45424</v>
      </c>
      <c r="I12" s="775">
        <f t="shared" si="6"/>
        <v>45426</v>
      </c>
      <c r="J12" s="775">
        <f t="shared" si="1"/>
        <v>45429</v>
      </c>
      <c r="K12" s="775">
        <f t="shared" si="2"/>
        <v>45436</v>
      </c>
      <c r="L12" s="775">
        <f t="shared" si="3"/>
        <v>45437</v>
      </c>
      <c r="M12" s="775">
        <f t="shared" si="4"/>
        <v>45439</v>
      </c>
      <c r="N12" s="775">
        <f t="shared" si="5"/>
        <v>45440</v>
      </c>
      <c r="O12" s="331"/>
      <c r="P12" s="775">
        <f t="shared" si="7"/>
        <v>45406</v>
      </c>
      <c r="Q12" s="775">
        <f t="shared" si="7"/>
        <v>45406</v>
      </c>
    </row>
    <row r="13" spans="1:17" ht="16.5" hidden="1" customHeight="1" x14ac:dyDescent="0.2">
      <c r="A13" s="1073" t="s">
        <v>1883</v>
      </c>
      <c r="B13" s="1012" t="s">
        <v>1889</v>
      </c>
      <c r="C13" s="1013" t="s">
        <v>1890</v>
      </c>
      <c r="D13" s="985">
        <v>45416</v>
      </c>
      <c r="E13" s="775">
        <v>45423</v>
      </c>
      <c r="F13" s="775">
        <v>45421</v>
      </c>
      <c r="G13" s="775">
        <v>45422</v>
      </c>
      <c r="H13" s="775">
        <f t="shared" si="0"/>
        <v>45430</v>
      </c>
      <c r="I13" s="775">
        <f t="shared" si="6"/>
        <v>45432</v>
      </c>
      <c r="J13" s="775">
        <f t="shared" si="1"/>
        <v>45435</v>
      </c>
      <c r="K13" s="775">
        <f t="shared" si="2"/>
        <v>45442</v>
      </c>
      <c r="L13" s="775">
        <f t="shared" si="3"/>
        <v>45443</v>
      </c>
      <c r="M13" s="775">
        <f t="shared" si="4"/>
        <v>45445</v>
      </c>
      <c r="N13" s="775">
        <f t="shared" si="5"/>
        <v>45446</v>
      </c>
      <c r="O13" s="331"/>
      <c r="P13" s="775">
        <f t="shared" si="7"/>
        <v>45413</v>
      </c>
      <c r="Q13" s="775">
        <f t="shared" si="7"/>
        <v>45413</v>
      </c>
    </row>
    <row r="14" spans="1:17" ht="16.5" hidden="1" customHeight="1" x14ac:dyDescent="0.2">
      <c r="A14" s="1073"/>
      <c r="B14" s="1067" t="s">
        <v>1891</v>
      </c>
      <c r="C14" s="1013" t="s">
        <v>1892</v>
      </c>
      <c r="D14" s="985">
        <v>45425</v>
      </c>
      <c r="E14" s="898" t="s">
        <v>415</v>
      </c>
      <c r="F14" s="898" t="s">
        <v>415</v>
      </c>
      <c r="G14" s="898" t="s">
        <v>415</v>
      </c>
      <c r="H14" s="775">
        <f t="shared" si="0"/>
        <v>45439</v>
      </c>
      <c r="I14" s="775">
        <f t="shared" si="6"/>
        <v>45441</v>
      </c>
      <c r="J14" s="775">
        <f t="shared" si="1"/>
        <v>45444</v>
      </c>
      <c r="K14" s="775">
        <f t="shared" si="2"/>
        <v>45451</v>
      </c>
      <c r="L14" s="775">
        <f t="shared" si="3"/>
        <v>45452</v>
      </c>
      <c r="M14" s="775">
        <f t="shared" si="4"/>
        <v>45454</v>
      </c>
      <c r="N14" s="775">
        <f t="shared" si="5"/>
        <v>45455</v>
      </c>
      <c r="O14" s="331"/>
      <c r="P14" s="775">
        <f t="shared" si="7"/>
        <v>45420</v>
      </c>
      <c r="Q14" s="775">
        <f t="shared" si="7"/>
        <v>45420</v>
      </c>
    </row>
    <row r="15" spans="1:17" ht="16.5" hidden="1" customHeight="1" x14ac:dyDescent="0.2">
      <c r="A15" s="1073" t="s">
        <v>1893</v>
      </c>
      <c r="B15" s="1012" t="s">
        <v>1878</v>
      </c>
      <c r="C15" s="1013" t="s">
        <v>1894</v>
      </c>
      <c r="D15" s="985">
        <v>45434</v>
      </c>
      <c r="E15" s="775">
        <v>45439</v>
      </c>
      <c r="F15" s="775">
        <v>45442</v>
      </c>
      <c r="G15" s="775">
        <v>45440</v>
      </c>
      <c r="H15" s="775">
        <f t="shared" ref="H15" si="8">D15+14</f>
        <v>45448</v>
      </c>
      <c r="I15" s="775">
        <f t="shared" ref="I15" si="9">D15+16</f>
        <v>45450</v>
      </c>
      <c r="J15" s="775">
        <f t="shared" ref="J15" si="10">D15+19</f>
        <v>45453</v>
      </c>
      <c r="K15" s="775">
        <f t="shared" ref="K15" si="11">D15+26</f>
        <v>45460</v>
      </c>
      <c r="L15" s="775">
        <f t="shared" ref="L15" si="12">D15+27</f>
        <v>45461</v>
      </c>
      <c r="M15" s="775">
        <f t="shared" ref="M15" si="13">D15+29</f>
        <v>45463</v>
      </c>
      <c r="N15" s="775">
        <f t="shared" ref="N15" si="14">D15+30</f>
        <v>45464</v>
      </c>
      <c r="O15" s="331"/>
      <c r="P15" s="775">
        <f t="shared" si="7"/>
        <v>45427</v>
      </c>
      <c r="Q15" s="775">
        <f t="shared" si="7"/>
        <v>45427</v>
      </c>
    </row>
    <row r="16" spans="1:17" ht="16.5" hidden="1" customHeight="1" x14ac:dyDescent="0.2">
      <c r="A16" s="1037" t="s">
        <v>1881</v>
      </c>
      <c r="B16" s="1012" t="s">
        <v>1884</v>
      </c>
      <c r="C16" s="1013" t="s">
        <v>1895</v>
      </c>
      <c r="D16" s="985">
        <v>45451</v>
      </c>
      <c r="E16" s="898" t="s">
        <v>415</v>
      </c>
      <c r="F16" s="898" t="s">
        <v>415</v>
      </c>
      <c r="G16" s="898" t="s">
        <v>415</v>
      </c>
      <c r="H16" s="898" t="s">
        <v>415</v>
      </c>
      <c r="I16" s="898" t="s">
        <v>415</v>
      </c>
      <c r="J16" s="775">
        <f t="shared" ref="J16:J21" si="15">D16+19</f>
        <v>45470</v>
      </c>
      <c r="K16" s="775">
        <f t="shared" ref="K16:K21" si="16">D16+26</f>
        <v>45477</v>
      </c>
      <c r="L16" s="775">
        <f t="shared" ref="L16:L21" si="17">D16+27</f>
        <v>45478</v>
      </c>
      <c r="M16" s="775">
        <f t="shared" ref="M16:M21" si="18">D16+29</f>
        <v>45480</v>
      </c>
      <c r="N16" s="775">
        <f t="shared" ref="N16:N21" si="19">D16+30</f>
        <v>45481</v>
      </c>
      <c r="O16" s="331"/>
      <c r="P16" s="775">
        <f t="shared" si="7"/>
        <v>45434</v>
      </c>
      <c r="Q16" s="775">
        <f t="shared" si="7"/>
        <v>45434</v>
      </c>
    </row>
    <row r="17" spans="1:17" ht="16.5" hidden="1" customHeight="1" x14ac:dyDescent="0.2">
      <c r="A17" s="1073" t="s">
        <v>1896</v>
      </c>
      <c r="B17" s="1012" t="s">
        <v>1881</v>
      </c>
      <c r="C17" s="1013" t="s">
        <v>1897</v>
      </c>
      <c r="D17" s="985">
        <v>45441</v>
      </c>
      <c r="E17" s="775">
        <v>45453</v>
      </c>
      <c r="F17" s="775">
        <v>45450</v>
      </c>
      <c r="G17" s="775">
        <v>45451</v>
      </c>
      <c r="H17" s="775">
        <f t="shared" ref="H17:H21" si="20">D17+14</f>
        <v>45455</v>
      </c>
      <c r="I17" s="775">
        <f t="shared" ref="I17:I20" si="21">D17+16</f>
        <v>45457</v>
      </c>
      <c r="J17" s="775">
        <f t="shared" si="15"/>
        <v>45460</v>
      </c>
      <c r="K17" s="775">
        <f t="shared" si="16"/>
        <v>45467</v>
      </c>
      <c r="L17" s="775">
        <f t="shared" si="17"/>
        <v>45468</v>
      </c>
      <c r="M17" s="775">
        <f t="shared" si="18"/>
        <v>45470</v>
      </c>
      <c r="N17" s="775">
        <f t="shared" si="19"/>
        <v>45471</v>
      </c>
      <c r="O17" s="331"/>
      <c r="P17" s="775">
        <f t="shared" si="7"/>
        <v>45441</v>
      </c>
      <c r="Q17" s="775">
        <f t="shared" si="7"/>
        <v>45441</v>
      </c>
    </row>
    <row r="18" spans="1:17" ht="16.5" hidden="1" customHeight="1" x14ac:dyDescent="0.2">
      <c r="A18" s="1073"/>
      <c r="B18" s="1012" t="s">
        <v>1887</v>
      </c>
      <c r="C18" s="1013" t="s">
        <v>1898</v>
      </c>
      <c r="D18" s="985">
        <v>45456</v>
      </c>
      <c r="E18" s="898" t="s">
        <v>415</v>
      </c>
      <c r="F18" s="898" t="s">
        <v>415</v>
      </c>
      <c r="G18" s="898" t="s">
        <v>415</v>
      </c>
      <c r="H18" s="775">
        <f t="shared" si="20"/>
        <v>45470</v>
      </c>
      <c r="I18" s="775">
        <f t="shared" si="21"/>
        <v>45472</v>
      </c>
      <c r="J18" s="775">
        <f t="shared" si="15"/>
        <v>45475</v>
      </c>
      <c r="K18" s="775">
        <f t="shared" si="16"/>
        <v>45482</v>
      </c>
      <c r="L18" s="775">
        <f t="shared" si="17"/>
        <v>45483</v>
      </c>
      <c r="M18" s="775">
        <f t="shared" si="18"/>
        <v>45485</v>
      </c>
      <c r="N18" s="775">
        <f t="shared" si="19"/>
        <v>45486</v>
      </c>
      <c r="O18" s="331"/>
      <c r="P18" s="775">
        <f t="shared" si="7"/>
        <v>45448</v>
      </c>
      <c r="Q18" s="775">
        <f t="shared" si="7"/>
        <v>45448</v>
      </c>
    </row>
    <row r="19" spans="1:17" ht="16.5" hidden="1" customHeight="1" x14ac:dyDescent="0.2">
      <c r="A19" s="1073" t="s">
        <v>1899</v>
      </c>
      <c r="B19" s="1012" t="s">
        <v>1889</v>
      </c>
      <c r="C19" s="1013" t="s">
        <v>1900</v>
      </c>
      <c r="D19" s="985">
        <v>45462</v>
      </c>
      <c r="E19" s="775">
        <v>45471</v>
      </c>
      <c r="F19" s="775">
        <v>45467</v>
      </c>
      <c r="G19" s="775">
        <v>45470</v>
      </c>
      <c r="H19" s="775">
        <f t="shared" si="20"/>
        <v>45476</v>
      </c>
      <c r="I19" s="898" t="s">
        <v>415</v>
      </c>
      <c r="J19" s="775">
        <f t="shared" si="15"/>
        <v>45481</v>
      </c>
      <c r="K19" s="775">
        <f t="shared" si="16"/>
        <v>45488</v>
      </c>
      <c r="L19" s="775">
        <f t="shared" si="17"/>
        <v>45489</v>
      </c>
      <c r="M19" s="775">
        <f t="shared" si="18"/>
        <v>45491</v>
      </c>
      <c r="N19" s="775">
        <f t="shared" si="19"/>
        <v>45492</v>
      </c>
      <c r="O19" s="331"/>
      <c r="P19" s="775">
        <f t="shared" si="7"/>
        <v>45455</v>
      </c>
      <c r="Q19" s="775">
        <f t="shared" si="7"/>
        <v>45455</v>
      </c>
    </row>
    <row r="20" spans="1:17" ht="16.5" hidden="1" customHeight="1" x14ac:dyDescent="0.2">
      <c r="A20" s="1073"/>
      <c r="B20" s="1012" t="s">
        <v>1891</v>
      </c>
      <c r="C20" s="1013" t="s">
        <v>1901</v>
      </c>
      <c r="D20" s="985">
        <v>45465</v>
      </c>
      <c r="E20" s="898" t="s">
        <v>415</v>
      </c>
      <c r="F20" s="898" t="s">
        <v>415</v>
      </c>
      <c r="G20" s="898" t="s">
        <v>415</v>
      </c>
      <c r="H20" s="775">
        <f t="shared" si="20"/>
        <v>45479</v>
      </c>
      <c r="I20" s="775">
        <f t="shared" si="21"/>
        <v>45481</v>
      </c>
      <c r="J20" s="775">
        <f t="shared" si="15"/>
        <v>45484</v>
      </c>
      <c r="K20" s="775">
        <f t="shared" si="16"/>
        <v>45491</v>
      </c>
      <c r="L20" s="775">
        <f t="shared" si="17"/>
        <v>45492</v>
      </c>
      <c r="M20" s="775">
        <f t="shared" si="18"/>
        <v>45494</v>
      </c>
      <c r="N20" s="775">
        <f t="shared" si="19"/>
        <v>45495</v>
      </c>
      <c r="O20" s="331"/>
      <c r="P20" s="775">
        <f t="shared" si="7"/>
        <v>45462</v>
      </c>
      <c r="Q20" s="775">
        <f t="shared" si="7"/>
        <v>45462</v>
      </c>
    </row>
    <row r="21" spans="1:17" ht="16.5" hidden="1" customHeight="1" x14ac:dyDescent="0.2">
      <c r="A21" s="1073" t="s">
        <v>1902</v>
      </c>
      <c r="B21" s="1012" t="s">
        <v>1539</v>
      </c>
      <c r="C21" s="1013" t="s">
        <v>1903</v>
      </c>
      <c r="D21" s="985">
        <v>45479</v>
      </c>
      <c r="E21" s="775">
        <v>45486</v>
      </c>
      <c r="F21" s="775">
        <v>45485</v>
      </c>
      <c r="G21" s="775">
        <v>45486</v>
      </c>
      <c r="H21" s="775">
        <f t="shared" si="20"/>
        <v>45493</v>
      </c>
      <c r="I21" s="898" t="s">
        <v>415</v>
      </c>
      <c r="J21" s="775">
        <f t="shared" si="15"/>
        <v>45498</v>
      </c>
      <c r="K21" s="775">
        <f t="shared" si="16"/>
        <v>45505</v>
      </c>
      <c r="L21" s="775">
        <f t="shared" si="17"/>
        <v>45506</v>
      </c>
      <c r="M21" s="775">
        <f t="shared" si="18"/>
        <v>45508</v>
      </c>
      <c r="N21" s="775">
        <f t="shared" si="19"/>
        <v>45509</v>
      </c>
      <c r="O21" s="331"/>
      <c r="P21" s="775">
        <f t="shared" si="7"/>
        <v>45469</v>
      </c>
      <c r="Q21" s="1042">
        <f>WEEKNUM(P21)</f>
        <v>26</v>
      </c>
    </row>
    <row r="22" spans="1:17" ht="16.5" hidden="1" customHeight="1" x14ac:dyDescent="0.2">
      <c r="A22" s="1037"/>
      <c r="B22" s="1012" t="s">
        <v>1884</v>
      </c>
      <c r="C22" s="1013" t="s">
        <v>1904</v>
      </c>
      <c r="D22" s="985">
        <v>45491</v>
      </c>
      <c r="E22" s="898" t="s">
        <v>415</v>
      </c>
      <c r="F22" s="898" t="s">
        <v>415</v>
      </c>
      <c r="G22" s="898" t="s">
        <v>415</v>
      </c>
      <c r="H22" s="898" t="s">
        <v>415</v>
      </c>
      <c r="I22" s="898" t="s">
        <v>415</v>
      </c>
      <c r="J22" s="775">
        <f t="shared" ref="J22:J27" si="22">D22+19</f>
        <v>45510</v>
      </c>
      <c r="K22" s="775">
        <f t="shared" ref="K22:K27" si="23">D22+26</f>
        <v>45517</v>
      </c>
      <c r="L22" s="775">
        <f t="shared" ref="L22:L27" si="24">D22+27</f>
        <v>45518</v>
      </c>
      <c r="M22" s="775">
        <f t="shared" ref="M22:M27" si="25">D22+29</f>
        <v>45520</v>
      </c>
      <c r="N22" s="775">
        <f t="shared" ref="N22:N27" si="26">D22+30</f>
        <v>45521</v>
      </c>
      <c r="O22" s="331"/>
      <c r="P22" s="775">
        <f t="shared" si="7"/>
        <v>45476</v>
      </c>
      <c r="Q22" s="1042">
        <f t="shared" ref="Q22:Q29" si="27">WEEKNUM(P22)</f>
        <v>27</v>
      </c>
    </row>
    <row r="23" spans="1:17" ht="16.5" hidden="1" customHeight="1" x14ac:dyDescent="0.2">
      <c r="A23" s="1073" t="s">
        <v>1905</v>
      </c>
      <c r="B23" s="1012" t="s">
        <v>1878</v>
      </c>
      <c r="C23" s="1013" t="s">
        <v>1906</v>
      </c>
      <c r="D23" s="985">
        <v>45480</v>
      </c>
      <c r="E23" s="775">
        <f t="shared" ref="E23" si="28">D23+6</f>
        <v>45486</v>
      </c>
      <c r="F23" s="775">
        <f t="shared" ref="F23" si="29">D23+9</f>
        <v>45489</v>
      </c>
      <c r="G23" s="775">
        <f t="shared" ref="G23" si="30">D23+10</f>
        <v>45490</v>
      </c>
      <c r="H23" s="775">
        <f t="shared" ref="H23:H27" si="31">D23+14</f>
        <v>45494</v>
      </c>
      <c r="I23" s="775">
        <f t="shared" ref="I23:I27" si="32">D23+16</f>
        <v>45496</v>
      </c>
      <c r="J23" s="775">
        <f t="shared" si="22"/>
        <v>45499</v>
      </c>
      <c r="K23" s="775">
        <f t="shared" si="23"/>
        <v>45506</v>
      </c>
      <c r="L23" s="775">
        <f t="shared" si="24"/>
        <v>45507</v>
      </c>
      <c r="M23" s="775">
        <f t="shared" si="25"/>
        <v>45509</v>
      </c>
      <c r="N23" s="775">
        <f t="shared" si="26"/>
        <v>45510</v>
      </c>
      <c r="O23" s="331"/>
      <c r="P23" s="775">
        <f t="shared" si="7"/>
        <v>45483</v>
      </c>
      <c r="Q23" s="1042">
        <f t="shared" si="27"/>
        <v>28</v>
      </c>
    </row>
    <row r="24" spans="1:17" ht="16.5" hidden="1" customHeight="1" x14ac:dyDescent="0.2">
      <c r="A24" s="1073"/>
      <c r="B24" s="1012" t="s">
        <v>1887</v>
      </c>
      <c r="C24" s="1013" t="s">
        <v>1907</v>
      </c>
      <c r="D24" s="985">
        <v>45495</v>
      </c>
      <c r="E24" s="775">
        <f t="shared" ref="E24" si="33">D24+6</f>
        <v>45501</v>
      </c>
      <c r="F24" s="775">
        <f t="shared" ref="F24" si="34">D24+9</f>
        <v>45504</v>
      </c>
      <c r="G24" s="775">
        <f t="shared" ref="G24" si="35">D24+10</f>
        <v>45505</v>
      </c>
      <c r="H24" s="775">
        <f t="shared" si="31"/>
        <v>45509</v>
      </c>
      <c r="I24" s="898" t="s">
        <v>415</v>
      </c>
      <c r="J24" s="775">
        <f t="shared" si="22"/>
        <v>45514</v>
      </c>
      <c r="K24" s="775">
        <f t="shared" si="23"/>
        <v>45521</v>
      </c>
      <c r="L24" s="775">
        <f t="shared" si="24"/>
        <v>45522</v>
      </c>
      <c r="M24" s="775">
        <f t="shared" si="25"/>
        <v>45524</v>
      </c>
      <c r="N24" s="775">
        <f t="shared" si="26"/>
        <v>45525</v>
      </c>
      <c r="O24" s="331"/>
      <c r="P24" s="775">
        <f t="shared" si="7"/>
        <v>45490</v>
      </c>
      <c r="Q24" s="1042">
        <f t="shared" si="27"/>
        <v>29</v>
      </c>
    </row>
    <row r="25" spans="1:17" ht="16.5" hidden="1" customHeight="1" x14ac:dyDescent="0.2">
      <c r="A25" s="1073"/>
      <c r="B25" s="1012" t="s">
        <v>1889</v>
      </c>
      <c r="C25" s="1013" t="s">
        <v>1908</v>
      </c>
      <c r="D25" s="985">
        <v>45505</v>
      </c>
      <c r="E25" s="898" t="s">
        <v>415</v>
      </c>
      <c r="F25" s="898" t="s">
        <v>415</v>
      </c>
      <c r="G25" s="898" t="s">
        <v>415</v>
      </c>
      <c r="H25" s="775">
        <f t="shared" si="31"/>
        <v>45519</v>
      </c>
      <c r="I25" s="775">
        <f t="shared" si="32"/>
        <v>45521</v>
      </c>
      <c r="J25" s="775">
        <f t="shared" si="22"/>
        <v>45524</v>
      </c>
      <c r="K25" s="775">
        <f t="shared" si="23"/>
        <v>45531</v>
      </c>
      <c r="L25" s="775">
        <f t="shared" si="24"/>
        <v>45532</v>
      </c>
      <c r="M25" s="775">
        <f t="shared" si="25"/>
        <v>45534</v>
      </c>
      <c r="N25" s="775">
        <f t="shared" si="26"/>
        <v>45535</v>
      </c>
      <c r="O25" s="331"/>
      <c r="P25" s="775">
        <f t="shared" si="7"/>
        <v>45497</v>
      </c>
      <c r="Q25" s="1042">
        <f t="shared" si="27"/>
        <v>30</v>
      </c>
    </row>
    <row r="26" spans="1:17" ht="16.5" hidden="1" customHeight="1" x14ac:dyDescent="0.2">
      <c r="A26" s="1073"/>
      <c r="B26" s="1012" t="s">
        <v>1909</v>
      </c>
      <c r="C26" s="1013" t="s">
        <v>1910</v>
      </c>
      <c r="D26" s="985">
        <v>45510</v>
      </c>
      <c r="E26" s="775">
        <f t="shared" ref="E26" si="36">D26+6</f>
        <v>45516</v>
      </c>
      <c r="F26" s="775">
        <f t="shared" ref="F26" si="37">D26+9</f>
        <v>45519</v>
      </c>
      <c r="G26" s="775">
        <f t="shared" ref="G26" si="38">D26+10</f>
        <v>45520</v>
      </c>
      <c r="H26" s="898" t="s">
        <v>415</v>
      </c>
      <c r="I26" s="898" t="s">
        <v>415</v>
      </c>
      <c r="J26" s="775">
        <f t="shared" ref="J26" si="39">D26+19</f>
        <v>45529</v>
      </c>
      <c r="K26" s="775">
        <f t="shared" ref="K26" si="40">D26+26</f>
        <v>45536</v>
      </c>
      <c r="L26" s="775">
        <f t="shared" ref="L26" si="41">D26+27</f>
        <v>45537</v>
      </c>
      <c r="M26" s="775">
        <f t="shared" ref="M26" si="42">D26+29</f>
        <v>45539</v>
      </c>
      <c r="N26" s="775">
        <f t="shared" ref="N26" si="43">D26+30</f>
        <v>45540</v>
      </c>
      <c r="O26" s="331"/>
      <c r="P26" s="775">
        <f t="shared" si="7"/>
        <v>45504</v>
      </c>
      <c r="Q26" s="1042">
        <f t="shared" si="27"/>
        <v>31</v>
      </c>
    </row>
    <row r="27" spans="1:17" ht="20.100000000000001" hidden="1" customHeight="1" x14ac:dyDescent="0.2">
      <c r="A27" s="1073" t="s">
        <v>1878</v>
      </c>
      <c r="B27" s="1012" t="s">
        <v>1539</v>
      </c>
      <c r="C27" s="1013" t="s">
        <v>1911</v>
      </c>
      <c r="D27" s="985">
        <v>45516</v>
      </c>
      <c r="E27" s="775">
        <f t="shared" ref="E27" si="44">D27+6</f>
        <v>45522</v>
      </c>
      <c r="F27" s="775">
        <f t="shared" ref="F27" si="45">D27+9</f>
        <v>45525</v>
      </c>
      <c r="G27" s="775">
        <f t="shared" ref="G27" si="46">D27+10</f>
        <v>45526</v>
      </c>
      <c r="H27" s="775">
        <f t="shared" si="31"/>
        <v>45530</v>
      </c>
      <c r="I27" s="775">
        <f t="shared" si="32"/>
        <v>45532</v>
      </c>
      <c r="J27" s="775">
        <f t="shared" si="22"/>
        <v>45535</v>
      </c>
      <c r="K27" s="775">
        <f t="shared" si="23"/>
        <v>45542</v>
      </c>
      <c r="L27" s="775">
        <f t="shared" si="24"/>
        <v>45543</v>
      </c>
      <c r="M27" s="775">
        <f t="shared" si="25"/>
        <v>45545</v>
      </c>
      <c r="N27" s="775">
        <f t="shared" si="26"/>
        <v>45546</v>
      </c>
      <c r="O27" s="331"/>
      <c r="P27" s="775">
        <f t="shared" si="7"/>
        <v>45511</v>
      </c>
      <c r="Q27" s="1042">
        <f t="shared" si="27"/>
        <v>32</v>
      </c>
    </row>
    <row r="28" spans="1:17" ht="20.100000000000001" hidden="1" customHeight="1" x14ac:dyDescent="0.2">
      <c r="A28" s="1037"/>
      <c r="B28" s="1012" t="s">
        <v>1884</v>
      </c>
      <c r="C28" s="1013" t="s">
        <v>1912</v>
      </c>
      <c r="D28" s="985">
        <v>45525</v>
      </c>
      <c r="E28" s="898" t="s">
        <v>415</v>
      </c>
      <c r="F28" s="898" t="s">
        <v>415</v>
      </c>
      <c r="G28" s="898" t="s">
        <v>415</v>
      </c>
      <c r="H28" s="775">
        <f t="shared" ref="H28" si="47">D28+14</f>
        <v>45539</v>
      </c>
      <c r="I28" s="775">
        <f t="shared" ref="I28" si="48">D28+16</f>
        <v>45541</v>
      </c>
      <c r="J28" s="775">
        <f t="shared" ref="J28:J33" si="49">D28+19</f>
        <v>45544</v>
      </c>
      <c r="K28" s="775">
        <f t="shared" ref="K28:K33" si="50">D28+26</f>
        <v>45551</v>
      </c>
      <c r="L28" s="775">
        <f t="shared" ref="L28:L33" si="51">D28+27</f>
        <v>45552</v>
      </c>
      <c r="M28" s="775">
        <f t="shared" ref="M28:M33" si="52">D28+29</f>
        <v>45554</v>
      </c>
      <c r="N28" s="775">
        <f t="shared" ref="N28:N33" si="53">D28+30</f>
        <v>45555</v>
      </c>
      <c r="O28" s="331"/>
      <c r="P28" s="775">
        <f t="shared" si="7"/>
        <v>45518</v>
      </c>
      <c r="Q28" s="1042">
        <f t="shared" si="27"/>
        <v>33</v>
      </c>
    </row>
    <row r="29" spans="1:17" ht="20.100000000000001" hidden="1" customHeight="1" x14ac:dyDescent="0.2">
      <c r="A29" s="1073" t="s">
        <v>1881</v>
      </c>
      <c r="B29" s="1012" t="s">
        <v>1878</v>
      </c>
      <c r="C29" s="1013" t="s">
        <v>1913</v>
      </c>
      <c r="D29" s="985">
        <v>45528</v>
      </c>
      <c r="E29" s="775">
        <f t="shared" ref="E29:E33" si="54">D29+6</f>
        <v>45534</v>
      </c>
      <c r="F29" s="775">
        <f t="shared" ref="F29:F34" si="55">D29+9</f>
        <v>45537</v>
      </c>
      <c r="G29" s="775">
        <f t="shared" ref="G29:G34" si="56">D29+10</f>
        <v>45538</v>
      </c>
      <c r="H29" s="898" t="s">
        <v>415</v>
      </c>
      <c r="I29" s="898" t="s">
        <v>415</v>
      </c>
      <c r="J29" s="775">
        <f t="shared" si="49"/>
        <v>45547</v>
      </c>
      <c r="K29" s="775">
        <f t="shared" si="50"/>
        <v>45554</v>
      </c>
      <c r="L29" s="775">
        <f t="shared" si="51"/>
        <v>45555</v>
      </c>
      <c r="M29" s="775">
        <f t="shared" si="52"/>
        <v>45557</v>
      </c>
      <c r="N29" s="775">
        <f t="shared" si="53"/>
        <v>45558</v>
      </c>
      <c r="O29" s="331"/>
      <c r="P29" s="775">
        <f t="shared" si="7"/>
        <v>45525</v>
      </c>
      <c r="Q29" s="1042">
        <f t="shared" si="27"/>
        <v>34</v>
      </c>
    </row>
    <row r="30" spans="1:17" ht="20.100000000000001" hidden="1" customHeight="1" x14ac:dyDescent="0.2">
      <c r="A30" s="1073"/>
      <c r="B30" s="1012" t="s">
        <v>1887</v>
      </c>
      <c r="C30" s="1013" t="s">
        <v>1914</v>
      </c>
      <c r="D30" s="985">
        <v>45535</v>
      </c>
      <c r="E30" s="898" t="s">
        <v>415</v>
      </c>
      <c r="F30" s="898" t="s">
        <v>415</v>
      </c>
      <c r="G30" s="898" t="s">
        <v>415</v>
      </c>
      <c r="H30" s="775">
        <f t="shared" ref="H30" si="57">D30+14</f>
        <v>45549</v>
      </c>
      <c r="I30" s="775">
        <f t="shared" ref="I30" si="58">D30+16</f>
        <v>45551</v>
      </c>
      <c r="J30" s="775">
        <f t="shared" si="49"/>
        <v>45554</v>
      </c>
      <c r="K30" s="775">
        <f t="shared" si="50"/>
        <v>45561</v>
      </c>
      <c r="L30" s="775">
        <f t="shared" si="51"/>
        <v>45562</v>
      </c>
      <c r="M30" s="775">
        <f t="shared" si="52"/>
        <v>45564</v>
      </c>
      <c r="N30" s="775">
        <f t="shared" si="53"/>
        <v>45565</v>
      </c>
      <c r="O30" s="331"/>
      <c r="P30" s="775">
        <f t="shared" ref="P30" si="59">P29+7</f>
        <v>45532</v>
      </c>
      <c r="Q30" s="1042">
        <f t="shared" ref="Q30:Q35" si="60">WEEKNUM(P30)</f>
        <v>35</v>
      </c>
    </row>
    <row r="31" spans="1:17" ht="20.100000000000001" hidden="1" customHeight="1" x14ac:dyDescent="0.2">
      <c r="A31" s="1073"/>
      <c r="B31" s="1012" t="s">
        <v>1889</v>
      </c>
      <c r="C31" s="1013" t="s">
        <v>1915</v>
      </c>
      <c r="D31" s="985">
        <v>45552</v>
      </c>
      <c r="E31" s="775">
        <f t="shared" si="54"/>
        <v>45558</v>
      </c>
      <c r="F31" s="775">
        <f>D31+9</f>
        <v>45561</v>
      </c>
      <c r="G31" s="775">
        <f t="shared" si="56"/>
        <v>45562</v>
      </c>
      <c r="H31" s="898" t="s">
        <v>415</v>
      </c>
      <c r="I31" s="898" t="s">
        <v>415</v>
      </c>
      <c r="J31" s="775">
        <f t="shared" si="49"/>
        <v>45571</v>
      </c>
      <c r="K31" s="775">
        <f t="shared" si="50"/>
        <v>45578</v>
      </c>
      <c r="L31" s="775">
        <f t="shared" si="51"/>
        <v>45579</v>
      </c>
      <c r="M31" s="775">
        <f t="shared" si="52"/>
        <v>45581</v>
      </c>
      <c r="N31" s="775">
        <f t="shared" si="53"/>
        <v>45582</v>
      </c>
      <c r="O31" s="331"/>
      <c r="P31" s="775">
        <f t="shared" ref="P31" si="61">P30+7</f>
        <v>45539</v>
      </c>
      <c r="Q31" s="1042">
        <f t="shared" si="60"/>
        <v>36</v>
      </c>
    </row>
    <row r="32" spans="1:17" ht="20.100000000000001" hidden="1" customHeight="1" x14ac:dyDescent="0.2">
      <c r="A32" s="1073"/>
      <c r="B32" s="1012" t="s">
        <v>1909</v>
      </c>
      <c r="C32" s="1013" t="s">
        <v>1916</v>
      </c>
      <c r="D32" s="985">
        <v>45557</v>
      </c>
      <c r="E32" s="898" t="s">
        <v>415</v>
      </c>
      <c r="F32" s="898" t="s">
        <v>415</v>
      </c>
      <c r="G32" s="898" t="s">
        <v>415</v>
      </c>
      <c r="H32" s="775">
        <v>45559</v>
      </c>
      <c r="I32" s="775">
        <v>45561</v>
      </c>
      <c r="J32" s="775">
        <v>45564</v>
      </c>
      <c r="K32" s="775">
        <v>45571</v>
      </c>
      <c r="L32" s="775">
        <v>45572</v>
      </c>
      <c r="M32" s="775">
        <v>45574</v>
      </c>
      <c r="N32" s="775">
        <v>45575</v>
      </c>
      <c r="O32" s="331"/>
      <c r="P32" s="775">
        <f t="shared" ref="P32" si="62">P31+7</f>
        <v>45546</v>
      </c>
      <c r="Q32" s="1042">
        <f t="shared" si="60"/>
        <v>37</v>
      </c>
    </row>
    <row r="33" spans="1:17" ht="20.100000000000001" hidden="1" customHeight="1" x14ac:dyDescent="0.2">
      <c r="A33" s="1073" t="s">
        <v>1917</v>
      </c>
      <c r="B33" s="1012" t="s">
        <v>1918</v>
      </c>
      <c r="C33" s="1013" t="s">
        <v>1919</v>
      </c>
      <c r="D33" s="985">
        <v>45557</v>
      </c>
      <c r="E33" s="775">
        <f t="shared" si="54"/>
        <v>45563</v>
      </c>
      <c r="F33" s="775">
        <f t="shared" si="55"/>
        <v>45566</v>
      </c>
      <c r="G33" s="775">
        <f t="shared" si="56"/>
        <v>45567</v>
      </c>
      <c r="H33" s="898" t="s">
        <v>415</v>
      </c>
      <c r="I33" s="898" t="s">
        <v>415</v>
      </c>
      <c r="J33" s="775">
        <f t="shared" si="49"/>
        <v>45576</v>
      </c>
      <c r="K33" s="775">
        <f t="shared" si="50"/>
        <v>45583</v>
      </c>
      <c r="L33" s="775">
        <f t="shared" si="51"/>
        <v>45584</v>
      </c>
      <c r="M33" s="775">
        <f t="shared" si="52"/>
        <v>45586</v>
      </c>
      <c r="N33" s="775">
        <f t="shared" si="53"/>
        <v>45587</v>
      </c>
      <c r="O33" s="331"/>
      <c r="P33" s="775">
        <f t="shared" ref="P33:P34" si="63">P32+7</f>
        <v>45553</v>
      </c>
      <c r="Q33" s="1042">
        <f t="shared" si="60"/>
        <v>38</v>
      </c>
    </row>
    <row r="34" spans="1:17" ht="20.100000000000001" hidden="1" customHeight="1" x14ac:dyDescent="0.2">
      <c r="A34" s="1037"/>
      <c r="B34" s="1012" t="s">
        <v>1884</v>
      </c>
      <c r="C34" s="1013" t="s">
        <v>1920</v>
      </c>
      <c r="D34" s="985">
        <v>45564</v>
      </c>
      <c r="E34" s="898" t="s">
        <v>415</v>
      </c>
      <c r="F34" s="775">
        <f t="shared" si="55"/>
        <v>45573</v>
      </c>
      <c r="G34" s="775">
        <f t="shared" si="56"/>
        <v>45574</v>
      </c>
      <c r="H34" s="775">
        <f t="shared" ref="H34:H37" si="64">D34+14</f>
        <v>45578</v>
      </c>
      <c r="I34" s="898" t="s">
        <v>415</v>
      </c>
      <c r="J34" s="775">
        <f t="shared" ref="J34:J39" si="65">D34+19</f>
        <v>45583</v>
      </c>
      <c r="K34" s="775">
        <f t="shared" ref="K34:K39" si="66">D34+26</f>
        <v>45590</v>
      </c>
      <c r="L34" s="775">
        <f t="shared" ref="L34:L39" si="67">D34+27</f>
        <v>45591</v>
      </c>
      <c r="M34" s="775">
        <f t="shared" ref="M34:M39" si="68">D34+29</f>
        <v>45593</v>
      </c>
      <c r="N34" s="775">
        <f t="shared" ref="N34:N39" si="69">D34+30</f>
        <v>45594</v>
      </c>
      <c r="O34" s="331"/>
      <c r="P34" s="775">
        <f t="shared" si="63"/>
        <v>45560</v>
      </c>
      <c r="Q34" s="1042">
        <f t="shared" si="60"/>
        <v>39</v>
      </c>
    </row>
    <row r="35" spans="1:17" ht="20.100000000000001" hidden="1" customHeight="1" x14ac:dyDescent="0.2">
      <c r="A35" s="1073"/>
      <c r="B35" s="1012" t="s">
        <v>1878</v>
      </c>
      <c r="C35" s="1013" t="s">
        <v>1921</v>
      </c>
      <c r="D35" s="985">
        <v>45568</v>
      </c>
      <c r="E35" s="775">
        <f t="shared" ref="E35:E36" si="70">D35+6</f>
        <v>45574</v>
      </c>
      <c r="F35" s="775">
        <f t="shared" ref="F35:F36" si="71">D35+9</f>
        <v>45577</v>
      </c>
      <c r="G35" s="775">
        <f t="shared" ref="G35:G36" si="72">D35+10</f>
        <v>45578</v>
      </c>
      <c r="H35" s="775">
        <f t="shared" si="64"/>
        <v>45582</v>
      </c>
      <c r="I35" s="775">
        <f t="shared" ref="I35:I37" si="73">D35+16</f>
        <v>45584</v>
      </c>
      <c r="J35" s="775">
        <f t="shared" si="65"/>
        <v>45587</v>
      </c>
      <c r="K35" s="775">
        <f t="shared" si="66"/>
        <v>45594</v>
      </c>
      <c r="L35" s="775">
        <f t="shared" si="67"/>
        <v>45595</v>
      </c>
      <c r="M35" s="775">
        <f t="shared" si="68"/>
        <v>45597</v>
      </c>
      <c r="N35" s="775">
        <f t="shared" si="69"/>
        <v>45598</v>
      </c>
      <c r="O35" s="331"/>
      <c r="P35" s="775">
        <f t="shared" ref="P35:P43" si="74">P34+7</f>
        <v>45567</v>
      </c>
      <c r="Q35" s="1042">
        <f t="shared" si="60"/>
        <v>40</v>
      </c>
    </row>
    <row r="36" spans="1:17" ht="20.100000000000001" hidden="1" customHeight="1" x14ac:dyDescent="0.2">
      <c r="A36" s="1073"/>
      <c r="B36" s="1012" t="s">
        <v>1887</v>
      </c>
      <c r="C36" s="1013" t="s">
        <v>1922</v>
      </c>
      <c r="D36" s="985">
        <v>45574</v>
      </c>
      <c r="E36" s="775">
        <f t="shared" si="70"/>
        <v>45580</v>
      </c>
      <c r="F36" s="775">
        <f t="shared" si="71"/>
        <v>45583</v>
      </c>
      <c r="G36" s="775">
        <f t="shared" si="72"/>
        <v>45584</v>
      </c>
      <c r="H36" s="775">
        <f t="shared" si="64"/>
        <v>45588</v>
      </c>
      <c r="I36" s="775">
        <f t="shared" si="73"/>
        <v>45590</v>
      </c>
      <c r="J36" s="775">
        <f t="shared" si="65"/>
        <v>45593</v>
      </c>
      <c r="K36" s="775">
        <f t="shared" si="66"/>
        <v>45600</v>
      </c>
      <c r="L36" s="775">
        <f t="shared" si="67"/>
        <v>45601</v>
      </c>
      <c r="M36" s="775">
        <f t="shared" si="68"/>
        <v>45603</v>
      </c>
      <c r="N36" s="775">
        <f t="shared" si="69"/>
        <v>45604</v>
      </c>
      <c r="O36" s="331"/>
      <c r="P36" s="775">
        <f t="shared" si="74"/>
        <v>45574</v>
      </c>
      <c r="Q36" s="1042">
        <f t="shared" ref="Q36:Q41" si="75">WEEKNUM(P36)</f>
        <v>41</v>
      </c>
    </row>
    <row r="37" spans="1:17" ht="20.100000000000001" hidden="1" customHeight="1" x14ac:dyDescent="0.2">
      <c r="A37" s="1073"/>
      <c r="B37" s="1012" t="s">
        <v>1889</v>
      </c>
      <c r="C37" s="1013" t="s">
        <v>1923</v>
      </c>
      <c r="D37" s="985">
        <v>45598</v>
      </c>
      <c r="E37" s="1157" t="s">
        <v>415</v>
      </c>
      <c r="F37" s="1158"/>
      <c r="G37" s="1159"/>
      <c r="H37" s="775">
        <f t="shared" si="64"/>
        <v>45612</v>
      </c>
      <c r="I37" s="775">
        <f t="shared" si="73"/>
        <v>45614</v>
      </c>
      <c r="J37" s="775">
        <f t="shared" si="65"/>
        <v>45617</v>
      </c>
      <c r="K37" s="775">
        <f t="shared" si="66"/>
        <v>45624</v>
      </c>
      <c r="L37" s="775">
        <f t="shared" si="67"/>
        <v>45625</v>
      </c>
      <c r="M37" s="775">
        <f t="shared" si="68"/>
        <v>45627</v>
      </c>
      <c r="N37" s="775">
        <f t="shared" si="69"/>
        <v>45628</v>
      </c>
      <c r="O37" s="331"/>
      <c r="P37" s="775">
        <f t="shared" si="74"/>
        <v>45581</v>
      </c>
      <c r="Q37" s="1042">
        <f t="shared" si="75"/>
        <v>42</v>
      </c>
    </row>
    <row r="38" spans="1:17" ht="20.100000000000001" hidden="1" customHeight="1" x14ac:dyDescent="0.2">
      <c r="A38" s="1073" t="s">
        <v>1924</v>
      </c>
      <c r="B38" s="1012" t="s">
        <v>1925</v>
      </c>
      <c r="C38" s="1013" t="s">
        <v>1926</v>
      </c>
      <c r="D38" s="985">
        <v>45587</v>
      </c>
      <c r="E38" s="775">
        <f t="shared" ref="E38" si="76">D38+6</f>
        <v>45593</v>
      </c>
      <c r="F38" s="775">
        <f t="shared" ref="F38" si="77">D38+9</f>
        <v>45596</v>
      </c>
      <c r="G38" s="775">
        <f t="shared" ref="G38" si="78">D38+10</f>
        <v>45597</v>
      </c>
      <c r="H38" s="775">
        <f t="shared" ref="H38:H39" si="79">D38+14</f>
        <v>45601</v>
      </c>
      <c r="I38" s="775">
        <f t="shared" ref="I38" si="80">D38+16</f>
        <v>45603</v>
      </c>
      <c r="J38" s="775">
        <f t="shared" si="65"/>
        <v>45606</v>
      </c>
      <c r="K38" s="775">
        <f t="shared" si="66"/>
        <v>45613</v>
      </c>
      <c r="L38" s="775">
        <f t="shared" si="67"/>
        <v>45614</v>
      </c>
      <c r="M38" s="775">
        <f t="shared" si="68"/>
        <v>45616</v>
      </c>
      <c r="N38" s="775">
        <f t="shared" si="69"/>
        <v>45617</v>
      </c>
      <c r="O38" s="331"/>
      <c r="P38" s="775">
        <f t="shared" si="74"/>
        <v>45588</v>
      </c>
      <c r="Q38" s="1042">
        <f t="shared" si="75"/>
        <v>43</v>
      </c>
    </row>
    <row r="39" spans="1:17" ht="20.100000000000001" hidden="1" customHeight="1" x14ac:dyDescent="0.2">
      <c r="A39" s="1073"/>
      <c r="B39" s="1012" t="s">
        <v>1918</v>
      </c>
      <c r="C39" s="1013" t="s">
        <v>1927</v>
      </c>
      <c r="D39" s="985">
        <v>45599</v>
      </c>
      <c r="E39" s="775">
        <f t="shared" ref="E39:E43" si="81">D39+6</f>
        <v>45605</v>
      </c>
      <c r="F39" s="775">
        <f t="shared" ref="F39:F40" si="82">D39+9</f>
        <v>45608</v>
      </c>
      <c r="G39" s="775">
        <f t="shared" ref="G39:G40" si="83">D39+10</f>
        <v>45609</v>
      </c>
      <c r="H39" s="775">
        <f t="shared" si="79"/>
        <v>45613</v>
      </c>
      <c r="I39" s="898" t="s">
        <v>415</v>
      </c>
      <c r="J39" s="775">
        <f t="shared" si="65"/>
        <v>45618</v>
      </c>
      <c r="K39" s="775">
        <f t="shared" si="66"/>
        <v>45625</v>
      </c>
      <c r="L39" s="775">
        <f t="shared" si="67"/>
        <v>45626</v>
      </c>
      <c r="M39" s="775">
        <f t="shared" si="68"/>
        <v>45628</v>
      </c>
      <c r="N39" s="775">
        <f t="shared" si="69"/>
        <v>45629</v>
      </c>
      <c r="O39" s="331"/>
      <c r="P39" s="775">
        <f t="shared" si="74"/>
        <v>45595</v>
      </c>
      <c r="Q39" s="1042">
        <f t="shared" si="75"/>
        <v>44</v>
      </c>
    </row>
    <row r="40" spans="1:17" ht="20.100000000000001" hidden="1" customHeight="1" x14ac:dyDescent="0.2">
      <c r="A40" s="1037"/>
      <c r="B40" s="1012" t="s">
        <v>1884</v>
      </c>
      <c r="C40" s="1013" t="s">
        <v>1928</v>
      </c>
      <c r="D40" s="985">
        <v>45612</v>
      </c>
      <c r="E40" s="775">
        <f t="shared" si="81"/>
        <v>45618</v>
      </c>
      <c r="F40" s="775">
        <f t="shared" si="82"/>
        <v>45621</v>
      </c>
      <c r="G40" s="775">
        <f t="shared" si="83"/>
        <v>45622</v>
      </c>
      <c r="H40" s="898" t="s">
        <v>415</v>
      </c>
      <c r="I40" s="898" t="s">
        <v>415</v>
      </c>
      <c r="J40" s="775">
        <f t="shared" ref="J40:J43" si="84">D40+19</f>
        <v>45631</v>
      </c>
      <c r="K40" s="775">
        <f t="shared" ref="K40:K43" si="85">D40+26</f>
        <v>45638</v>
      </c>
      <c r="L40" s="775">
        <f t="shared" ref="L40:L43" si="86">D40+27</f>
        <v>45639</v>
      </c>
      <c r="M40" s="775">
        <f t="shared" ref="M40:M41" si="87">D40+29</f>
        <v>45641</v>
      </c>
      <c r="N40" s="775">
        <f t="shared" ref="N40:N41" si="88">D40+30</f>
        <v>45642</v>
      </c>
      <c r="O40" s="331"/>
      <c r="P40" s="775">
        <f t="shared" si="74"/>
        <v>45602</v>
      </c>
      <c r="Q40" s="1042">
        <f t="shared" si="75"/>
        <v>45</v>
      </c>
    </row>
    <row r="41" spans="1:17" ht="20.100000000000001" hidden="1" customHeight="1" x14ac:dyDescent="0.2">
      <c r="A41" s="1073"/>
      <c r="B41" s="1012" t="s">
        <v>1878</v>
      </c>
      <c r="C41" s="1013" t="s">
        <v>1929</v>
      </c>
      <c r="D41" s="985">
        <v>45623</v>
      </c>
      <c r="E41" s="898" t="s">
        <v>415</v>
      </c>
      <c r="F41" s="898" t="s">
        <v>415</v>
      </c>
      <c r="G41" s="1136" t="s">
        <v>415</v>
      </c>
      <c r="H41" s="775">
        <v>45627</v>
      </c>
      <c r="I41" s="775">
        <v>45629</v>
      </c>
      <c r="J41" s="775">
        <v>45632</v>
      </c>
      <c r="K41" s="775">
        <v>45639</v>
      </c>
      <c r="L41" s="775">
        <f t="shared" si="86"/>
        <v>45650</v>
      </c>
      <c r="M41" s="775">
        <f t="shared" si="87"/>
        <v>45652</v>
      </c>
      <c r="N41" s="775">
        <f t="shared" si="88"/>
        <v>45653</v>
      </c>
      <c r="O41" s="331"/>
      <c r="P41" s="775">
        <f t="shared" si="74"/>
        <v>45609</v>
      </c>
      <c r="Q41" s="1042">
        <f t="shared" si="75"/>
        <v>46</v>
      </c>
    </row>
    <row r="42" spans="1:17" ht="20.100000000000001" hidden="1" customHeight="1" x14ac:dyDescent="0.2">
      <c r="A42" s="1073" t="s">
        <v>1930</v>
      </c>
      <c r="B42" s="1012" t="s">
        <v>1887</v>
      </c>
      <c r="C42" s="1013" t="s">
        <v>1931</v>
      </c>
      <c r="D42" s="985">
        <v>45619</v>
      </c>
      <c r="E42" s="775">
        <v>45632</v>
      </c>
      <c r="F42" s="775">
        <v>45622</v>
      </c>
      <c r="G42" s="1136" t="s">
        <v>415</v>
      </c>
      <c r="H42" s="898" t="s">
        <v>415</v>
      </c>
      <c r="I42" s="898" t="s">
        <v>415</v>
      </c>
      <c r="J42" s="775">
        <v>45638</v>
      </c>
      <c r="K42" s="775">
        <v>45641</v>
      </c>
      <c r="L42" s="775">
        <v>45642</v>
      </c>
      <c r="M42" s="775">
        <v>45644</v>
      </c>
      <c r="N42" s="775">
        <v>45645</v>
      </c>
      <c r="O42" s="331"/>
      <c r="P42" s="775">
        <f t="shared" si="74"/>
        <v>45616</v>
      </c>
      <c r="Q42" s="1042">
        <f t="shared" ref="Q42:Q43" si="89">WEEKNUM(P42)</f>
        <v>47</v>
      </c>
    </row>
    <row r="43" spans="1:17" ht="20.100000000000001" hidden="1" customHeight="1" x14ac:dyDescent="0.2">
      <c r="A43" s="1073"/>
      <c r="B43" s="1012" t="s">
        <v>1889</v>
      </c>
      <c r="C43" s="1013" t="s">
        <v>1932</v>
      </c>
      <c r="D43" s="985">
        <v>45635</v>
      </c>
      <c r="E43" s="775">
        <f t="shared" si="81"/>
        <v>45641</v>
      </c>
      <c r="F43" s="898" t="s">
        <v>415</v>
      </c>
      <c r="G43" s="1136" t="s">
        <v>415</v>
      </c>
      <c r="H43" s="898" t="s">
        <v>415</v>
      </c>
      <c r="I43" s="898" t="s">
        <v>415</v>
      </c>
      <c r="J43" s="775">
        <f t="shared" si="84"/>
        <v>45654</v>
      </c>
      <c r="K43" s="775">
        <f t="shared" si="85"/>
        <v>45661</v>
      </c>
      <c r="L43" s="775">
        <f t="shared" si="86"/>
        <v>45662</v>
      </c>
      <c r="M43" s="898" t="s">
        <v>415</v>
      </c>
      <c r="N43" s="898" t="s">
        <v>415</v>
      </c>
      <c r="O43" s="331"/>
      <c r="P43" s="775">
        <f t="shared" si="74"/>
        <v>45623</v>
      </c>
      <c r="Q43" s="1042">
        <f t="shared" si="89"/>
        <v>48</v>
      </c>
    </row>
    <row r="44" spans="1:17" ht="20.100000000000001" hidden="1" customHeight="1" x14ac:dyDescent="0.2">
      <c r="A44" s="1073" t="s">
        <v>1925</v>
      </c>
      <c r="B44" s="1012" t="s">
        <v>1933</v>
      </c>
      <c r="C44" s="1013" t="s">
        <v>1934</v>
      </c>
      <c r="D44" s="985">
        <v>45631</v>
      </c>
      <c r="E44" s="898" t="s">
        <v>415</v>
      </c>
      <c r="F44" s="775">
        <f>D44+9</f>
        <v>45640</v>
      </c>
      <c r="G44" s="1136" t="s">
        <v>415</v>
      </c>
      <c r="H44" s="898" t="s">
        <v>415</v>
      </c>
      <c r="I44" s="775">
        <f>D44+16</f>
        <v>45647</v>
      </c>
      <c r="J44" s="817"/>
      <c r="K44" s="817"/>
      <c r="L44" s="817"/>
      <c r="M44" s="817"/>
      <c r="N44" s="817"/>
      <c r="O44" s="331"/>
      <c r="P44" s="775">
        <f>P43+7</f>
        <v>45630</v>
      </c>
      <c r="Q44" s="1042">
        <f>WEEKNUM(P44)</f>
        <v>49</v>
      </c>
    </row>
    <row r="45" spans="1:17" ht="20.100000000000001" hidden="1" customHeight="1" x14ac:dyDescent="0.2">
      <c r="A45" s="1073"/>
      <c r="B45" s="1012" t="s">
        <v>1918</v>
      </c>
      <c r="C45" s="1013" t="s">
        <v>1935</v>
      </c>
      <c r="D45" s="985">
        <v>45645</v>
      </c>
      <c r="E45" s="775">
        <f>D45+6</f>
        <v>45651</v>
      </c>
      <c r="F45" s="775">
        <f>D45+9</f>
        <v>45654</v>
      </c>
      <c r="G45" s="775">
        <f>D45+14</f>
        <v>45659</v>
      </c>
      <c r="H45" s="775">
        <f>D45+16</f>
        <v>45661</v>
      </c>
      <c r="I45" s="775">
        <f>D45+19</f>
        <v>45664</v>
      </c>
      <c r="J45" s="775">
        <f>D45+26</f>
        <v>45671</v>
      </c>
      <c r="K45" s="775">
        <f>D45+27</f>
        <v>45672</v>
      </c>
      <c r="L45" s="775">
        <f>D45+29</f>
        <v>45674</v>
      </c>
      <c r="M45" s="775">
        <f>D45+30</f>
        <v>45675</v>
      </c>
      <c r="N45" s="331"/>
      <c r="O45" s="775">
        <f>P44+7</f>
        <v>45637</v>
      </c>
      <c r="P45" s="1042">
        <f>WEEKNUM(O45)</f>
        <v>50</v>
      </c>
    </row>
    <row r="46" spans="1:17" ht="20.100000000000001" hidden="1" customHeight="1" x14ac:dyDescent="0.2">
      <c r="A46" s="1073"/>
      <c r="B46" s="1067" t="s">
        <v>439</v>
      </c>
      <c r="C46" s="1013" t="s">
        <v>1936</v>
      </c>
      <c r="D46" s="985">
        <v>45643</v>
      </c>
      <c r="E46" s="817"/>
      <c r="F46" s="817"/>
      <c r="G46" s="817"/>
      <c r="H46" s="817"/>
      <c r="I46" s="817"/>
      <c r="J46" s="817"/>
      <c r="K46" s="817"/>
      <c r="L46" s="817"/>
      <c r="M46" s="817"/>
      <c r="N46" s="331"/>
      <c r="O46" s="775">
        <f>O45+7</f>
        <v>45644</v>
      </c>
      <c r="P46" s="1042">
        <f>WEEKNUM(O46)</f>
        <v>51</v>
      </c>
    </row>
    <row r="47" spans="1:17" ht="20.100000000000001" hidden="1" customHeight="1" x14ac:dyDescent="0.2">
      <c r="A47" s="1073"/>
      <c r="B47" s="1012" t="s">
        <v>1937</v>
      </c>
      <c r="C47" s="1013" t="s">
        <v>1938</v>
      </c>
      <c r="D47" s="985">
        <v>45660</v>
      </c>
      <c r="E47" s="775">
        <f>D47+6</f>
        <v>45666</v>
      </c>
      <c r="F47" s="775">
        <f>D47+9</f>
        <v>45669</v>
      </c>
      <c r="G47" s="775">
        <f>D47+14</f>
        <v>45674</v>
      </c>
      <c r="H47" s="1002" t="s">
        <v>415</v>
      </c>
      <c r="I47" s="775">
        <f>D47+19</f>
        <v>45679</v>
      </c>
      <c r="J47" s="775">
        <f>D47+26</f>
        <v>45686</v>
      </c>
      <c r="K47" s="775">
        <f>D47+27</f>
        <v>45687</v>
      </c>
      <c r="L47" s="775">
        <f>D47+29</f>
        <v>45689</v>
      </c>
      <c r="M47" s="775">
        <f>D47+30</f>
        <v>45690</v>
      </c>
      <c r="N47" s="331"/>
      <c r="O47" s="775">
        <f>O46+7</f>
        <v>45651</v>
      </c>
      <c r="P47" s="1042">
        <f>WEEKNUM(O47)</f>
        <v>52</v>
      </c>
    </row>
    <row r="48" spans="1:17" ht="20.100000000000001" hidden="1" customHeight="1" x14ac:dyDescent="0.2">
      <c r="A48" s="1073"/>
      <c r="B48" s="1067" t="s">
        <v>439</v>
      </c>
      <c r="C48" s="1013" t="s">
        <v>1939</v>
      </c>
      <c r="D48" s="985">
        <v>45657</v>
      </c>
      <c r="E48" s="817"/>
      <c r="F48" s="817"/>
      <c r="G48" s="817"/>
      <c r="H48" s="817"/>
      <c r="I48" s="817"/>
      <c r="J48" s="817"/>
      <c r="K48" s="817"/>
      <c r="L48" s="817"/>
      <c r="M48" s="817"/>
      <c r="N48" s="331"/>
      <c r="O48" s="775">
        <f>O47+7</f>
        <v>45658</v>
      </c>
      <c r="P48" s="1042">
        <f>WEEKNUM(O48)</f>
        <v>1</v>
      </c>
    </row>
    <row r="49" spans="1:17" ht="20.100000000000001" hidden="1" customHeight="1" x14ac:dyDescent="0.2">
      <c r="A49" s="1073" t="s">
        <v>1889</v>
      </c>
      <c r="B49" s="1012" t="s">
        <v>1887</v>
      </c>
      <c r="C49" s="1013" t="s">
        <v>1940</v>
      </c>
      <c r="D49" s="985">
        <v>45667</v>
      </c>
      <c r="E49" s="775">
        <f t="shared" ref="E49" si="90">D49+6</f>
        <v>45673</v>
      </c>
      <c r="F49" s="775">
        <f t="shared" ref="F49" si="91">D49+9</f>
        <v>45676</v>
      </c>
      <c r="G49" s="775">
        <f>D49+14</f>
        <v>45681</v>
      </c>
      <c r="H49" s="775">
        <f>D49+16</f>
        <v>45683</v>
      </c>
      <c r="I49" s="775">
        <f>D49+19</f>
        <v>45686</v>
      </c>
      <c r="J49" s="775">
        <f>D49+26</f>
        <v>45693</v>
      </c>
      <c r="K49" s="775">
        <f>D49+27</f>
        <v>45694</v>
      </c>
      <c r="L49" s="775">
        <f>D49+29</f>
        <v>45696</v>
      </c>
      <c r="M49" s="775">
        <f>D49+30</f>
        <v>45697</v>
      </c>
      <c r="N49" s="331"/>
      <c r="O49" s="775">
        <f t="shared" ref="O49" si="92">O48+7</f>
        <v>45665</v>
      </c>
      <c r="P49" s="1042">
        <f t="shared" ref="P49" si="93">WEEKNUM(O49)</f>
        <v>2</v>
      </c>
    </row>
    <row r="50" spans="1:17" ht="20.100000000000001" customHeight="1" x14ac:dyDescent="0.2">
      <c r="A50" s="1073"/>
      <c r="B50" s="1012" t="s">
        <v>1889</v>
      </c>
      <c r="C50" s="1013" t="s">
        <v>1941</v>
      </c>
      <c r="D50" s="985">
        <v>45671</v>
      </c>
      <c r="E50" s="775">
        <f t="shared" ref="E50" si="94">D50+6</f>
        <v>45677</v>
      </c>
      <c r="F50" s="775">
        <f t="shared" ref="F50" si="95">D50+9</f>
        <v>45680</v>
      </c>
      <c r="G50" s="775">
        <f t="shared" ref="G50" si="96">D50+14</f>
        <v>45685</v>
      </c>
      <c r="H50" s="775">
        <f t="shared" ref="H50" si="97">D50+16</f>
        <v>45687</v>
      </c>
      <c r="I50" s="775">
        <f t="shared" ref="I50" si="98">D50+19</f>
        <v>45690</v>
      </c>
      <c r="J50" s="775">
        <f t="shared" ref="J50" si="99">D50+26</f>
        <v>45697</v>
      </c>
      <c r="K50" s="775">
        <f t="shared" ref="K50" si="100">D50+27</f>
        <v>45698</v>
      </c>
      <c r="L50" s="775">
        <f t="shared" ref="L50" si="101">D50+29</f>
        <v>45700</v>
      </c>
      <c r="M50" s="775">
        <f t="shared" ref="M50" si="102">D50+30</f>
        <v>45701</v>
      </c>
      <c r="N50" s="331"/>
      <c r="O50" s="775">
        <f>O49+7</f>
        <v>45672</v>
      </c>
      <c r="P50" s="1042">
        <f>WEEKNUM(O50)</f>
        <v>3</v>
      </c>
    </row>
    <row r="51" spans="1:17" ht="20.100000000000001" customHeight="1" x14ac:dyDescent="0.2">
      <c r="A51" s="1073" t="s">
        <v>1942</v>
      </c>
      <c r="B51" s="1012" t="s">
        <v>1918</v>
      </c>
      <c r="C51" s="1013" t="s">
        <v>1943</v>
      </c>
      <c r="D51" s="985">
        <v>45681</v>
      </c>
      <c r="E51" s="775">
        <f>D51+6</f>
        <v>45687</v>
      </c>
      <c r="F51" s="775">
        <f>D51+9</f>
        <v>45690</v>
      </c>
      <c r="G51" s="775">
        <f>D51+14</f>
        <v>45695</v>
      </c>
      <c r="H51" s="775">
        <f>D51+16</f>
        <v>45697</v>
      </c>
      <c r="I51" s="775">
        <f>D51+19</f>
        <v>45700</v>
      </c>
      <c r="J51" s="775">
        <f>D51+26</f>
        <v>45707</v>
      </c>
      <c r="K51" s="775">
        <f>D51+27</f>
        <v>45708</v>
      </c>
      <c r="L51" s="775">
        <f>D51+29</f>
        <v>45710</v>
      </c>
      <c r="M51" s="775">
        <f>D51+30</f>
        <v>45711</v>
      </c>
      <c r="N51" s="331"/>
      <c r="O51" s="775">
        <f>O50+7</f>
        <v>45679</v>
      </c>
      <c r="P51" s="1042">
        <f>WEEKNUM(O51)</f>
        <v>4</v>
      </c>
    </row>
    <row r="52" spans="1:17" ht="20.100000000000001" customHeight="1" x14ac:dyDescent="0.2">
      <c r="A52" s="1073" t="s">
        <v>1944</v>
      </c>
      <c r="B52" s="1012" t="s">
        <v>1937</v>
      </c>
      <c r="C52" s="1013" t="s">
        <v>1945</v>
      </c>
      <c r="D52" s="985">
        <v>45693</v>
      </c>
      <c r="E52" s="775">
        <f>D52+6</f>
        <v>45699</v>
      </c>
      <c r="F52" s="775">
        <f>D52+9</f>
        <v>45702</v>
      </c>
      <c r="G52" s="775">
        <f>D52+14</f>
        <v>45707</v>
      </c>
      <c r="H52" s="775">
        <f>D52+16</f>
        <v>45709</v>
      </c>
      <c r="I52" s="775">
        <f>D52+19</f>
        <v>45712</v>
      </c>
      <c r="J52" s="775">
        <f>D52+26</f>
        <v>45719</v>
      </c>
      <c r="K52" s="775">
        <f>D52+27</f>
        <v>45720</v>
      </c>
      <c r="L52" s="775">
        <f>D52+29</f>
        <v>45722</v>
      </c>
      <c r="M52" s="775">
        <f>D52+30</f>
        <v>45723</v>
      </c>
      <c r="N52" s="331"/>
      <c r="O52" s="775">
        <f>O51+7</f>
        <v>45686</v>
      </c>
      <c r="P52" s="1042">
        <f>WEEKNUM(O52)</f>
        <v>5</v>
      </c>
    </row>
    <row r="53" spans="1:17" ht="20.100000000000001" customHeight="1" x14ac:dyDescent="0.2">
      <c r="A53" s="1073" t="s">
        <v>1946</v>
      </c>
      <c r="B53" s="1012" t="s">
        <v>1942</v>
      </c>
      <c r="C53" s="1013" t="s">
        <v>1947</v>
      </c>
      <c r="D53" s="985">
        <v>45698</v>
      </c>
      <c r="E53" s="775">
        <f>D53+6</f>
        <v>45704</v>
      </c>
      <c r="F53" s="775">
        <f>D53+9</f>
        <v>45707</v>
      </c>
      <c r="G53" s="775">
        <f>D53+14</f>
        <v>45712</v>
      </c>
      <c r="H53" s="775">
        <f>D53+16</f>
        <v>45714</v>
      </c>
      <c r="I53" s="775">
        <f>D53+19</f>
        <v>45717</v>
      </c>
      <c r="J53" s="775">
        <f>D53+26</f>
        <v>45724</v>
      </c>
      <c r="K53" s="775">
        <f>D53+27</f>
        <v>45725</v>
      </c>
      <c r="L53" s="775">
        <f>D53+29</f>
        <v>45727</v>
      </c>
      <c r="M53" s="775">
        <f>D53+30</f>
        <v>45728</v>
      </c>
      <c r="N53" s="331"/>
      <c r="O53" s="775">
        <f>O52+7</f>
        <v>45693</v>
      </c>
      <c r="P53" s="1042">
        <f>WEEKNUM(O53)</f>
        <v>6</v>
      </c>
    </row>
    <row r="54" spans="1:17" ht="20.100000000000001" customHeight="1" x14ac:dyDescent="0.2">
      <c r="A54" s="1073" t="s">
        <v>1948</v>
      </c>
      <c r="B54" s="1012" t="s">
        <v>1781</v>
      </c>
      <c r="C54" s="1013" t="s">
        <v>1949</v>
      </c>
      <c r="D54" s="985">
        <v>45333</v>
      </c>
      <c r="E54" s="775">
        <f>D54+6</f>
        <v>45339</v>
      </c>
      <c r="F54" s="775">
        <f>D54+9</f>
        <v>45342</v>
      </c>
      <c r="G54" s="775">
        <f>D54+14</f>
        <v>45347</v>
      </c>
      <c r="H54" s="775">
        <f>D54+16</f>
        <v>45349</v>
      </c>
      <c r="I54" s="775">
        <f>D54+19</f>
        <v>45352</v>
      </c>
      <c r="J54" s="775">
        <f>D54+26</f>
        <v>45359</v>
      </c>
      <c r="K54" s="775">
        <f>D54+27</f>
        <v>45360</v>
      </c>
      <c r="L54" s="775">
        <f>D54+29</f>
        <v>45362</v>
      </c>
      <c r="M54" s="775">
        <f>D54+30</f>
        <v>45363</v>
      </c>
      <c r="N54" s="331"/>
      <c r="O54" s="775">
        <f>O53+7</f>
        <v>45700</v>
      </c>
      <c r="P54" s="1042">
        <f>WEEKNUM(O54)</f>
        <v>7</v>
      </c>
    </row>
    <row r="55" spans="1:17" ht="20.100000000000001" customHeight="1" x14ac:dyDescent="0.2">
      <c r="A55" s="1073" t="s">
        <v>1889</v>
      </c>
      <c r="B55" s="1012" t="s">
        <v>1887</v>
      </c>
      <c r="C55" s="1013" t="s">
        <v>1950</v>
      </c>
      <c r="D55" s="985">
        <v>45340</v>
      </c>
      <c r="E55" s="775">
        <f t="shared" ref="E55:E56" si="103">D55+6</f>
        <v>45346</v>
      </c>
      <c r="F55" s="775">
        <f t="shared" ref="F55:F56" si="104">D55+9</f>
        <v>45349</v>
      </c>
      <c r="G55" s="775">
        <f>D55+14</f>
        <v>45354</v>
      </c>
      <c r="H55" s="775">
        <f>D55+16</f>
        <v>45356</v>
      </c>
      <c r="I55" s="775">
        <f>D55+19</f>
        <v>45359</v>
      </c>
      <c r="J55" s="775">
        <f>D55+26</f>
        <v>45366</v>
      </c>
      <c r="K55" s="775">
        <f>D55+27</f>
        <v>45367</v>
      </c>
      <c r="L55" s="775">
        <f>D55+29</f>
        <v>45369</v>
      </c>
      <c r="M55" s="775">
        <f>D55+30</f>
        <v>45370</v>
      </c>
      <c r="N55" s="331"/>
      <c r="O55" s="775">
        <f t="shared" ref="O55" si="105">O54+7</f>
        <v>45707</v>
      </c>
      <c r="P55" s="1042">
        <f t="shared" ref="P55" si="106">WEEKNUM(O55)</f>
        <v>8</v>
      </c>
    </row>
    <row r="56" spans="1:17" ht="20.100000000000001" customHeight="1" x14ac:dyDescent="0.2">
      <c r="A56" s="1073"/>
      <c r="B56" s="1012" t="s">
        <v>1889</v>
      </c>
      <c r="C56" s="1013" t="s">
        <v>1951</v>
      </c>
      <c r="D56" s="985">
        <v>45347</v>
      </c>
      <c r="E56" s="775">
        <f t="shared" si="103"/>
        <v>45353</v>
      </c>
      <c r="F56" s="775">
        <f t="shared" si="104"/>
        <v>45356</v>
      </c>
      <c r="G56" s="775">
        <f t="shared" ref="G56" si="107">D56+14</f>
        <v>45361</v>
      </c>
      <c r="H56" s="775">
        <f t="shared" ref="H56" si="108">D56+16</f>
        <v>45363</v>
      </c>
      <c r="I56" s="775">
        <f t="shared" ref="I56" si="109">D56+19</f>
        <v>45366</v>
      </c>
      <c r="J56" s="775">
        <f t="shared" ref="J56" si="110">D56+26</f>
        <v>45373</v>
      </c>
      <c r="K56" s="775">
        <f t="shared" ref="K56" si="111">D56+27</f>
        <v>45374</v>
      </c>
      <c r="L56" s="775">
        <f t="shared" ref="L56" si="112">D56+29</f>
        <v>45376</v>
      </c>
      <c r="M56" s="775">
        <f t="shared" ref="M56" si="113">D56+30</f>
        <v>45377</v>
      </c>
      <c r="N56" s="331"/>
      <c r="O56" s="775">
        <f>O55+7</f>
        <v>45714</v>
      </c>
      <c r="P56" s="1042">
        <f>WEEKNUM(O56)</f>
        <v>9</v>
      </c>
    </row>
    <row r="57" spans="1:17" ht="20.100000000000001" customHeight="1" x14ac:dyDescent="0.2">
      <c r="A57" s="1073" t="s">
        <v>1942</v>
      </c>
      <c r="B57" s="1012" t="s">
        <v>1918</v>
      </c>
      <c r="C57" s="1013" t="s">
        <v>1952</v>
      </c>
      <c r="D57" s="985">
        <v>45720</v>
      </c>
      <c r="E57" s="775">
        <f>D57+6</f>
        <v>45726</v>
      </c>
      <c r="F57" s="775">
        <f>D57+9</f>
        <v>45729</v>
      </c>
      <c r="G57" s="775">
        <f>D57+14</f>
        <v>45734</v>
      </c>
      <c r="H57" s="775">
        <f>D57+16</f>
        <v>45736</v>
      </c>
      <c r="I57" s="775">
        <f>D57+19</f>
        <v>45739</v>
      </c>
      <c r="J57" s="775">
        <f>D57+26</f>
        <v>45746</v>
      </c>
      <c r="K57" s="775">
        <f>D57+27</f>
        <v>45747</v>
      </c>
      <c r="L57" s="775">
        <f>D57+29</f>
        <v>45749</v>
      </c>
      <c r="M57" s="775">
        <f>D57+30</f>
        <v>45750</v>
      </c>
      <c r="N57" s="331"/>
      <c r="O57" s="775">
        <f>O56+7</f>
        <v>45721</v>
      </c>
      <c r="P57" s="1042">
        <f>WEEKNUM(O57)</f>
        <v>10</v>
      </c>
    </row>
    <row r="58" spans="1:17" ht="20.100000000000001" customHeight="1" x14ac:dyDescent="0.2">
      <c r="A58" s="1073" t="s">
        <v>1944</v>
      </c>
      <c r="B58" s="1012" t="s">
        <v>1937</v>
      </c>
      <c r="C58" s="1013" t="s">
        <v>1953</v>
      </c>
      <c r="D58" s="985">
        <v>45727</v>
      </c>
      <c r="E58" s="775">
        <f>D58+6</f>
        <v>45733</v>
      </c>
      <c r="F58" s="775">
        <f>D58+9</f>
        <v>45736</v>
      </c>
      <c r="G58" s="775">
        <f>D58+14</f>
        <v>45741</v>
      </c>
      <c r="H58" s="775">
        <f>D58+16</f>
        <v>45743</v>
      </c>
      <c r="I58" s="775">
        <f>D58+19</f>
        <v>45746</v>
      </c>
      <c r="J58" s="775">
        <f>D58+26</f>
        <v>45753</v>
      </c>
      <c r="K58" s="775">
        <f>D58+27</f>
        <v>45754</v>
      </c>
      <c r="L58" s="775">
        <f>D58+29</f>
        <v>45756</v>
      </c>
      <c r="M58" s="775">
        <f>D58+30</f>
        <v>45757</v>
      </c>
      <c r="N58" s="331"/>
      <c r="O58" s="775">
        <f>O57+7</f>
        <v>45728</v>
      </c>
      <c r="P58" s="1042">
        <f>WEEKNUM(O58)</f>
        <v>11</v>
      </c>
    </row>
    <row r="59" spans="1:17" ht="20.100000000000001" customHeight="1" x14ac:dyDescent="0.2">
      <c r="A59" s="1073" t="s">
        <v>1946</v>
      </c>
      <c r="B59" s="1012" t="s">
        <v>1942</v>
      </c>
      <c r="C59" s="1013" t="s">
        <v>1954</v>
      </c>
      <c r="D59" s="985">
        <v>45734</v>
      </c>
      <c r="E59" s="775">
        <f>D59+6</f>
        <v>45740</v>
      </c>
      <c r="F59" s="775">
        <f>D59+9</f>
        <v>45743</v>
      </c>
      <c r="G59" s="775">
        <f>D59+14</f>
        <v>45748</v>
      </c>
      <c r="H59" s="775">
        <f>D59+16</f>
        <v>45750</v>
      </c>
      <c r="I59" s="775">
        <f>D59+19</f>
        <v>45753</v>
      </c>
      <c r="J59" s="775">
        <f>D59+26</f>
        <v>45760</v>
      </c>
      <c r="K59" s="775">
        <f>D59+27</f>
        <v>45761</v>
      </c>
      <c r="L59" s="775">
        <f>D59+29</f>
        <v>45763</v>
      </c>
      <c r="M59" s="775">
        <f>D59+30</f>
        <v>45764</v>
      </c>
      <c r="N59" s="331"/>
      <c r="O59" s="775">
        <f>O58+7</f>
        <v>45735</v>
      </c>
      <c r="P59" s="1042">
        <f>WEEKNUM(O59)</f>
        <v>12</v>
      </c>
    </row>
    <row r="60" spans="1:17" ht="24.95" customHeight="1" x14ac:dyDescent="0.2">
      <c r="A60" s="1073"/>
      <c r="B60" s="147" t="s">
        <v>1398</v>
      </c>
      <c r="C60" s="767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616"/>
      <c r="P60" s="146"/>
      <c r="Q60" s="146"/>
    </row>
    <row r="61" spans="1:17" ht="17.25" customHeight="1" x14ac:dyDescent="0.2">
      <c r="B61" s="409"/>
      <c r="C61" s="155"/>
      <c r="D61" s="155"/>
      <c r="E61" s="180"/>
      <c r="F61" s="180"/>
      <c r="G61" s="180"/>
      <c r="H61" s="149"/>
      <c r="K61" s="617"/>
      <c r="L61" s="618"/>
      <c r="M61" s="618"/>
      <c r="N61" s="619"/>
      <c r="O61" s="619"/>
      <c r="P61" s="146"/>
      <c r="Q61" s="146"/>
    </row>
    <row r="62" spans="1:17" s="159" customFormat="1" ht="17.25" customHeight="1" x14ac:dyDescent="0.2">
      <c r="A62" s="1073"/>
      <c r="C62" s="145"/>
      <c r="D62" s="145"/>
      <c r="E62" s="145"/>
      <c r="F62" s="145"/>
      <c r="G62" s="145"/>
      <c r="H62" s="145"/>
      <c r="I62" s="145"/>
      <c r="N62" s="147"/>
      <c r="O62" s="145"/>
    </row>
    <row r="63" spans="1:17" s="159" customFormat="1" ht="17.25" customHeight="1" thickBot="1" x14ac:dyDescent="0.25">
      <c r="A63" s="1073"/>
      <c r="B63" s="433"/>
      <c r="C63" s="145"/>
      <c r="D63" s="145"/>
      <c r="E63" s="145"/>
      <c r="F63" s="145"/>
      <c r="G63" s="145"/>
      <c r="H63" s="145"/>
      <c r="I63" s="145"/>
      <c r="N63" s="147"/>
      <c r="O63" s="145"/>
    </row>
    <row r="64" spans="1:17" s="147" customFormat="1" ht="18.75" customHeight="1" x14ac:dyDescent="0.2">
      <c r="A64" s="881"/>
      <c r="B64" s="788"/>
      <c r="C64" s="789"/>
      <c r="D64" s="790"/>
      <c r="E64" s="791"/>
      <c r="F64" s="792"/>
      <c r="G64" s="793"/>
      <c r="H64" s="794"/>
      <c r="I64" s="769"/>
      <c r="J64" s="145"/>
      <c r="K64" s="145"/>
      <c r="L64" s="145"/>
      <c r="M64" s="145"/>
      <c r="N64" s="145"/>
      <c r="O64" s="145"/>
    </row>
    <row r="65" spans="1:13" s="147" customFormat="1" ht="18.75" customHeight="1" x14ac:dyDescent="0.2">
      <c r="A65" s="881"/>
      <c r="B65" s="795" t="s">
        <v>528</v>
      </c>
      <c r="C65" s="145"/>
      <c r="D65" s="147" t="s">
        <v>529</v>
      </c>
      <c r="G65" s="147" t="s">
        <v>530</v>
      </c>
      <c r="H65" s="796"/>
      <c r="J65" s="145"/>
      <c r="K65" s="145"/>
      <c r="L65" s="145"/>
      <c r="M65" s="145"/>
    </row>
    <row r="66" spans="1:13" s="147" customFormat="1" ht="18.75" customHeight="1" x14ac:dyDescent="0.2">
      <c r="A66" s="881"/>
      <c r="B66" s="797" t="s">
        <v>531</v>
      </c>
      <c r="C66" s="798" t="s">
        <v>532</v>
      </c>
      <c r="D66" s="133" t="s">
        <v>533</v>
      </c>
      <c r="F66" s="798" t="s">
        <v>534</v>
      </c>
      <c r="G66" s="145" t="s">
        <v>535</v>
      </c>
      <c r="H66" s="799" t="s">
        <v>536</v>
      </c>
      <c r="J66" s="145"/>
      <c r="K66" s="145"/>
      <c r="L66" s="145"/>
      <c r="M66" s="145"/>
    </row>
    <row r="67" spans="1:13" s="147" customFormat="1" ht="18.75" customHeight="1" x14ac:dyDescent="0.2">
      <c r="A67" s="881"/>
      <c r="B67" s="797" t="s">
        <v>537</v>
      </c>
      <c r="C67" s="798" t="s">
        <v>538</v>
      </c>
      <c r="D67" s="133" t="s">
        <v>539</v>
      </c>
      <c r="E67" s="148" t="s">
        <v>540</v>
      </c>
      <c r="F67" s="802" t="s">
        <v>541</v>
      </c>
      <c r="G67" s="145" t="s">
        <v>542</v>
      </c>
      <c r="H67" s="799" t="s">
        <v>543</v>
      </c>
      <c r="J67" s="145"/>
      <c r="K67" s="145"/>
      <c r="L67" s="145"/>
      <c r="M67" s="145"/>
    </row>
    <row r="68" spans="1:13" s="147" customFormat="1" ht="18.75" customHeight="1" x14ac:dyDescent="0.2">
      <c r="B68" s="800" t="s">
        <v>544</v>
      </c>
      <c r="C68" s="801" t="s">
        <v>545</v>
      </c>
      <c r="D68" s="133" t="s">
        <v>546</v>
      </c>
      <c r="E68" s="148" t="s">
        <v>547</v>
      </c>
      <c r="F68" s="802" t="s">
        <v>548</v>
      </c>
      <c r="G68" s="602" t="s">
        <v>549</v>
      </c>
      <c r="H68" s="803" t="s">
        <v>550</v>
      </c>
    </row>
    <row r="69" spans="1:13" s="147" customFormat="1" ht="18.75" customHeight="1" x14ac:dyDescent="0.2">
      <c r="B69" s="800" t="s">
        <v>551</v>
      </c>
      <c r="C69" s="801" t="s">
        <v>552</v>
      </c>
      <c r="D69" s="133" t="s">
        <v>553</v>
      </c>
      <c r="E69" s="148" t="s">
        <v>554</v>
      </c>
      <c r="F69" s="802" t="s">
        <v>555</v>
      </c>
      <c r="G69" s="602" t="s">
        <v>556</v>
      </c>
      <c r="H69" s="803" t="s">
        <v>557</v>
      </c>
    </row>
    <row r="70" spans="1:13" s="147" customFormat="1" ht="18.75" customHeight="1" x14ac:dyDescent="0.2">
      <c r="B70" s="800" t="s">
        <v>558</v>
      </c>
      <c r="C70" s="801" t="s">
        <v>559</v>
      </c>
      <c r="D70" s="133" t="s">
        <v>560</v>
      </c>
      <c r="E70" s="148" t="s">
        <v>561</v>
      </c>
      <c r="F70" s="802" t="s">
        <v>562</v>
      </c>
      <c r="G70" s="602" t="s">
        <v>563</v>
      </c>
      <c r="H70" s="803" t="s">
        <v>564</v>
      </c>
    </row>
    <row r="71" spans="1:13" s="147" customFormat="1" ht="18.75" customHeight="1" x14ac:dyDescent="0.2">
      <c r="B71" s="800" t="s">
        <v>565</v>
      </c>
      <c r="C71" s="801" t="s">
        <v>566</v>
      </c>
      <c r="D71" s="133" t="s">
        <v>567</v>
      </c>
      <c r="E71" s="148" t="s">
        <v>568</v>
      </c>
      <c r="F71" s="802" t="s">
        <v>569</v>
      </c>
      <c r="G71" s="602" t="s">
        <v>570</v>
      </c>
      <c r="H71" s="803" t="s">
        <v>571</v>
      </c>
    </row>
    <row r="72" spans="1:13" s="147" customFormat="1" ht="18.75" customHeight="1" x14ac:dyDescent="0.2">
      <c r="B72" s="800" t="s">
        <v>572</v>
      </c>
      <c r="C72" s="801" t="s">
        <v>573</v>
      </c>
      <c r="D72" s="133" t="s">
        <v>574</v>
      </c>
      <c r="E72" s="148" t="s">
        <v>575</v>
      </c>
      <c r="F72" s="756" t="s">
        <v>576</v>
      </c>
      <c r="G72" s="602" t="s">
        <v>577</v>
      </c>
      <c r="H72" s="804" t="s">
        <v>578</v>
      </c>
    </row>
    <row r="73" spans="1:13" s="147" customFormat="1" ht="18.75" customHeight="1" x14ac:dyDescent="0.2">
      <c r="B73" s="800" t="s">
        <v>579</v>
      </c>
      <c r="C73" s="801" t="s">
        <v>580</v>
      </c>
      <c r="D73" s="133"/>
      <c r="E73" s="145"/>
      <c r="F73" s="602"/>
      <c r="H73" s="805"/>
    </row>
    <row r="74" spans="1:13" ht="17.25" customHeight="1" thickBot="1" x14ac:dyDescent="0.25">
      <c r="B74" s="806"/>
      <c r="C74" s="807"/>
      <c r="D74" s="807"/>
      <c r="E74" s="808"/>
      <c r="F74" s="808"/>
      <c r="G74" s="808"/>
      <c r="H74" s="809"/>
    </row>
  </sheetData>
  <customSheetViews>
    <customSheetView guid="{1ECD3B71-3848-4973-92B4-4B4B149BC657}" scale="85" showPageBreaks="1" fitToPage="1" view="pageBreakPreview">
      <selection activeCell="F15" sqref="F15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3485952D-0C31-4884-9EDF-552F3D1B124B}" scale="85" showPageBreaks="1" fitToPage="1" view="pageBreakPreview">
      <selection activeCell="F10" sqref="F10"/>
      <pageMargins left="0" right="0" top="0" bottom="0" header="0" footer="0"/>
      <pageSetup paperSize="9" scale="67" orientation="landscape" r:id="rId2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0" sqref="F10"/>
      <pageMargins left="0" right="0" top="0" bottom="0" header="0" footer="0"/>
      <pageSetup paperSize="9" scale="67" orientation="landscape" r:id="rId3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F10" sqref="F10"/>
      <pageMargins left="0" right="0" top="0" bottom="0" header="0" footer="0"/>
      <pageSetup paperSize="9" scale="67" orientation="landscape" r:id="rId4"/>
      <headerFooter>
        <oddFooter>&amp;L&amp;1#&amp;"Calibri"&amp;10 Sensitivity: Internal</oddFooter>
      </headerFooter>
    </customSheetView>
    <customSheetView guid="{1BFD2ADD-60C4-4334-9BDE-E3C6DD17BEED}" scale="85" showPageBreaks="1" fitToPage="1" hiddenRows="1" view="pageBreakPreview">
      <selection activeCell="F23" sqref="F23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7D3CEC1C-CCEC-4C4E-963E-DDD8383A68C1}" scale="85" showPageBreaks="1" fitToPage="1" hiddenRows="1" view="pageBreakPreview" topLeftCell="A4">
      <selection activeCell="B35" sqref="B35"/>
      <pageMargins left="0" right="0" top="0" bottom="0" header="0" footer="0"/>
      <pageSetup paperSize="9" scale="61" orientation="landscape" r:id="rId6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B25" sqref="B25:D25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6B324A58-5A89-471C-AD21-0822EB95E67E}" scale="85" showPageBreaks="1" fitToPage="1" hiddenRows="1" view="pageBreakPreview">
      <selection activeCell="E45" sqref="E45"/>
      <pageMargins left="0" right="0" top="0" bottom="0" header="0" footer="0"/>
      <pageSetup paperSize="9" scale="62" orientation="landscape" r:id="rId8"/>
      <headerFooter>
        <oddFooter>&amp;L&amp;1#&amp;"Calibri"&amp;10 Sensitivity: Public</oddFooter>
      </headerFooter>
    </customSheetView>
    <customSheetView guid="{613E785B-CD51-494D-B041-E8D30BF6F1EC}" scale="85" showPageBreaks="1" fitToPage="1" hiddenRows="1" view="pageBreakPreview">
      <selection activeCell="F49" sqref="F49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6">
    <mergeCell ref="E37:G37"/>
    <mergeCell ref="B2:F2"/>
    <mergeCell ref="B4:F4"/>
    <mergeCell ref="E9:G9"/>
    <mergeCell ref="D7:D8"/>
    <mergeCell ref="B7:C7"/>
  </mergeCells>
  <hyperlinks>
    <hyperlink ref="H2" location="HOME!Print_Area" display="HOME" xr:uid="{68243489-7857-469A-81A1-7729ED3EA5A8}"/>
    <hyperlink ref="H66" r:id="rId10" xr:uid="{1B6A734C-7A72-416E-BDED-A040AB0235F6}"/>
    <hyperlink ref="C66" r:id="rId11" xr:uid="{1DBC014F-0416-4052-842D-224ADABA9A01}"/>
    <hyperlink ref="H71" r:id="rId12" xr:uid="{D3FD0745-2F2E-47DF-8409-C68BD759D401}"/>
    <hyperlink ref="H70" r:id="rId13" xr:uid="{8A153B3D-865B-4C69-AD4E-94E050770AA6}"/>
    <hyperlink ref="C70" r:id="rId14" xr:uid="{331B6A87-C896-4424-BB80-6C69EAAE0A4F}"/>
    <hyperlink ref="C71" r:id="rId15" xr:uid="{9D9C5D8A-4A51-4A40-B7B3-E395E4D111F1}"/>
    <hyperlink ref="C68" r:id="rId16" xr:uid="{E3BA0858-2486-4397-9D84-646BF5DA144D}"/>
    <hyperlink ref="C67" r:id="rId17" xr:uid="{8BCADC00-08D8-4A89-BB9E-3A92E1B5F8E0}"/>
    <hyperlink ref="C73" r:id="rId18" xr:uid="{CE5FB450-CD3C-4C7B-BAB9-02ADAACE98AB}"/>
    <hyperlink ref="H69" r:id="rId19" xr:uid="{319169A7-7508-40F3-82FE-3AC5E1D6CFDA}"/>
    <hyperlink ref="H72" r:id="rId20" xr:uid="{4917F8B1-9810-4046-8C5E-31F264861742}"/>
    <hyperlink ref="C69" r:id="rId21" xr:uid="{DD0A57E0-B5F2-4A06-A034-AC7D3C706A0A}"/>
    <hyperlink ref="F66" r:id="rId22" xr:uid="{66621209-6C7E-4ACF-8282-FA92FA66EC0F}"/>
    <hyperlink ref="F71" r:id="rId23" xr:uid="{7B1D8494-0FDF-498C-9FAA-677510C27BDB}"/>
    <hyperlink ref="F67" r:id="rId24" xr:uid="{BA4E909C-6F69-4343-B597-90B4D8F16293}"/>
    <hyperlink ref="F68" r:id="rId25" xr:uid="{AE1D85DE-C3B7-48EF-8EF5-A0F9D3F6A021}"/>
    <hyperlink ref="F69" r:id="rId26" xr:uid="{76589FBE-ACD7-4909-B7B0-3A1F985DD9C8}"/>
    <hyperlink ref="F70" r:id="rId27" xr:uid="{AF421BEC-AD9B-40AB-B64E-E4EED0ABD102}"/>
    <hyperlink ref="H67" r:id="rId28" xr:uid="{184B163A-5347-4989-A65D-8B1C66538894}"/>
    <hyperlink ref="H68" r:id="rId29" xr:uid="{82812098-1AA2-4607-84DC-A27E52F11A34}"/>
    <hyperlink ref="F72" r:id="rId30" xr:uid="{86945846-3F9A-4DE8-88D6-F5875C8B5208}"/>
  </hyperlinks>
  <pageMargins left="0.7" right="0.7" top="0.75" bottom="0.75" header="0.3" footer="0.3"/>
  <pageSetup paperSize="9" scale="32" orientation="landscape" r:id="rId31"/>
  <headerFooter>
    <oddFooter>&amp;L_x000D_&amp;1#&amp;"Calibri"&amp;10&amp;K000000 Sensitivity: Public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E6BF-FE36-44F1-85F3-84A89DA098B0}">
  <sheetPr codeName="Sheet18">
    <tabColor rgb="FFFFFF00"/>
    <pageSetUpPr fitToPage="1"/>
  </sheetPr>
  <dimension ref="A1:L148"/>
  <sheetViews>
    <sheetView showGridLines="0" zoomScale="115" zoomScaleNormal="115" zoomScaleSheetLayoutView="85" workbookViewId="0">
      <selection activeCell="H2" sqref="H2"/>
    </sheetView>
  </sheetViews>
  <sheetFormatPr defaultColWidth="9.140625" defaultRowHeight="18" customHeight="1" x14ac:dyDescent="0.2"/>
  <cols>
    <col min="1" max="1" width="27.7109375" style="879" customWidth="1"/>
    <col min="2" max="2" width="22.85546875" style="11" customWidth="1"/>
    <col min="3" max="3" width="25" style="11" bestFit="1" customWidth="1"/>
    <col min="4" max="5" width="18.7109375" style="11" customWidth="1"/>
    <col min="6" max="6" width="23" style="11" customWidth="1"/>
    <col min="7" max="7" width="18.7109375" style="11" customWidth="1"/>
    <col min="8" max="8" width="22.140625" style="11" customWidth="1"/>
    <col min="9" max="9" width="19.42578125" style="11" customWidth="1"/>
    <col min="10" max="10" width="18.7109375" style="11" customWidth="1"/>
    <col min="11" max="11" width="10.7109375" style="18" customWidth="1"/>
    <col min="12" max="12" width="20.7109375" style="18" customWidth="1"/>
    <col min="13" max="13" width="13.140625" style="18" customWidth="1"/>
    <col min="14" max="16384" width="9.140625" style="18"/>
  </cols>
  <sheetData>
    <row r="1" spans="1:11" s="124" customFormat="1" ht="18" customHeight="1" thickBot="1" x14ac:dyDescent="0.25">
      <c r="A1" s="877"/>
      <c r="B1" s="425"/>
      <c r="C1" s="425"/>
      <c r="D1" s="425"/>
      <c r="E1" s="425"/>
      <c r="F1" s="425"/>
      <c r="G1" s="425"/>
      <c r="H1" s="425"/>
      <c r="I1" s="425"/>
      <c r="J1" s="425"/>
      <c r="K1" s="425"/>
    </row>
    <row r="2" spans="1:11" s="124" customFormat="1" ht="18" customHeight="1" thickBot="1" x14ac:dyDescent="0.25">
      <c r="A2" s="877"/>
      <c r="B2" s="1199" t="s">
        <v>116</v>
      </c>
      <c r="C2" s="1199"/>
      <c r="D2" s="1199"/>
      <c r="E2" s="1199"/>
      <c r="F2" s="1199"/>
      <c r="G2" s="626"/>
      <c r="H2" s="986" t="s">
        <v>373</v>
      </c>
      <c r="I2" s="425"/>
      <c r="J2" s="425"/>
      <c r="K2" s="425"/>
    </row>
    <row r="3" spans="1:11" s="124" customFormat="1" ht="18" customHeight="1" thickBot="1" x14ac:dyDescent="0.25">
      <c r="A3" s="877"/>
      <c r="B3" s="624"/>
      <c r="C3" s="625"/>
      <c r="D3" s="625"/>
      <c r="E3" s="625"/>
      <c r="F3" s="625"/>
      <c r="G3" s="425"/>
      <c r="H3" s="425"/>
      <c r="I3" s="425"/>
      <c r="J3" s="425"/>
      <c r="K3" s="425"/>
    </row>
    <row r="4" spans="1:11" s="149" customFormat="1" ht="21" thickBot="1" x14ac:dyDescent="0.25">
      <c r="A4" s="877"/>
      <c r="B4" s="1196" t="s">
        <v>124</v>
      </c>
      <c r="C4" s="1197"/>
      <c r="D4" s="1197"/>
      <c r="E4" s="1197"/>
      <c r="F4" s="1198"/>
      <c r="G4" s="1078"/>
      <c r="H4" s="425"/>
      <c r="I4" s="425"/>
      <c r="J4" s="425"/>
      <c r="K4" s="425"/>
    </row>
    <row r="5" spans="1:11" s="149" customFormat="1" ht="20.25" x14ac:dyDescent="0.2">
      <c r="A5" s="1079"/>
      <c r="B5" s="1080"/>
      <c r="C5" s="1080"/>
      <c r="D5" s="1080"/>
      <c r="E5" s="1080"/>
      <c r="F5" s="1080"/>
      <c r="G5" s="1081"/>
      <c r="H5" s="205"/>
      <c r="I5" s="205"/>
      <c r="J5" s="205"/>
      <c r="K5" s="205"/>
    </row>
    <row r="6" spans="1:11" s="149" customFormat="1" ht="20.100000000000001" customHeight="1" x14ac:dyDescent="0.2">
      <c r="A6" s="1070"/>
      <c r="B6" s="1152" t="s">
        <v>375</v>
      </c>
      <c r="C6" s="1152"/>
      <c r="D6" s="1152"/>
      <c r="E6" s="1152"/>
      <c r="F6" s="1152"/>
      <c r="G6" s="1075"/>
      <c r="H6" s="145"/>
      <c r="I6" s="145"/>
      <c r="J6" s="145"/>
      <c r="K6" s="145"/>
    </row>
    <row r="7" spans="1:11" s="149" customFormat="1" ht="20.100000000000001" customHeight="1" x14ac:dyDescent="0.2">
      <c r="A7" s="1070"/>
      <c r="B7" s="1072"/>
      <c r="C7" s="1072"/>
      <c r="D7" s="1072"/>
      <c r="E7" s="1072"/>
      <c r="F7" s="1072"/>
      <c r="G7" s="1072"/>
      <c r="H7" s="145"/>
      <c r="I7" s="145"/>
      <c r="J7" s="145"/>
      <c r="K7" s="145"/>
    </row>
    <row r="8" spans="1:11" s="146" customFormat="1" ht="27.75" customHeight="1" x14ac:dyDescent="0.2">
      <c r="A8" s="877"/>
      <c r="B8" s="1153" t="s">
        <v>124</v>
      </c>
      <c r="C8" s="1154"/>
      <c r="D8" s="1200" t="s">
        <v>377</v>
      </c>
      <c r="E8" s="998" t="s">
        <v>378</v>
      </c>
      <c r="F8" s="999" t="s">
        <v>285</v>
      </c>
      <c r="G8" s="999" t="s">
        <v>236</v>
      </c>
      <c r="I8" s="936" t="s">
        <v>1955</v>
      </c>
      <c r="K8" s="425"/>
    </row>
    <row r="9" spans="1:11" s="146" customFormat="1" ht="18" customHeight="1" x14ac:dyDescent="0.2">
      <c r="A9" s="877"/>
      <c r="B9" s="998" t="s">
        <v>381</v>
      </c>
      <c r="C9" s="998" t="s">
        <v>382</v>
      </c>
      <c r="D9" s="1201"/>
      <c r="E9" s="1000" t="s">
        <v>338</v>
      </c>
      <c r="F9" s="1001" t="s">
        <v>206</v>
      </c>
      <c r="G9" s="1001" t="s">
        <v>179</v>
      </c>
      <c r="I9" s="1088" t="s">
        <v>383</v>
      </c>
      <c r="J9" s="425"/>
      <c r="K9" s="425"/>
    </row>
    <row r="10" spans="1:11" s="146" customFormat="1" ht="19.5" hidden="1" customHeight="1" x14ac:dyDescent="0.2">
      <c r="A10" s="865" t="s">
        <v>1956</v>
      </c>
      <c r="B10" s="645" t="s">
        <v>1891</v>
      </c>
      <c r="C10" s="646" t="s">
        <v>1957</v>
      </c>
      <c r="D10" s="646">
        <v>45200</v>
      </c>
      <c r="E10" s="648">
        <f t="shared" ref="E10" si="0">D10+2</f>
        <v>45202</v>
      </c>
      <c r="F10" s="646">
        <f t="shared" ref="F10" si="1">D10+6</f>
        <v>45206</v>
      </c>
      <c r="G10" s="646">
        <f t="shared" ref="G10" si="2">D10+7</f>
        <v>45207</v>
      </c>
      <c r="I10" s="930">
        <v>45201</v>
      </c>
      <c r="J10" s="626"/>
      <c r="K10" s="425"/>
    </row>
    <row r="11" spans="1:11" s="146" customFormat="1" ht="19.5" hidden="1" customHeight="1" x14ac:dyDescent="0.2">
      <c r="A11" s="865"/>
      <c r="B11" s="645" t="s">
        <v>1520</v>
      </c>
      <c r="C11" s="646" t="s">
        <v>1958</v>
      </c>
      <c r="D11" s="646">
        <f t="shared" ref="D11:D29" si="3">D10+7</f>
        <v>45207</v>
      </c>
      <c r="E11" s="646">
        <f t="shared" ref="E11" si="4">D11+2</f>
        <v>45209</v>
      </c>
      <c r="F11" s="646">
        <f t="shared" ref="F11" si="5">D11+6</f>
        <v>45213</v>
      </c>
      <c r="G11" s="646">
        <f t="shared" ref="G11" si="6">D11+7</f>
        <v>45214</v>
      </c>
      <c r="I11" s="930">
        <f t="shared" ref="I11:I23" si="7">D11+1</f>
        <v>45208</v>
      </c>
      <c r="J11" s="626"/>
      <c r="K11" s="425"/>
    </row>
    <row r="12" spans="1:11" s="146" customFormat="1" ht="19.5" hidden="1" customHeight="1" x14ac:dyDescent="0.2">
      <c r="A12" s="865"/>
      <c r="B12" s="645" t="s">
        <v>1516</v>
      </c>
      <c r="C12" s="646" t="s">
        <v>1959</v>
      </c>
      <c r="D12" s="646">
        <v>45215</v>
      </c>
      <c r="E12" s="646">
        <f t="shared" ref="E12" si="8">D12+2</f>
        <v>45217</v>
      </c>
      <c r="F12" s="646">
        <f t="shared" ref="F12" si="9">D12+6</f>
        <v>45221</v>
      </c>
      <c r="G12" s="646">
        <f t="shared" ref="G12" si="10">D12+7</f>
        <v>45222</v>
      </c>
      <c r="I12" s="930">
        <f t="shared" si="7"/>
        <v>45216</v>
      </c>
      <c r="J12" s="626"/>
      <c r="K12" s="425"/>
    </row>
    <row r="13" spans="1:11" s="146" customFormat="1" ht="19.5" hidden="1" customHeight="1" x14ac:dyDescent="0.2">
      <c r="A13" s="865" t="s">
        <v>1960</v>
      </c>
      <c r="B13" s="645" t="s">
        <v>1961</v>
      </c>
      <c r="C13" s="646" t="s">
        <v>1962</v>
      </c>
      <c r="D13" s="646">
        <v>45221</v>
      </c>
      <c r="E13" s="646">
        <f t="shared" ref="E13" si="11">D13+2</f>
        <v>45223</v>
      </c>
      <c r="F13" s="646">
        <f t="shared" ref="F13" si="12">D13+6</f>
        <v>45227</v>
      </c>
      <c r="G13" s="646">
        <f t="shared" ref="G13" si="13">D13+7</f>
        <v>45228</v>
      </c>
      <c r="I13" s="930">
        <f t="shared" si="7"/>
        <v>45222</v>
      </c>
      <c r="J13" s="626"/>
      <c r="K13" s="425"/>
    </row>
    <row r="14" spans="1:11" s="146" customFormat="1" ht="19.5" hidden="1" customHeight="1" x14ac:dyDescent="0.2">
      <c r="A14" s="865"/>
      <c r="B14" s="645" t="s">
        <v>1963</v>
      </c>
      <c r="C14" s="646" t="s">
        <v>1964</v>
      </c>
      <c r="D14" s="646">
        <f t="shared" si="3"/>
        <v>45228</v>
      </c>
      <c r="E14" s="646">
        <f t="shared" ref="E14" si="14">D14+2</f>
        <v>45230</v>
      </c>
      <c r="F14" s="646">
        <f t="shared" ref="F14" si="15">D14+6</f>
        <v>45234</v>
      </c>
      <c r="G14" s="646">
        <f t="shared" ref="G14" si="16">D14+7</f>
        <v>45235</v>
      </c>
      <c r="I14" s="930">
        <f t="shared" si="7"/>
        <v>45229</v>
      </c>
      <c r="J14" s="626"/>
      <c r="K14" s="425"/>
    </row>
    <row r="15" spans="1:11" s="146" customFormat="1" ht="19.5" hidden="1" customHeight="1" x14ac:dyDescent="0.2">
      <c r="A15" s="865"/>
      <c r="B15" s="645" t="s">
        <v>1528</v>
      </c>
      <c r="C15" s="646" t="s">
        <v>1965</v>
      </c>
      <c r="D15" s="646">
        <f t="shared" si="3"/>
        <v>45235</v>
      </c>
      <c r="E15" s="646">
        <f t="shared" ref="E15:E18" si="17">D15+2</f>
        <v>45237</v>
      </c>
      <c r="F15" s="646">
        <f t="shared" ref="F15:F18" si="18">D15+6</f>
        <v>45241</v>
      </c>
      <c r="G15" s="646">
        <f t="shared" ref="G15:G18" si="19">D15+7</f>
        <v>45242</v>
      </c>
      <c r="I15" s="930">
        <f t="shared" si="7"/>
        <v>45236</v>
      </c>
      <c r="J15" s="626"/>
      <c r="K15" s="425"/>
    </row>
    <row r="16" spans="1:11" s="146" customFormat="1" ht="19.5" hidden="1" customHeight="1" x14ac:dyDescent="0.2">
      <c r="A16" s="865"/>
      <c r="B16" s="645" t="s">
        <v>1891</v>
      </c>
      <c r="C16" s="646" t="s">
        <v>1966</v>
      </c>
      <c r="D16" s="646">
        <f t="shared" si="3"/>
        <v>45242</v>
      </c>
      <c r="E16" s="646">
        <f t="shared" si="17"/>
        <v>45244</v>
      </c>
      <c r="F16" s="646">
        <f t="shared" si="18"/>
        <v>45248</v>
      </c>
      <c r="G16" s="646">
        <f t="shared" si="19"/>
        <v>45249</v>
      </c>
      <c r="I16" s="930">
        <f t="shared" si="7"/>
        <v>45243</v>
      </c>
      <c r="J16" s="626"/>
      <c r="K16" s="425"/>
    </row>
    <row r="17" spans="1:11" s="146" customFormat="1" ht="19.5" hidden="1" customHeight="1" x14ac:dyDescent="0.2">
      <c r="A17" s="865"/>
      <c r="B17" s="645" t="s">
        <v>1520</v>
      </c>
      <c r="C17" s="646" t="s">
        <v>1967</v>
      </c>
      <c r="D17" s="646">
        <f t="shared" si="3"/>
        <v>45249</v>
      </c>
      <c r="E17" s="646">
        <f t="shared" si="17"/>
        <v>45251</v>
      </c>
      <c r="F17" s="646">
        <f t="shared" si="18"/>
        <v>45255</v>
      </c>
      <c r="G17" s="646">
        <f t="shared" si="19"/>
        <v>45256</v>
      </c>
      <c r="I17" s="930">
        <f t="shared" si="7"/>
        <v>45250</v>
      </c>
      <c r="J17" s="626"/>
      <c r="K17" s="425"/>
    </row>
    <row r="18" spans="1:11" s="146" customFormat="1" ht="19.5" hidden="1" customHeight="1" x14ac:dyDescent="0.2">
      <c r="A18" s="865"/>
      <c r="B18" s="645" t="s">
        <v>1516</v>
      </c>
      <c r="C18" s="646" t="s">
        <v>1968</v>
      </c>
      <c r="D18" s="646">
        <f t="shared" si="3"/>
        <v>45256</v>
      </c>
      <c r="E18" s="646">
        <f t="shared" si="17"/>
        <v>45258</v>
      </c>
      <c r="F18" s="646">
        <f t="shared" si="18"/>
        <v>45262</v>
      </c>
      <c r="G18" s="646">
        <f t="shared" si="19"/>
        <v>45263</v>
      </c>
      <c r="I18" s="930">
        <f t="shared" si="7"/>
        <v>45257</v>
      </c>
      <c r="J18" s="626"/>
      <c r="K18" s="425"/>
    </row>
    <row r="19" spans="1:11" s="146" customFormat="1" ht="19.5" hidden="1" customHeight="1" x14ac:dyDescent="0.2">
      <c r="A19" s="865" t="s">
        <v>1969</v>
      </c>
      <c r="B19" s="645" t="s">
        <v>1539</v>
      </c>
      <c r="C19" s="646" t="s">
        <v>1970</v>
      </c>
      <c r="D19" s="646">
        <f t="shared" si="3"/>
        <v>45263</v>
      </c>
      <c r="E19" s="646">
        <f t="shared" ref="E19" si="20">D19+2</f>
        <v>45265</v>
      </c>
      <c r="F19" s="646">
        <f t="shared" ref="F19" si="21">D19+6</f>
        <v>45269</v>
      </c>
      <c r="G19" s="646">
        <f t="shared" ref="G19" si="22">D19+7</f>
        <v>45270</v>
      </c>
      <c r="I19" s="930">
        <f t="shared" si="7"/>
        <v>45264</v>
      </c>
      <c r="J19" s="626"/>
      <c r="K19" s="425"/>
    </row>
    <row r="20" spans="1:11" s="146" customFormat="1" ht="19.5" hidden="1" customHeight="1" x14ac:dyDescent="0.2">
      <c r="A20" s="865" t="s">
        <v>1971</v>
      </c>
      <c r="B20" s="724" t="s">
        <v>1301</v>
      </c>
      <c r="C20" s="646" t="s">
        <v>1972</v>
      </c>
      <c r="D20" s="648">
        <f t="shared" si="3"/>
        <v>45270</v>
      </c>
      <c r="E20" s="648">
        <f t="shared" ref="E20" si="23">D20+2</f>
        <v>45272</v>
      </c>
      <c r="F20" s="648">
        <f t="shared" ref="F20" si="24">D20+6</f>
        <v>45276</v>
      </c>
      <c r="G20" s="648">
        <f t="shared" ref="G20" si="25">D20+7</f>
        <v>45277</v>
      </c>
      <c r="I20" s="935">
        <f t="shared" si="7"/>
        <v>45271</v>
      </c>
      <c r="J20" s="626"/>
      <c r="K20" s="425"/>
    </row>
    <row r="21" spans="1:11" s="146" customFormat="1" ht="19.5" hidden="1" customHeight="1" x14ac:dyDescent="0.2">
      <c r="A21" s="865"/>
      <c r="B21" s="645" t="s">
        <v>1528</v>
      </c>
      <c r="C21" s="646" t="s">
        <v>1973</v>
      </c>
      <c r="D21" s="646">
        <f t="shared" si="3"/>
        <v>45277</v>
      </c>
      <c r="E21" s="646">
        <f t="shared" ref="E21" si="26">D21+2</f>
        <v>45279</v>
      </c>
      <c r="F21" s="646">
        <f t="shared" ref="F21" si="27">D21+6</f>
        <v>45283</v>
      </c>
      <c r="G21" s="646">
        <f t="shared" ref="G21" si="28">D21+7</f>
        <v>45284</v>
      </c>
      <c r="I21" s="930">
        <f t="shared" si="7"/>
        <v>45278</v>
      </c>
      <c r="J21" s="626"/>
      <c r="K21" s="425"/>
    </row>
    <row r="22" spans="1:11" s="146" customFormat="1" ht="19.5" hidden="1" customHeight="1" x14ac:dyDescent="0.2">
      <c r="A22" s="865"/>
      <c r="B22" s="645" t="s">
        <v>1535</v>
      </c>
      <c r="C22" s="646" t="s">
        <v>1974</v>
      </c>
      <c r="D22" s="646">
        <f t="shared" si="3"/>
        <v>45284</v>
      </c>
      <c r="E22" s="646">
        <f t="shared" ref="E22" si="29">D22+2</f>
        <v>45286</v>
      </c>
      <c r="F22" s="721">
        <f t="shared" ref="F22" si="30">D22+6</f>
        <v>45290</v>
      </c>
      <c r="G22" s="646">
        <f t="shared" ref="G22" si="31">D22+7</f>
        <v>45291</v>
      </c>
      <c r="I22" s="930">
        <f t="shared" si="7"/>
        <v>45285</v>
      </c>
      <c r="J22" s="626"/>
      <c r="K22" s="425"/>
    </row>
    <row r="23" spans="1:11" s="146" customFormat="1" ht="19.5" hidden="1" customHeight="1" x14ac:dyDescent="0.2">
      <c r="A23" s="865" t="s">
        <v>1975</v>
      </c>
      <c r="B23" s="757" t="s">
        <v>1539</v>
      </c>
      <c r="C23" s="646" t="s">
        <v>1976</v>
      </c>
      <c r="D23" s="646">
        <f t="shared" si="3"/>
        <v>45291</v>
      </c>
      <c r="E23" s="646">
        <f t="shared" ref="E23" si="32">D23+2</f>
        <v>45293</v>
      </c>
      <c r="F23" s="646">
        <f t="shared" ref="F23" si="33">D23+6</f>
        <v>45297</v>
      </c>
      <c r="G23" s="646">
        <f t="shared" ref="G23" si="34">D23+7</f>
        <v>45298</v>
      </c>
      <c r="I23" s="930">
        <f t="shared" si="7"/>
        <v>45292</v>
      </c>
      <c r="J23" s="626"/>
      <c r="K23" s="425"/>
    </row>
    <row r="24" spans="1:11" s="146" customFormat="1" ht="19.5" hidden="1" customHeight="1" x14ac:dyDescent="0.2">
      <c r="A24" s="865"/>
      <c r="B24" s="645" t="s">
        <v>1516</v>
      </c>
      <c r="C24" s="646" t="s">
        <v>1977</v>
      </c>
      <c r="D24" s="646">
        <v>45298</v>
      </c>
      <c r="E24" s="646">
        <f t="shared" ref="E24:E28" si="35">D24+2</f>
        <v>45300</v>
      </c>
      <c r="F24" s="646">
        <f t="shared" ref="F24:F28" si="36">D24+6</f>
        <v>45304</v>
      </c>
      <c r="G24" s="646">
        <f t="shared" ref="G24:G28" si="37">D24+7</f>
        <v>45305</v>
      </c>
      <c r="I24" s="930">
        <v>45299</v>
      </c>
      <c r="J24" s="626"/>
      <c r="K24" s="425"/>
    </row>
    <row r="25" spans="1:11" s="146" customFormat="1" ht="19.5" hidden="1" customHeight="1" x14ac:dyDescent="0.2">
      <c r="A25" s="865"/>
      <c r="B25" s="645" t="s">
        <v>1520</v>
      </c>
      <c r="C25" s="646" t="s">
        <v>1978</v>
      </c>
      <c r="D25" s="646">
        <f t="shared" si="3"/>
        <v>45305</v>
      </c>
      <c r="E25" s="646">
        <f t="shared" si="35"/>
        <v>45307</v>
      </c>
      <c r="F25" s="646">
        <f t="shared" si="36"/>
        <v>45311</v>
      </c>
      <c r="G25" s="646">
        <f t="shared" si="37"/>
        <v>45312</v>
      </c>
      <c r="I25" s="930">
        <f>D25+1</f>
        <v>45306</v>
      </c>
      <c r="J25" s="626"/>
      <c r="K25" s="425"/>
    </row>
    <row r="26" spans="1:11" s="146" customFormat="1" ht="19.5" hidden="1" customHeight="1" x14ac:dyDescent="0.2">
      <c r="A26" s="865" t="s">
        <v>1979</v>
      </c>
      <c r="B26" s="757" t="s">
        <v>1524</v>
      </c>
      <c r="C26" s="646" t="s">
        <v>1980</v>
      </c>
      <c r="D26" s="646">
        <f t="shared" si="3"/>
        <v>45312</v>
      </c>
      <c r="E26" s="648">
        <f t="shared" si="35"/>
        <v>45314</v>
      </c>
      <c r="F26" s="648">
        <f t="shared" si="36"/>
        <v>45318</v>
      </c>
      <c r="G26" s="646">
        <f t="shared" si="37"/>
        <v>45319</v>
      </c>
      <c r="I26" s="930">
        <f>D26+1</f>
        <v>45313</v>
      </c>
      <c r="J26" s="626"/>
      <c r="K26" s="425"/>
    </row>
    <row r="27" spans="1:11" s="146" customFormat="1" ht="19.5" hidden="1" customHeight="1" x14ac:dyDescent="0.2">
      <c r="A27" s="865"/>
      <c r="B27" s="645" t="s">
        <v>1528</v>
      </c>
      <c r="C27" s="646" t="s">
        <v>1981</v>
      </c>
      <c r="D27" s="646">
        <f t="shared" si="3"/>
        <v>45319</v>
      </c>
      <c r="E27" s="646">
        <f t="shared" si="35"/>
        <v>45321</v>
      </c>
      <c r="F27" s="646">
        <f t="shared" si="36"/>
        <v>45325</v>
      </c>
      <c r="G27" s="646">
        <f t="shared" si="37"/>
        <v>45326</v>
      </c>
      <c r="I27" s="930">
        <f>D27+1</f>
        <v>45320</v>
      </c>
      <c r="J27" s="626"/>
      <c r="K27" s="425"/>
    </row>
    <row r="28" spans="1:11" s="146" customFormat="1" ht="19.5" hidden="1" customHeight="1" x14ac:dyDescent="0.2">
      <c r="A28" s="865"/>
      <c r="B28" s="724" t="s">
        <v>1301</v>
      </c>
      <c r="C28" s="646" t="s">
        <v>1982</v>
      </c>
      <c r="D28" s="648">
        <f t="shared" si="3"/>
        <v>45326</v>
      </c>
      <c r="E28" s="648">
        <f t="shared" si="35"/>
        <v>45328</v>
      </c>
      <c r="F28" s="648">
        <f t="shared" si="36"/>
        <v>45332</v>
      </c>
      <c r="G28" s="648">
        <f t="shared" si="37"/>
        <v>45333</v>
      </c>
      <c r="I28" s="935">
        <f>D28+1</f>
        <v>45327</v>
      </c>
      <c r="J28" s="626"/>
      <c r="K28" s="425"/>
    </row>
    <row r="29" spans="1:11" s="146" customFormat="1" ht="19.5" hidden="1" customHeight="1" x14ac:dyDescent="0.2">
      <c r="A29" s="865"/>
      <c r="B29" s="645" t="s">
        <v>1535</v>
      </c>
      <c r="C29" s="646" t="s">
        <v>1983</v>
      </c>
      <c r="D29" s="646">
        <f t="shared" si="3"/>
        <v>45333</v>
      </c>
      <c r="E29" s="646">
        <f t="shared" ref="E29" si="38">D29+2</f>
        <v>45335</v>
      </c>
      <c r="F29" s="646">
        <f t="shared" ref="F29" si="39">D29+6</f>
        <v>45339</v>
      </c>
      <c r="G29" s="646">
        <f t="shared" ref="G29" si="40">D29+7</f>
        <v>45340</v>
      </c>
      <c r="I29" s="930">
        <v>45334</v>
      </c>
      <c r="J29" s="626"/>
      <c r="K29" s="425"/>
    </row>
    <row r="30" spans="1:11" s="146" customFormat="1" ht="19.5" hidden="1" customHeight="1" x14ac:dyDescent="0.2">
      <c r="A30" s="865"/>
      <c r="B30" s="645" t="s">
        <v>1539</v>
      </c>
      <c r="C30" s="646" t="s">
        <v>1984</v>
      </c>
      <c r="D30" s="646">
        <v>45342</v>
      </c>
      <c r="E30" s="646">
        <f t="shared" ref="E30" si="41">D30+2</f>
        <v>45344</v>
      </c>
      <c r="F30" s="646">
        <f t="shared" ref="F30" si="42">D30+6</f>
        <v>45348</v>
      </c>
      <c r="G30" s="646">
        <f t="shared" ref="G30" si="43">D30+7</f>
        <v>45349</v>
      </c>
      <c r="I30" s="930">
        <v>45341</v>
      </c>
      <c r="J30" s="626"/>
      <c r="K30" s="425"/>
    </row>
    <row r="31" spans="1:11" s="146" customFormat="1" ht="19.5" hidden="1" customHeight="1" x14ac:dyDescent="0.2">
      <c r="A31" s="865" t="s">
        <v>1985</v>
      </c>
      <c r="B31" s="645" t="s">
        <v>1516</v>
      </c>
      <c r="C31" s="646" t="s">
        <v>1986</v>
      </c>
      <c r="D31" s="646">
        <v>45349</v>
      </c>
      <c r="E31" s="646">
        <f t="shared" ref="E31" si="44">D31+2</f>
        <v>45351</v>
      </c>
      <c r="F31" s="646">
        <f t="shared" ref="F31" si="45">D31+6</f>
        <v>45355</v>
      </c>
      <c r="G31" s="646">
        <f t="shared" ref="G31" si="46">D31+7</f>
        <v>45356</v>
      </c>
      <c r="I31" s="930">
        <v>45348</v>
      </c>
      <c r="J31" s="626"/>
      <c r="K31" s="425"/>
    </row>
    <row r="32" spans="1:11" s="146" customFormat="1" ht="19.5" hidden="1" customHeight="1" x14ac:dyDescent="0.2">
      <c r="A32" s="865" t="s">
        <v>1987</v>
      </c>
      <c r="B32" s="933" t="s">
        <v>1520</v>
      </c>
      <c r="C32" s="934" t="s">
        <v>1988</v>
      </c>
      <c r="D32" s="896">
        <v>45364</v>
      </c>
      <c r="E32" s="931">
        <f>D32+1</f>
        <v>45365</v>
      </c>
      <c r="F32" s="932">
        <f t="shared" ref="F32" si="47">D32+6</f>
        <v>45370</v>
      </c>
      <c r="G32" s="896">
        <v>45366</v>
      </c>
      <c r="I32" s="930">
        <v>45355</v>
      </c>
      <c r="J32" s="626"/>
      <c r="K32" s="425"/>
    </row>
    <row r="33" spans="1:11" s="146" customFormat="1" ht="19.5" hidden="1" customHeight="1" x14ac:dyDescent="0.2">
      <c r="A33" s="865"/>
      <c r="B33" s="933" t="s">
        <v>1528</v>
      </c>
      <c r="C33" s="934" t="s">
        <v>1989</v>
      </c>
      <c r="D33" s="896">
        <v>45364</v>
      </c>
      <c r="E33" s="896">
        <f t="shared" ref="E33:E40" si="48">D33+1</f>
        <v>45365</v>
      </c>
      <c r="F33" s="896">
        <f t="shared" ref="F33" si="49">D33+6</f>
        <v>45370</v>
      </c>
      <c r="G33" s="896">
        <f t="shared" ref="G33" si="50">D33+7</f>
        <v>45371</v>
      </c>
      <c r="I33" s="930">
        <v>45362</v>
      </c>
      <c r="J33" s="626"/>
      <c r="K33" s="425"/>
    </row>
    <row r="34" spans="1:11" s="146" customFormat="1" ht="19.5" hidden="1" customHeight="1" x14ac:dyDescent="0.2">
      <c r="A34" s="865" t="s">
        <v>1990</v>
      </c>
      <c r="B34" s="933" t="s">
        <v>1520</v>
      </c>
      <c r="C34" s="934" t="s">
        <v>1991</v>
      </c>
      <c r="D34" s="896">
        <v>45371</v>
      </c>
      <c r="E34" s="896">
        <f t="shared" si="48"/>
        <v>45372</v>
      </c>
      <c r="F34" s="896">
        <f>D34+6</f>
        <v>45377</v>
      </c>
      <c r="G34" s="896">
        <f>D34+7</f>
        <v>45378</v>
      </c>
      <c r="I34" s="930">
        <v>45369</v>
      </c>
      <c r="J34" s="626"/>
      <c r="K34" s="425"/>
    </row>
    <row r="35" spans="1:11" s="146" customFormat="1" ht="19.5" hidden="1" customHeight="1" x14ac:dyDescent="0.2">
      <c r="A35" s="865"/>
      <c r="B35" s="933" t="s">
        <v>1535</v>
      </c>
      <c r="C35" s="934" t="s">
        <v>1992</v>
      </c>
      <c r="D35" s="896">
        <v>45376</v>
      </c>
      <c r="E35" s="896">
        <f t="shared" si="48"/>
        <v>45377</v>
      </c>
      <c r="F35" s="896">
        <f>D35+6</f>
        <v>45382</v>
      </c>
      <c r="G35" s="896">
        <f>D35+7</f>
        <v>45383</v>
      </c>
      <c r="I35" s="930">
        <v>45376</v>
      </c>
      <c r="J35" s="626"/>
      <c r="K35" s="425"/>
    </row>
    <row r="36" spans="1:11" s="146" customFormat="1" ht="19.5" hidden="1" customHeight="1" x14ac:dyDescent="0.2">
      <c r="A36" s="865"/>
      <c r="B36" s="933" t="s">
        <v>1539</v>
      </c>
      <c r="C36" s="934" t="s">
        <v>1993</v>
      </c>
      <c r="D36" s="896">
        <v>45382</v>
      </c>
      <c r="E36" s="896">
        <f t="shared" si="48"/>
        <v>45383</v>
      </c>
      <c r="F36" s="896">
        <f>D36+6</f>
        <v>45388</v>
      </c>
      <c r="G36" s="896">
        <f>D36+7</f>
        <v>45389</v>
      </c>
      <c r="I36" s="930">
        <v>45383</v>
      </c>
      <c r="J36" s="626"/>
      <c r="K36" s="425"/>
    </row>
    <row r="37" spans="1:11" s="146" customFormat="1" ht="19.5" hidden="1" customHeight="1" x14ac:dyDescent="0.2">
      <c r="A37" s="865" t="s">
        <v>1994</v>
      </c>
      <c r="B37" s="1003" t="s">
        <v>1516</v>
      </c>
      <c r="C37" s="1004" t="s">
        <v>1995</v>
      </c>
      <c r="D37" s="1004">
        <v>45398</v>
      </c>
      <c r="E37" s="896">
        <f t="shared" si="48"/>
        <v>45399</v>
      </c>
      <c r="F37" s="1061" t="s">
        <v>415</v>
      </c>
      <c r="G37" s="896">
        <f>D37+7</f>
        <v>45405</v>
      </c>
      <c r="I37" s="896">
        <v>45390</v>
      </c>
      <c r="J37" s="626"/>
      <c r="K37" s="425"/>
    </row>
    <row r="38" spans="1:11" s="146" customFormat="1" ht="19.5" hidden="1" customHeight="1" x14ac:dyDescent="0.2">
      <c r="A38" s="865" t="s">
        <v>1520</v>
      </c>
      <c r="B38" s="1003" t="s">
        <v>1548</v>
      </c>
      <c r="C38" s="1004" t="s">
        <v>1996</v>
      </c>
      <c r="D38" s="1004">
        <v>45397</v>
      </c>
      <c r="E38" s="896">
        <f t="shared" si="48"/>
        <v>45398</v>
      </c>
      <c r="F38" s="896">
        <f>D38+6</f>
        <v>45403</v>
      </c>
      <c r="G38" s="896">
        <f>D38+7</f>
        <v>45404</v>
      </c>
      <c r="I38" s="896">
        <v>45397</v>
      </c>
      <c r="J38" s="626"/>
      <c r="K38" s="425"/>
    </row>
    <row r="39" spans="1:11" s="146" customFormat="1" ht="19.5" hidden="1" customHeight="1" x14ac:dyDescent="0.2">
      <c r="A39" s="865"/>
      <c r="B39" s="1035" t="s">
        <v>1528</v>
      </c>
      <c r="C39" s="1010" t="s">
        <v>1997</v>
      </c>
      <c r="D39" s="1004">
        <v>45410</v>
      </c>
      <c r="E39" s="896">
        <f t="shared" si="48"/>
        <v>45411</v>
      </c>
      <c r="F39" s="1002" t="s">
        <v>415</v>
      </c>
      <c r="G39" s="896">
        <f t="shared" ref="G39:G40" si="51">D39+7</f>
        <v>45417</v>
      </c>
      <c r="I39" s="896">
        <v>45404</v>
      </c>
      <c r="J39" s="626"/>
      <c r="K39" s="425"/>
    </row>
    <row r="40" spans="1:11" s="146" customFormat="1" ht="19.5" hidden="1" customHeight="1" x14ac:dyDescent="0.2">
      <c r="A40" s="865" t="s">
        <v>1990</v>
      </c>
      <c r="B40" s="1035" t="s">
        <v>1520</v>
      </c>
      <c r="C40" s="1004" t="s">
        <v>1998</v>
      </c>
      <c r="D40" s="1004">
        <v>45412</v>
      </c>
      <c r="E40" s="896">
        <f t="shared" si="48"/>
        <v>45413</v>
      </c>
      <c r="F40" s="896">
        <f t="shared" ref="F40" si="52">D40+6</f>
        <v>45418</v>
      </c>
      <c r="G40" s="896">
        <f t="shared" si="51"/>
        <v>45419</v>
      </c>
      <c r="I40" s="896">
        <v>45411</v>
      </c>
      <c r="J40" s="626"/>
      <c r="K40" s="425"/>
    </row>
    <row r="41" spans="1:11" s="146" customFormat="1" ht="20.100000000000001" hidden="1" customHeight="1" x14ac:dyDescent="0.2">
      <c r="A41" s="865" t="s">
        <v>1999</v>
      </c>
      <c r="B41" s="1002" t="s">
        <v>415</v>
      </c>
      <c r="C41" s="1010" t="s">
        <v>2000</v>
      </c>
      <c r="D41" s="931">
        <v>45429</v>
      </c>
      <c r="E41" s="931">
        <v>45428</v>
      </c>
      <c r="F41" s="876" t="s">
        <v>415</v>
      </c>
      <c r="G41" s="876" t="s">
        <v>415</v>
      </c>
      <c r="I41" s="896">
        <v>45418</v>
      </c>
      <c r="J41" s="626"/>
      <c r="K41" s="425"/>
    </row>
    <row r="42" spans="1:11" s="146" customFormat="1" ht="20.100000000000001" hidden="1" customHeight="1" x14ac:dyDescent="0.2">
      <c r="A42" s="865"/>
      <c r="B42" s="1010" t="s">
        <v>1539</v>
      </c>
      <c r="C42" s="1010" t="s">
        <v>2001</v>
      </c>
      <c r="D42" s="1004">
        <v>45430</v>
      </c>
      <c r="E42" s="896">
        <f t="shared" ref="E42:E47" si="53">D42+1</f>
        <v>45431</v>
      </c>
      <c r="F42" s="896">
        <f t="shared" ref="F42" si="54">D42+6</f>
        <v>45436</v>
      </c>
      <c r="G42" s="896">
        <f t="shared" ref="G42" si="55">D42+7</f>
        <v>45437</v>
      </c>
      <c r="I42" s="896">
        <f>I41+7</f>
        <v>45425</v>
      </c>
      <c r="J42" s="626"/>
      <c r="K42" s="425"/>
    </row>
    <row r="43" spans="1:11" s="146" customFormat="1" ht="20.100000000000001" hidden="1" customHeight="1" x14ac:dyDescent="0.2">
      <c r="A43" s="865" t="s">
        <v>1516</v>
      </c>
      <c r="B43" s="1002" t="s">
        <v>415</v>
      </c>
      <c r="C43" s="1004" t="s">
        <v>2002</v>
      </c>
      <c r="D43" s="931">
        <v>45435</v>
      </c>
      <c r="E43" s="931">
        <f t="shared" si="53"/>
        <v>45436</v>
      </c>
      <c r="F43" s="931">
        <f t="shared" ref="F43:F47" si="56">D43+6</f>
        <v>45441</v>
      </c>
      <c r="G43" s="931">
        <f t="shared" ref="G43:G47" si="57">D43+7</f>
        <v>45442</v>
      </c>
      <c r="I43" s="896">
        <f t="shared" ref="I43:I88" si="58">I42+7</f>
        <v>45432</v>
      </c>
      <c r="J43" s="626"/>
      <c r="K43" s="425"/>
    </row>
    <row r="44" spans="1:11" s="146" customFormat="1" ht="20.100000000000001" hidden="1" customHeight="1" x14ac:dyDescent="0.2">
      <c r="A44" s="865" t="s">
        <v>1548</v>
      </c>
      <c r="B44" s="1010" t="s">
        <v>1516</v>
      </c>
      <c r="C44" s="1004" t="s">
        <v>2003</v>
      </c>
      <c r="D44" s="1004">
        <v>45442</v>
      </c>
      <c r="E44" s="896">
        <f t="shared" si="53"/>
        <v>45443</v>
      </c>
      <c r="F44" s="896">
        <f t="shared" si="56"/>
        <v>45448</v>
      </c>
      <c r="G44" s="896">
        <f t="shared" si="57"/>
        <v>45449</v>
      </c>
      <c r="I44" s="896">
        <f t="shared" si="58"/>
        <v>45439</v>
      </c>
      <c r="J44" s="626"/>
      <c r="K44" s="425"/>
    </row>
    <row r="45" spans="1:11" s="146" customFormat="1" ht="20.100000000000001" hidden="1" customHeight="1" x14ac:dyDescent="0.2">
      <c r="A45" s="865" t="s">
        <v>1528</v>
      </c>
      <c r="B45" s="1010" t="s">
        <v>1548</v>
      </c>
      <c r="C45" s="1010" t="s">
        <v>2004</v>
      </c>
      <c r="D45" s="1004">
        <v>45453</v>
      </c>
      <c r="E45" s="896">
        <f t="shared" si="53"/>
        <v>45454</v>
      </c>
      <c r="F45" s="896">
        <f t="shared" si="56"/>
        <v>45459</v>
      </c>
      <c r="G45" s="896">
        <f t="shared" si="57"/>
        <v>45460</v>
      </c>
      <c r="I45" s="896">
        <f t="shared" si="58"/>
        <v>45446</v>
      </c>
      <c r="J45" s="626"/>
      <c r="K45" s="425"/>
    </row>
    <row r="46" spans="1:11" s="146" customFormat="1" ht="20.100000000000001" hidden="1" customHeight="1" x14ac:dyDescent="0.2">
      <c r="A46" s="865" t="s">
        <v>2005</v>
      </c>
      <c r="B46" s="1010" t="s">
        <v>1528</v>
      </c>
      <c r="C46" s="1010" t="s">
        <v>2006</v>
      </c>
      <c r="D46" s="1004">
        <v>45456</v>
      </c>
      <c r="E46" s="896">
        <f t="shared" si="53"/>
        <v>45457</v>
      </c>
      <c r="F46" s="896">
        <v>45463</v>
      </c>
      <c r="G46" s="896">
        <v>45461</v>
      </c>
      <c r="I46" s="896">
        <f t="shared" si="58"/>
        <v>45453</v>
      </c>
      <c r="J46" s="626"/>
      <c r="K46" s="425"/>
    </row>
    <row r="47" spans="1:11" s="146" customFormat="1" ht="20.100000000000001" hidden="1" customHeight="1" x14ac:dyDescent="0.2">
      <c r="A47" s="865" t="s">
        <v>1535</v>
      </c>
      <c r="B47" s="1098" t="s">
        <v>704</v>
      </c>
      <c r="C47" s="1010" t="s">
        <v>2007</v>
      </c>
      <c r="D47" s="1004">
        <v>45459</v>
      </c>
      <c r="E47" s="896">
        <f t="shared" si="53"/>
        <v>45460</v>
      </c>
      <c r="F47" s="896">
        <f t="shared" si="56"/>
        <v>45465</v>
      </c>
      <c r="G47" s="896">
        <f t="shared" si="57"/>
        <v>45466</v>
      </c>
      <c r="I47" s="896">
        <f t="shared" si="58"/>
        <v>45460</v>
      </c>
      <c r="J47" s="626"/>
      <c r="K47" s="425"/>
    </row>
    <row r="48" spans="1:11" s="146" customFormat="1" ht="20.100000000000001" hidden="1" customHeight="1" x14ac:dyDescent="0.2">
      <c r="A48" s="865" t="s">
        <v>2008</v>
      </c>
      <c r="B48" s="1010" t="s">
        <v>1520</v>
      </c>
      <c r="C48" s="1010" t="s">
        <v>2009</v>
      </c>
      <c r="D48" s="1004">
        <v>45471</v>
      </c>
      <c r="E48" s="896">
        <f t="shared" ref="E48:E49" si="59">D48+1</f>
        <v>45472</v>
      </c>
      <c r="F48" s="1002" t="s">
        <v>415</v>
      </c>
      <c r="G48" s="896">
        <v>45475</v>
      </c>
      <c r="I48" s="896">
        <f t="shared" si="58"/>
        <v>45467</v>
      </c>
      <c r="J48" s="626"/>
      <c r="K48" s="425"/>
    </row>
    <row r="49" spans="1:11" s="146" customFormat="1" ht="20.100000000000001" hidden="1" customHeight="1" x14ac:dyDescent="0.2">
      <c r="A49" s="865" t="s">
        <v>2010</v>
      </c>
      <c r="B49" s="1103" t="s">
        <v>439</v>
      </c>
      <c r="C49" s="1010" t="s">
        <v>2011</v>
      </c>
      <c r="D49" s="931">
        <v>45475</v>
      </c>
      <c r="E49" s="931">
        <f t="shared" si="59"/>
        <v>45476</v>
      </c>
      <c r="F49" s="931">
        <f t="shared" ref="F49:F50" si="60">D49+6</f>
        <v>45481</v>
      </c>
      <c r="G49" s="931">
        <f t="shared" ref="G49:G50" si="61">D49+7</f>
        <v>45482</v>
      </c>
      <c r="I49" s="896">
        <f t="shared" si="58"/>
        <v>45474</v>
      </c>
      <c r="J49" s="626"/>
      <c r="K49" s="425"/>
    </row>
    <row r="50" spans="1:11" s="146" customFormat="1" ht="20.100000000000001" hidden="1" customHeight="1" x14ac:dyDescent="0.2">
      <c r="A50" s="865" t="s">
        <v>2012</v>
      </c>
      <c r="B50" s="1010" t="s">
        <v>2013</v>
      </c>
      <c r="C50" s="1010" t="s">
        <v>2014</v>
      </c>
      <c r="D50" s="1004">
        <v>45493</v>
      </c>
      <c r="E50" s="1002" t="s">
        <v>415</v>
      </c>
      <c r="F50" s="896">
        <f t="shared" si="60"/>
        <v>45499</v>
      </c>
      <c r="G50" s="896">
        <f t="shared" si="61"/>
        <v>45500</v>
      </c>
      <c r="I50" s="896">
        <f t="shared" si="58"/>
        <v>45481</v>
      </c>
      <c r="J50" s="626"/>
      <c r="K50" s="425"/>
    </row>
    <row r="51" spans="1:11" s="146" customFormat="1" ht="20.100000000000001" hidden="1" customHeight="1" x14ac:dyDescent="0.2">
      <c r="A51" s="865"/>
      <c r="B51" s="1010" t="s">
        <v>1516</v>
      </c>
      <c r="C51" s="1010" t="s">
        <v>2015</v>
      </c>
      <c r="D51" s="1004">
        <v>45491</v>
      </c>
      <c r="E51" s="896">
        <f t="shared" ref="E51:E55" si="62">D51+1</f>
        <v>45492</v>
      </c>
      <c r="F51" s="896">
        <f t="shared" ref="F51:F53" si="63">D51+6</f>
        <v>45497</v>
      </c>
      <c r="G51" s="896">
        <f t="shared" ref="G51:G53" si="64">D51+7</f>
        <v>45498</v>
      </c>
      <c r="I51" s="896">
        <f t="shared" si="58"/>
        <v>45488</v>
      </c>
      <c r="J51" s="626"/>
      <c r="K51" s="425"/>
    </row>
    <row r="52" spans="1:11" s="146" customFormat="1" ht="20.100000000000001" hidden="1" customHeight="1" x14ac:dyDescent="0.2">
      <c r="A52" s="865"/>
      <c r="B52" s="1010" t="s">
        <v>1548</v>
      </c>
      <c r="C52" s="1010" t="s">
        <v>2016</v>
      </c>
      <c r="D52" s="1002" t="s">
        <v>415</v>
      </c>
      <c r="E52" s="931" t="e">
        <f t="shared" si="62"/>
        <v>#VALUE!</v>
      </c>
      <c r="F52" s="931" t="e">
        <f t="shared" si="63"/>
        <v>#VALUE!</v>
      </c>
      <c r="G52" s="931" t="e">
        <f t="shared" si="64"/>
        <v>#VALUE!</v>
      </c>
      <c r="I52" s="896">
        <f t="shared" si="58"/>
        <v>45495</v>
      </c>
      <c r="J52" s="626"/>
      <c r="K52" s="425"/>
    </row>
    <row r="53" spans="1:11" s="146" customFormat="1" ht="20.100000000000001" hidden="1" customHeight="1" x14ac:dyDescent="0.2">
      <c r="A53" s="865"/>
      <c r="B53" s="1010" t="s">
        <v>1528</v>
      </c>
      <c r="C53" s="1010" t="s">
        <v>2017</v>
      </c>
      <c r="D53" s="1010">
        <v>45502</v>
      </c>
      <c r="E53" s="896">
        <f t="shared" si="62"/>
        <v>45503</v>
      </c>
      <c r="F53" s="896">
        <f t="shared" si="63"/>
        <v>45508</v>
      </c>
      <c r="G53" s="896">
        <f t="shared" si="64"/>
        <v>45509</v>
      </c>
      <c r="I53" s="896">
        <f t="shared" si="58"/>
        <v>45502</v>
      </c>
      <c r="J53" s="626"/>
      <c r="K53" s="425"/>
    </row>
    <row r="54" spans="1:11" s="146" customFormat="1" ht="20.100000000000001" hidden="1" customHeight="1" x14ac:dyDescent="0.2">
      <c r="A54" s="865" t="s">
        <v>1520</v>
      </c>
      <c r="B54" s="1004" t="s">
        <v>1516</v>
      </c>
      <c r="C54" s="1010" t="s">
        <v>2018</v>
      </c>
      <c r="D54" s="1004">
        <v>45510</v>
      </c>
      <c r="E54" s="896">
        <f t="shared" si="62"/>
        <v>45511</v>
      </c>
      <c r="F54" s="896">
        <f t="shared" ref="F54" si="65">D54+6</f>
        <v>45516</v>
      </c>
      <c r="G54" s="896">
        <f t="shared" ref="G54" si="66">D54+7</f>
        <v>45517</v>
      </c>
      <c r="I54" s="896">
        <f t="shared" si="58"/>
        <v>45509</v>
      </c>
      <c r="J54" s="626"/>
      <c r="K54" s="425"/>
    </row>
    <row r="55" spans="1:11" s="146" customFormat="1" ht="20.100000000000001" hidden="1" customHeight="1" x14ac:dyDescent="0.2">
      <c r="A55" s="865" t="s">
        <v>2019</v>
      </c>
      <c r="B55" s="1010" t="s">
        <v>1535</v>
      </c>
      <c r="C55" s="1010" t="s">
        <v>2020</v>
      </c>
      <c r="D55" s="1004">
        <v>45519</v>
      </c>
      <c r="E55" s="896">
        <f t="shared" si="62"/>
        <v>45520</v>
      </c>
      <c r="F55" s="896">
        <f t="shared" ref="F55:F56" si="67">D55+6</f>
        <v>45525</v>
      </c>
      <c r="G55" s="896">
        <f t="shared" ref="G55:G56" si="68">D55+7</f>
        <v>45526</v>
      </c>
      <c r="I55" s="896">
        <f t="shared" si="58"/>
        <v>45516</v>
      </c>
      <c r="J55" s="626"/>
      <c r="K55" s="425"/>
    </row>
    <row r="56" spans="1:11" s="146" customFormat="1" ht="20.100000000000001" hidden="1" customHeight="1" x14ac:dyDescent="0.2">
      <c r="A56" s="865"/>
      <c r="B56" s="1004" t="s">
        <v>2021</v>
      </c>
      <c r="C56" s="1010" t="s">
        <v>2022</v>
      </c>
      <c r="D56" s="1004">
        <v>45528</v>
      </c>
      <c r="E56" s="896">
        <f t="shared" ref="E56" si="69">D56+1</f>
        <v>45529</v>
      </c>
      <c r="F56" s="896">
        <f t="shared" si="67"/>
        <v>45534</v>
      </c>
      <c r="G56" s="896">
        <f t="shared" si="68"/>
        <v>45535</v>
      </c>
      <c r="I56" s="896">
        <f t="shared" si="58"/>
        <v>45523</v>
      </c>
      <c r="J56" s="626"/>
      <c r="K56" s="425"/>
    </row>
    <row r="57" spans="1:11" s="146" customFormat="1" ht="20.100000000000001" hidden="1" customHeight="1" x14ac:dyDescent="0.2">
      <c r="A57" s="865"/>
      <c r="B57" s="1004" t="s">
        <v>2023</v>
      </c>
      <c r="C57" s="1010" t="s">
        <v>2024</v>
      </c>
      <c r="D57" s="1004">
        <v>45535</v>
      </c>
      <c r="E57" s="896">
        <f t="shared" ref="E57:E61" si="70">D57+1</f>
        <v>45536</v>
      </c>
      <c r="F57" s="896">
        <f t="shared" ref="F57:F59" si="71">D57+6</f>
        <v>45541</v>
      </c>
      <c r="G57" s="896">
        <f t="shared" ref="G57:G59" si="72">D57+7</f>
        <v>45542</v>
      </c>
      <c r="I57" s="896">
        <f t="shared" si="58"/>
        <v>45530</v>
      </c>
      <c r="J57" s="626"/>
      <c r="K57" s="425"/>
    </row>
    <row r="58" spans="1:11" s="146" customFormat="1" ht="20.100000000000001" hidden="1" customHeight="1" x14ac:dyDescent="0.2">
      <c r="A58" s="865"/>
      <c r="B58" s="1010" t="s">
        <v>1548</v>
      </c>
      <c r="C58" s="1010" t="s">
        <v>2025</v>
      </c>
      <c r="D58" s="1004">
        <v>45541</v>
      </c>
      <c r="E58" s="896">
        <f t="shared" si="70"/>
        <v>45542</v>
      </c>
      <c r="F58" s="896">
        <f t="shared" si="71"/>
        <v>45547</v>
      </c>
      <c r="G58" s="896">
        <f t="shared" si="72"/>
        <v>45548</v>
      </c>
      <c r="I58" s="896">
        <f t="shared" si="58"/>
        <v>45537</v>
      </c>
      <c r="J58" s="626"/>
      <c r="K58" s="425"/>
    </row>
    <row r="59" spans="1:11" s="146" customFormat="1" ht="20.100000000000001" hidden="1" customHeight="1" x14ac:dyDescent="0.2">
      <c r="A59" s="865"/>
      <c r="B59" s="1010" t="s">
        <v>1528</v>
      </c>
      <c r="C59" s="1010" t="s">
        <v>2026</v>
      </c>
      <c r="D59" s="1004">
        <v>45546</v>
      </c>
      <c r="E59" s="896">
        <f t="shared" si="70"/>
        <v>45547</v>
      </c>
      <c r="F59" s="896">
        <f t="shared" si="71"/>
        <v>45552</v>
      </c>
      <c r="G59" s="896">
        <f t="shared" si="72"/>
        <v>45553</v>
      </c>
      <c r="I59" s="896">
        <f t="shared" si="58"/>
        <v>45544</v>
      </c>
      <c r="J59" s="626"/>
      <c r="K59" s="425"/>
    </row>
    <row r="60" spans="1:11" s="146" customFormat="1" ht="20.100000000000001" hidden="1" customHeight="1" x14ac:dyDescent="0.2">
      <c r="A60" s="865" t="s">
        <v>1520</v>
      </c>
      <c r="B60" s="1004" t="s">
        <v>1516</v>
      </c>
      <c r="C60" s="1010" t="s">
        <v>2027</v>
      </c>
      <c r="D60" s="1004">
        <v>45552</v>
      </c>
      <c r="E60" s="896">
        <f t="shared" si="70"/>
        <v>45553</v>
      </c>
      <c r="F60" s="896">
        <f t="shared" ref="F60" si="73">D60+6</f>
        <v>45558</v>
      </c>
      <c r="G60" s="896">
        <f t="shared" ref="G60" si="74">D60+7</f>
        <v>45559</v>
      </c>
      <c r="I60" s="896">
        <f t="shared" si="58"/>
        <v>45551</v>
      </c>
      <c r="J60" s="626"/>
      <c r="K60" s="425"/>
    </row>
    <row r="61" spans="1:11" s="146" customFormat="1" ht="20.100000000000001" hidden="1" customHeight="1" x14ac:dyDescent="0.2">
      <c r="A61" s="865" t="s">
        <v>2028</v>
      </c>
      <c r="B61" s="1010" t="s">
        <v>1781</v>
      </c>
      <c r="C61" s="1010" t="s">
        <v>2029</v>
      </c>
      <c r="D61" s="1010">
        <v>45557</v>
      </c>
      <c r="E61" s="896">
        <f t="shared" si="70"/>
        <v>45558</v>
      </c>
      <c r="F61" s="896">
        <f t="shared" ref="F61" si="75">D61+6</f>
        <v>45563</v>
      </c>
      <c r="G61" s="896">
        <f t="shared" ref="G61" si="76">D61+7</f>
        <v>45564</v>
      </c>
      <c r="I61" s="896">
        <f t="shared" si="58"/>
        <v>45558</v>
      </c>
      <c r="J61" s="626"/>
      <c r="K61" s="425"/>
    </row>
    <row r="62" spans="1:11" s="146" customFormat="1" ht="20.100000000000001" hidden="1" customHeight="1" x14ac:dyDescent="0.2">
      <c r="A62" s="865"/>
      <c r="B62" s="1004" t="s">
        <v>1535</v>
      </c>
      <c r="C62" s="1010" t="s">
        <v>2030</v>
      </c>
      <c r="D62" s="1010">
        <v>45568</v>
      </c>
      <c r="E62" s="896">
        <f t="shared" ref="E62:E63" si="77">D62+1</f>
        <v>45569</v>
      </c>
      <c r="F62" s="896">
        <f t="shared" ref="F62:F63" si="78">D62+6</f>
        <v>45574</v>
      </c>
      <c r="G62" s="896">
        <f t="shared" ref="G62:G63" si="79">D62+7</f>
        <v>45575</v>
      </c>
      <c r="I62" s="896">
        <f t="shared" si="58"/>
        <v>45565</v>
      </c>
      <c r="J62" s="626"/>
      <c r="K62" s="425"/>
    </row>
    <row r="63" spans="1:11" s="146" customFormat="1" ht="19.5" hidden="1" customHeight="1" x14ac:dyDescent="0.2">
      <c r="A63" s="865"/>
      <c r="B63" s="1010" t="s">
        <v>2021</v>
      </c>
      <c r="C63" s="1010" t="s">
        <v>2031</v>
      </c>
      <c r="D63" s="1010">
        <v>45571</v>
      </c>
      <c r="E63" s="896">
        <f t="shared" si="77"/>
        <v>45572</v>
      </c>
      <c r="F63" s="896">
        <f t="shared" si="78"/>
        <v>45577</v>
      </c>
      <c r="G63" s="896">
        <f t="shared" si="79"/>
        <v>45578</v>
      </c>
      <c r="I63" s="896">
        <f t="shared" si="58"/>
        <v>45572</v>
      </c>
      <c r="J63" s="626"/>
      <c r="K63" s="425"/>
    </row>
    <row r="64" spans="1:11" s="146" customFormat="1" ht="20.100000000000001" hidden="1" customHeight="1" x14ac:dyDescent="0.2">
      <c r="A64" s="865"/>
      <c r="B64" s="1010" t="s">
        <v>1548</v>
      </c>
      <c r="C64" s="1010" t="s">
        <v>2032</v>
      </c>
      <c r="D64" s="1010">
        <v>45580</v>
      </c>
      <c r="E64" s="896">
        <f t="shared" ref="E64:E65" si="80">D64+1</f>
        <v>45581</v>
      </c>
      <c r="F64" s="896">
        <f t="shared" ref="F64:F65" si="81">D64+6</f>
        <v>45586</v>
      </c>
      <c r="G64" s="896">
        <f t="shared" ref="G64:G65" si="82">D64+7</f>
        <v>45587</v>
      </c>
      <c r="I64" s="896">
        <f t="shared" si="58"/>
        <v>45579</v>
      </c>
      <c r="J64" s="626"/>
      <c r="K64" s="425"/>
    </row>
    <row r="65" spans="1:12" s="146" customFormat="1" ht="20.100000000000001" hidden="1" customHeight="1" x14ac:dyDescent="0.2">
      <c r="A65" s="865" t="s">
        <v>1539</v>
      </c>
      <c r="B65" s="1010" t="s">
        <v>2033</v>
      </c>
      <c r="C65" s="1010" t="s">
        <v>2034</v>
      </c>
      <c r="D65" s="1004">
        <v>45587</v>
      </c>
      <c r="E65" s="896">
        <f t="shared" si="80"/>
        <v>45588</v>
      </c>
      <c r="F65" s="896">
        <f t="shared" si="81"/>
        <v>45593</v>
      </c>
      <c r="G65" s="896">
        <f t="shared" si="82"/>
        <v>45594</v>
      </c>
      <c r="I65" s="896">
        <f t="shared" si="58"/>
        <v>45586</v>
      </c>
      <c r="J65" s="626"/>
      <c r="K65" s="425"/>
      <c r="L65" s="149"/>
    </row>
    <row r="66" spans="1:12" s="146" customFormat="1" ht="20.100000000000001" hidden="1" customHeight="1" x14ac:dyDescent="0.2">
      <c r="A66" s="865" t="s">
        <v>1516</v>
      </c>
      <c r="B66" s="1010" t="s">
        <v>1539</v>
      </c>
      <c r="C66" s="1010" t="s">
        <v>2035</v>
      </c>
      <c r="D66" s="1004">
        <v>45596</v>
      </c>
      <c r="E66" s="1002" t="s">
        <v>415</v>
      </c>
      <c r="F66" s="896">
        <f t="shared" ref="F66:F69" si="83">D66+6</f>
        <v>45602</v>
      </c>
      <c r="G66" s="896">
        <f t="shared" ref="G66:G69" si="84">D66+7</f>
        <v>45603</v>
      </c>
      <c r="I66" s="896">
        <f t="shared" si="58"/>
        <v>45593</v>
      </c>
      <c r="J66" s="626"/>
      <c r="K66" s="425"/>
      <c r="L66" s="149"/>
    </row>
    <row r="67" spans="1:12" s="146" customFormat="1" ht="19.5" hidden="1" customHeight="1" x14ac:dyDescent="0.2">
      <c r="A67" s="865"/>
      <c r="B67" s="1010" t="s">
        <v>1516</v>
      </c>
      <c r="C67" s="1010" t="s">
        <v>2036</v>
      </c>
      <c r="D67" s="1010">
        <v>45601</v>
      </c>
      <c r="E67" s="896">
        <f t="shared" ref="E67:E69" si="85">D67+1</f>
        <v>45602</v>
      </c>
      <c r="F67" s="896">
        <f t="shared" si="83"/>
        <v>45607</v>
      </c>
      <c r="G67" s="896">
        <f t="shared" si="84"/>
        <v>45608</v>
      </c>
      <c r="I67" s="896">
        <f t="shared" si="58"/>
        <v>45600</v>
      </c>
      <c r="J67" s="626"/>
      <c r="K67" s="425"/>
    </row>
    <row r="68" spans="1:12" s="146" customFormat="1" ht="20.100000000000001" hidden="1" customHeight="1" x14ac:dyDescent="0.2">
      <c r="A68" s="865" t="s">
        <v>1781</v>
      </c>
      <c r="B68" s="1010" t="s">
        <v>2037</v>
      </c>
      <c r="C68" s="1010" t="s">
        <v>2038</v>
      </c>
      <c r="D68" s="1010">
        <v>45613</v>
      </c>
      <c r="E68" s="1002" t="s">
        <v>415</v>
      </c>
      <c r="F68" s="826">
        <v>45615</v>
      </c>
      <c r="G68" s="896">
        <v>45616</v>
      </c>
      <c r="I68" s="896">
        <f t="shared" si="58"/>
        <v>45607</v>
      </c>
      <c r="J68" s="626"/>
      <c r="K68" s="425"/>
    </row>
    <row r="69" spans="1:12" s="146" customFormat="1" ht="20.100000000000001" hidden="1" customHeight="1" x14ac:dyDescent="0.2">
      <c r="A69" s="865"/>
      <c r="B69" s="1010" t="s">
        <v>1535</v>
      </c>
      <c r="C69" s="1010" t="s">
        <v>2039</v>
      </c>
      <c r="D69" s="1004">
        <v>45616</v>
      </c>
      <c r="E69" s="896">
        <f t="shared" si="85"/>
        <v>45617</v>
      </c>
      <c r="F69" s="896">
        <f t="shared" si="83"/>
        <v>45622</v>
      </c>
      <c r="G69" s="896">
        <f t="shared" si="84"/>
        <v>45623</v>
      </c>
      <c r="I69" s="896">
        <f t="shared" si="58"/>
        <v>45614</v>
      </c>
      <c r="J69" s="626"/>
      <c r="K69" s="425"/>
      <c r="L69" s="149"/>
    </row>
    <row r="70" spans="1:12" s="146" customFormat="1" ht="20.100000000000001" hidden="1" customHeight="1" x14ac:dyDescent="0.2">
      <c r="A70" s="865" t="s">
        <v>1548</v>
      </c>
      <c r="B70" s="1010" t="s">
        <v>2040</v>
      </c>
      <c r="C70" s="1010" t="s">
        <v>2041</v>
      </c>
      <c r="D70" s="1004">
        <v>45627</v>
      </c>
      <c r="E70" s="1002" t="s">
        <v>415</v>
      </c>
      <c r="F70" s="896">
        <f t="shared" ref="F70:F73" si="86">D70+6</f>
        <v>45633</v>
      </c>
      <c r="G70" s="896">
        <f t="shared" ref="G70:G75" si="87">D70+7</f>
        <v>45634</v>
      </c>
      <c r="I70" s="896">
        <f t="shared" si="58"/>
        <v>45621</v>
      </c>
      <c r="J70" s="626"/>
      <c r="K70" s="425"/>
      <c r="L70" s="149"/>
    </row>
    <row r="71" spans="1:12" s="146" customFormat="1" ht="20.100000000000001" hidden="1" customHeight="1" x14ac:dyDescent="0.2">
      <c r="A71" s="865"/>
      <c r="B71" s="1010" t="s">
        <v>2033</v>
      </c>
      <c r="C71" s="1010" t="s">
        <v>2042</v>
      </c>
      <c r="D71" s="1004">
        <v>45628</v>
      </c>
      <c r="E71" s="896">
        <f t="shared" ref="E71:E73" si="88">D71+1</f>
        <v>45629</v>
      </c>
      <c r="F71" s="896">
        <f t="shared" si="86"/>
        <v>45634</v>
      </c>
      <c r="G71" s="896">
        <f t="shared" si="87"/>
        <v>45635</v>
      </c>
      <c r="I71" s="896">
        <f t="shared" si="58"/>
        <v>45628</v>
      </c>
      <c r="J71" s="626"/>
      <c r="K71" s="425"/>
      <c r="L71" s="149"/>
    </row>
    <row r="72" spans="1:12" s="146" customFormat="1" ht="20.100000000000001" hidden="1" customHeight="1" x14ac:dyDescent="0.2">
      <c r="A72" s="865"/>
      <c r="B72" s="1010" t="s">
        <v>1539</v>
      </c>
      <c r="C72" s="1010" t="s">
        <v>2043</v>
      </c>
      <c r="D72" s="1010">
        <v>45641</v>
      </c>
      <c r="E72" s="1002" t="s">
        <v>415</v>
      </c>
      <c r="F72" s="896">
        <f t="shared" si="86"/>
        <v>45647</v>
      </c>
      <c r="G72" s="896">
        <f t="shared" si="87"/>
        <v>45648</v>
      </c>
      <c r="I72" s="896">
        <f t="shared" si="58"/>
        <v>45635</v>
      </c>
      <c r="J72" s="626"/>
      <c r="K72" s="425"/>
      <c r="L72" s="149"/>
    </row>
    <row r="73" spans="1:12" s="146" customFormat="1" ht="19.5" hidden="1" customHeight="1" x14ac:dyDescent="0.2">
      <c r="A73" s="865"/>
      <c r="B73" s="1010" t="s">
        <v>1516</v>
      </c>
      <c r="C73" s="1010" t="s">
        <v>2044</v>
      </c>
      <c r="D73" s="1010">
        <v>45645</v>
      </c>
      <c r="E73" s="896">
        <f t="shared" si="88"/>
        <v>45646</v>
      </c>
      <c r="F73" s="896">
        <f t="shared" si="86"/>
        <v>45651</v>
      </c>
      <c r="G73" s="896">
        <f t="shared" si="87"/>
        <v>45652</v>
      </c>
      <c r="I73" s="896">
        <f t="shared" si="58"/>
        <v>45642</v>
      </c>
      <c r="J73" s="626"/>
      <c r="K73" s="425"/>
    </row>
    <row r="74" spans="1:12" s="146" customFormat="1" ht="20.100000000000001" hidden="1" customHeight="1" x14ac:dyDescent="0.2">
      <c r="A74" s="865"/>
      <c r="B74" s="1010" t="s">
        <v>2037</v>
      </c>
      <c r="C74" s="1010" t="s">
        <v>2045</v>
      </c>
      <c r="D74" s="1010">
        <v>45657</v>
      </c>
      <c r="E74" s="1002" t="s">
        <v>415</v>
      </c>
      <c r="F74" s="1002" t="s">
        <v>415</v>
      </c>
      <c r="G74" s="896">
        <f t="shared" si="87"/>
        <v>45664</v>
      </c>
      <c r="I74" s="896">
        <f t="shared" si="58"/>
        <v>45649</v>
      </c>
      <c r="J74" s="626"/>
      <c r="K74" s="425"/>
    </row>
    <row r="75" spans="1:12" s="146" customFormat="1" ht="20.100000000000001" hidden="1" customHeight="1" x14ac:dyDescent="0.2">
      <c r="A75" s="865"/>
      <c r="B75" s="1010" t="s">
        <v>1535</v>
      </c>
      <c r="C75" s="1010" t="s">
        <v>2046</v>
      </c>
      <c r="D75" s="1004">
        <v>45665</v>
      </c>
      <c r="E75" s="1002" t="s">
        <v>415</v>
      </c>
      <c r="F75" s="1002" t="s">
        <v>415</v>
      </c>
      <c r="G75" s="896">
        <f t="shared" si="87"/>
        <v>45672</v>
      </c>
      <c r="I75" s="896">
        <f t="shared" si="58"/>
        <v>45656</v>
      </c>
      <c r="J75" s="626"/>
      <c r="K75" s="425"/>
      <c r="L75" s="149"/>
    </row>
    <row r="76" spans="1:12" s="146" customFormat="1" ht="20.100000000000001" hidden="1" customHeight="1" x14ac:dyDescent="0.2">
      <c r="A76" s="865" t="s">
        <v>1548</v>
      </c>
      <c r="B76" s="1010" t="s">
        <v>2040</v>
      </c>
      <c r="C76" s="1010" t="s">
        <v>2047</v>
      </c>
      <c r="D76" s="1004">
        <v>45669</v>
      </c>
      <c r="E76" s="1002" t="s">
        <v>415</v>
      </c>
      <c r="F76" s="896">
        <f t="shared" ref="F76:F79" si="89">D76+6</f>
        <v>45675</v>
      </c>
      <c r="G76" s="896">
        <f t="shared" ref="G76:G81" si="90">D76+7</f>
        <v>45676</v>
      </c>
      <c r="I76" s="896">
        <f t="shared" si="58"/>
        <v>45663</v>
      </c>
      <c r="J76" s="626"/>
      <c r="K76" s="425"/>
      <c r="L76" s="149"/>
    </row>
    <row r="77" spans="1:12" s="146" customFormat="1" ht="20.100000000000001" customHeight="1" x14ac:dyDescent="0.2">
      <c r="A77" s="865"/>
      <c r="B77" s="1010" t="s">
        <v>2033</v>
      </c>
      <c r="C77" s="1010" t="s">
        <v>2048</v>
      </c>
      <c r="D77" s="1004">
        <v>45673</v>
      </c>
      <c r="E77" s="1002" t="s">
        <v>415</v>
      </c>
      <c r="F77" s="896">
        <f t="shared" si="89"/>
        <v>45679</v>
      </c>
      <c r="G77" s="896">
        <f t="shared" si="90"/>
        <v>45680</v>
      </c>
      <c r="I77" s="896">
        <f t="shared" si="58"/>
        <v>45670</v>
      </c>
      <c r="J77" s="626"/>
      <c r="K77" s="425"/>
      <c r="L77" s="149"/>
    </row>
    <row r="78" spans="1:12" s="146" customFormat="1" ht="20.100000000000001" customHeight="1" x14ac:dyDescent="0.2">
      <c r="A78" s="865" t="s">
        <v>1539</v>
      </c>
      <c r="B78" s="1010" t="s">
        <v>2037</v>
      </c>
      <c r="C78" s="1010" t="s">
        <v>2049</v>
      </c>
      <c r="D78" s="1004">
        <v>45682</v>
      </c>
      <c r="E78" s="1002" t="s">
        <v>415</v>
      </c>
      <c r="F78" s="896">
        <f t="shared" si="89"/>
        <v>45688</v>
      </c>
      <c r="G78" s="896">
        <f t="shared" si="90"/>
        <v>45689</v>
      </c>
      <c r="I78" s="896">
        <f t="shared" si="58"/>
        <v>45677</v>
      </c>
      <c r="J78" s="626"/>
      <c r="K78" s="425"/>
      <c r="L78" s="149"/>
    </row>
    <row r="79" spans="1:12" s="146" customFormat="1" ht="19.5" customHeight="1" x14ac:dyDescent="0.2">
      <c r="A79" s="865" t="s">
        <v>1516</v>
      </c>
      <c r="B79" s="1010" t="s">
        <v>1539</v>
      </c>
      <c r="C79" s="1010" t="s">
        <v>2050</v>
      </c>
      <c r="D79" s="1010">
        <v>45686</v>
      </c>
      <c r="E79" s="1002" t="s">
        <v>415</v>
      </c>
      <c r="F79" s="896">
        <f t="shared" si="89"/>
        <v>45692</v>
      </c>
      <c r="G79" s="896">
        <f t="shared" si="90"/>
        <v>45693</v>
      </c>
      <c r="I79" s="896">
        <f t="shared" si="58"/>
        <v>45684</v>
      </c>
      <c r="J79" s="626"/>
      <c r="K79" s="425"/>
    </row>
    <row r="80" spans="1:12" s="146" customFormat="1" ht="20.100000000000001" customHeight="1" x14ac:dyDescent="0.2">
      <c r="A80" s="865"/>
      <c r="B80" s="1010" t="s">
        <v>1516</v>
      </c>
      <c r="C80" s="1010" t="s">
        <v>2051</v>
      </c>
      <c r="D80" s="1010">
        <v>45691</v>
      </c>
      <c r="E80" s="1002" t="s">
        <v>415</v>
      </c>
      <c r="F80" s="896">
        <f t="shared" ref="F80" si="91">D80+6</f>
        <v>45697</v>
      </c>
      <c r="G80" s="896">
        <f t="shared" si="90"/>
        <v>45698</v>
      </c>
      <c r="I80" s="896">
        <f t="shared" si="58"/>
        <v>45691</v>
      </c>
      <c r="J80" s="626"/>
      <c r="K80" s="425"/>
    </row>
    <row r="81" spans="1:12" s="146" customFormat="1" ht="20.100000000000001" customHeight="1" x14ac:dyDescent="0.2">
      <c r="A81" s="865" t="s">
        <v>1535</v>
      </c>
      <c r="B81" s="1010" t="s">
        <v>2040</v>
      </c>
      <c r="C81" s="1010" t="s">
        <v>2052</v>
      </c>
      <c r="D81" s="1004">
        <v>45331</v>
      </c>
      <c r="E81" s="896">
        <f t="shared" ref="E81:E86" si="92">D81+1</f>
        <v>45332</v>
      </c>
      <c r="F81" s="896">
        <f t="shared" ref="F81:F86" si="93">D81+6</f>
        <v>45337</v>
      </c>
      <c r="G81" s="896">
        <f t="shared" si="90"/>
        <v>45338</v>
      </c>
      <c r="I81" s="896">
        <f t="shared" si="58"/>
        <v>45698</v>
      </c>
      <c r="J81" s="626"/>
      <c r="K81" s="425"/>
      <c r="L81" s="149"/>
    </row>
    <row r="82" spans="1:12" s="146" customFormat="1" ht="20.100000000000001" customHeight="1" x14ac:dyDescent="0.2">
      <c r="A82" s="865" t="s">
        <v>2040</v>
      </c>
      <c r="B82" s="1010" t="s">
        <v>1535</v>
      </c>
      <c r="C82" s="1010" t="s">
        <v>2053</v>
      </c>
      <c r="D82" s="1004">
        <v>45338</v>
      </c>
      <c r="E82" s="896">
        <f t="shared" si="92"/>
        <v>45339</v>
      </c>
      <c r="F82" s="896">
        <f t="shared" si="93"/>
        <v>45344</v>
      </c>
      <c r="G82" s="896">
        <f t="shared" ref="G82:G87" si="94">D82+7</f>
        <v>45345</v>
      </c>
      <c r="I82" s="896">
        <f t="shared" si="58"/>
        <v>45705</v>
      </c>
      <c r="J82" s="626"/>
      <c r="K82" s="425"/>
      <c r="L82" s="149"/>
    </row>
    <row r="83" spans="1:12" s="146" customFormat="1" ht="20.100000000000001" customHeight="1" x14ac:dyDescent="0.2">
      <c r="A83" s="865"/>
      <c r="B83" s="1010" t="s">
        <v>2033</v>
      </c>
      <c r="C83" s="1010" t="s">
        <v>2054</v>
      </c>
      <c r="D83" s="1004">
        <v>45345</v>
      </c>
      <c r="E83" s="896">
        <f t="shared" si="92"/>
        <v>45346</v>
      </c>
      <c r="F83" s="896">
        <f t="shared" si="93"/>
        <v>45351</v>
      </c>
      <c r="G83" s="896">
        <f t="shared" si="94"/>
        <v>45352</v>
      </c>
      <c r="I83" s="896">
        <f t="shared" si="58"/>
        <v>45712</v>
      </c>
      <c r="J83" s="626"/>
      <c r="K83" s="425"/>
      <c r="L83" s="149"/>
    </row>
    <row r="84" spans="1:12" s="146" customFormat="1" ht="20.100000000000001" customHeight="1" x14ac:dyDescent="0.2">
      <c r="A84" s="865"/>
      <c r="B84" s="1010" t="s">
        <v>2037</v>
      </c>
      <c r="C84" s="1010" t="s">
        <v>2055</v>
      </c>
      <c r="D84" s="1004">
        <v>45718</v>
      </c>
      <c r="E84" s="896">
        <f t="shared" si="92"/>
        <v>45719</v>
      </c>
      <c r="F84" s="896">
        <f t="shared" si="93"/>
        <v>45724</v>
      </c>
      <c r="G84" s="896">
        <f t="shared" si="94"/>
        <v>45725</v>
      </c>
      <c r="I84" s="896">
        <f t="shared" si="58"/>
        <v>45719</v>
      </c>
      <c r="J84" s="626"/>
      <c r="K84" s="425"/>
      <c r="L84" s="149"/>
    </row>
    <row r="85" spans="1:12" s="146" customFormat="1" ht="19.5" customHeight="1" x14ac:dyDescent="0.2">
      <c r="A85" s="865"/>
      <c r="B85" s="1010" t="s">
        <v>1539</v>
      </c>
      <c r="C85" s="1010" t="s">
        <v>2056</v>
      </c>
      <c r="D85" s="1010">
        <v>45725</v>
      </c>
      <c r="E85" s="896">
        <f t="shared" si="92"/>
        <v>45726</v>
      </c>
      <c r="F85" s="896">
        <f t="shared" si="93"/>
        <v>45731</v>
      </c>
      <c r="G85" s="896">
        <f t="shared" si="94"/>
        <v>45732</v>
      </c>
      <c r="I85" s="896">
        <f t="shared" si="58"/>
        <v>45726</v>
      </c>
      <c r="J85" s="626"/>
      <c r="K85" s="425"/>
    </row>
    <row r="86" spans="1:12" s="146" customFormat="1" ht="20.100000000000001" customHeight="1" x14ac:dyDescent="0.2">
      <c r="A86" s="865"/>
      <c r="B86" s="1010" t="s">
        <v>1516</v>
      </c>
      <c r="C86" s="1010" t="s">
        <v>2057</v>
      </c>
      <c r="D86" s="1010">
        <v>45732</v>
      </c>
      <c r="E86" s="896">
        <f t="shared" si="92"/>
        <v>45733</v>
      </c>
      <c r="F86" s="896">
        <f t="shared" si="93"/>
        <v>45738</v>
      </c>
      <c r="G86" s="896">
        <f t="shared" si="94"/>
        <v>45739</v>
      </c>
      <c r="I86" s="896">
        <f t="shared" si="58"/>
        <v>45733</v>
      </c>
      <c r="J86" s="626"/>
      <c r="K86" s="425"/>
    </row>
    <row r="87" spans="1:12" s="146" customFormat="1" ht="20.100000000000001" customHeight="1" x14ac:dyDescent="0.2">
      <c r="A87" s="865"/>
      <c r="B87" s="1010" t="s">
        <v>1535</v>
      </c>
      <c r="C87" s="1010" t="s">
        <v>2058</v>
      </c>
      <c r="D87" s="1004">
        <v>45739</v>
      </c>
      <c r="E87" s="896">
        <f t="shared" ref="E87:E88" si="95">D87+1</f>
        <v>45740</v>
      </c>
      <c r="F87" s="896">
        <f t="shared" ref="F87:F88" si="96">D87+6</f>
        <v>45745</v>
      </c>
      <c r="G87" s="896">
        <f t="shared" si="94"/>
        <v>45746</v>
      </c>
      <c r="I87" s="896">
        <f t="shared" si="58"/>
        <v>45740</v>
      </c>
      <c r="J87" s="626"/>
      <c r="K87" s="425"/>
      <c r="L87" s="149"/>
    </row>
    <row r="88" spans="1:12" s="146" customFormat="1" ht="20.100000000000001" customHeight="1" x14ac:dyDescent="0.2">
      <c r="A88" s="865"/>
      <c r="B88" s="1010" t="s">
        <v>2040</v>
      </c>
      <c r="C88" s="1010" t="s">
        <v>2059</v>
      </c>
      <c r="D88" s="1004">
        <v>45746</v>
      </c>
      <c r="E88" s="896">
        <f t="shared" si="95"/>
        <v>45747</v>
      </c>
      <c r="F88" s="896">
        <f t="shared" si="96"/>
        <v>45752</v>
      </c>
      <c r="G88" s="896">
        <f t="shared" ref="G88" si="97">D88+7</f>
        <v>45753</v>
      </c>
      <c r="I88" s="896">
        <f t="shared" si="58"/>
        <v>45747</v>
      </c>
      <c r="J88" s="626"/>
      <c r="K88" s="425"/>
      <c r="L88" s="149"/>
    </row>
    <row r="89" spans="1:12" s="146" customFormat="1" ht="19.5" customHeight="1" x14ac:dyDescent="0.2">
      <c r="A89" s="865"/>
      <c r="B89" s="736"/>
      <c r="C89" s="731"/>
      <c r="D89" s="731"/>
      <c r="E89" s="731"/>
      <c r="F89" s="731"/>
      <c r="G89" s="731"/>
      <c r="H89" s="627"/>
      <c r="I89" s="647"/>
      <c r="J89" s="626"/>
      <c r="K89" s="425"/>
      <c r="L89" s="149"/>
    </row>
    <row r="90" spans="1:12" s="149" customFormat="1" ht="20.100000000000001" customHeight="1" x14ac:dyDescent="0.2">
      <c r="A90" s="1070"/>
      <c r="B90" s="1152" t="s">
        <v>1647</v>
      </c>
      <c r="C90" s="1152"/>
      <c r="D90" s="1152"/>
      <c r="E90" s="1152"/>
      <c r="F90" s="1152"/>
      <c r="G90" s="1075"/>
      <c r="H90" s="145"/>
      <c r="I90" s="145"/>
      <c r="J90" s="145"/>
      <c r="K90" s="145"/>
    </row>
    <row r="91" spans="1:12" s="146" customFormat="1" ht="19.5" customHeight="1" x14ac:dyDescent="0.2">
      <c r="A91" s="865"/>
      <c r="B91" s="736"/>
      <c r="C91" s="731"/>
      <c r="D91" s="731"/>
      <c r="E91" s="731"/>
      <c r="F91" s="731"/>
      <c r="G91" s="731"/>
      <c r="H91" s="627"/>
      <c r="I91" s="647"/>
      <c r="J91" s="626"/>
      <c r="K91" s="425"/>
      <c r="L91" s="149"/>
    </row>
    <row r="92" spans="1:12" s="146" customFormat="1" ht="30" customHeight="1" x14ac:dyDescent="0.2">
      <c r="A92" s="865"/>
      <c r="B92" s="1153" t="s">
        <v>124</v>
      </c>
      <c r="C92" s="1154"/>
      <c r="D92" s="1155" t="s">
        <v>377</v>
      </c>
      <c r="E92" s="998" t="s">
        <v>378</v>
      </c>
      <c r="F92" s="998" t="s">
        <v>167</v>
      </c>
      <c r="G92" s="998" t="s">
        <v>188</v>
      </c>
      <c r="H92" s="998" t="s">
        <v>341</v>
      </c>
      <c r="I92" s="998" t="s">
        <v>231</v>
      </c>
      <c r="J92" s="998" t="s">
        <v>301</v>
      </c>
      <c r="K92" s="195"/>
      <c r="L92" s="982" t="s">
        <v>853</v>
      </c>
    </row>
    <row r="93" spans="1:12" s="146" customFormat="1" ht="18" customHeight="1" x14ac:dyDescent="0.2">
      <c r="A93" s="865"/>
      <c r="B93" s="998" t="s">
        <v>381</v>
      </c>
      <c r="C93" s="998" t="s">
        <v>382</v>
      </c>
      <c r="D93" s="1156"/>
      <c r="E93" s="1000" t="s">
        <v>338</v>
      </c>
      <c r="F93" s="1000" t="s">
        <v>169</v>
      </c>
      <c r="G93" s="1000" t="s">
        <v>172</v>
      </c>
      <c r="H93" s="1000" t="s">
        <v>263</v>
      </c>
      <c r="I93" s="1000" t="s">
        <v>277</v>
      </c>
      <c r="J93" s="1000" t="s">
        <v>322</v>
      </c>
      <c r="K93" s="195"/>
      <c r="L93" s="1088" t="s">
        <v>383</v>
      </c>
    </row>
    <row r="94" spans="1:12" s="146" customFormat="1" ht="19.5" hidden="1" customHeight="1" x14ac:dyDescent="0.2">
      <c r="A94" s="865" t="s">
        <v>2060</v>
      </c>
      <c r="B94" s="1010" t="s">
        <v>1520</v>
      </c>
      <c r="C94" s="1010" t="s">
        <v>2061</v>
      </c>
      <c r="D94" s="1004">
        <v>45480</v>
      </c>
      <c r="E94" s="896">
        <f t="shared" ref="E94:E97" si="98">D94+1</f>
        <v>45481</v>
      </c>
      <c r="F94" s="896">
        <f t="shared" ref="F94:F97" si="99">D94+6</f>
        <v>45486</v>
      </c>
      <c r="G94" s="1002" t="s">
        <v>415</v>
      </c>
      <c r="H94" s="1002" t="s">
        <v>415</v>
      </c>
      <c r="I94" s="1002" t="s">
        <v>415</v>
      </c>
      <c r="J94" s="1002" t="s">
        <v>415</v>
      </c>
      <c r="K94" s="425"/>
      <c r="L94" s="896" t="e">
        <f>#REF!+7</f>
        <v>#REF!</v>
      </c>
    </row>
    <row r="95" spans="1:12" s="146" customFormat="1" ht="19.5" hidden="1" customHeight="1" x14ac:dyDescent="0.2">
      <c r="A95" s="865" t="s">
        <v>1539</v>
      </c>
      <c r="B95" s="1010" t="s">
        <v>2021</v>
      </c>
      <c r="C95" s="1010" t="s">
        <v>2062</v>
      </c>
      <c r="D95" s="1002" t="s">
        <v>415</v>
      </c>
      <c r="E95" s="931" t="e">
        <f t="shared" si="98"/>
        <v>#VALUE!</v>
      </c>
      <c r="F95" s="931" t="e">
        <f t="shared" si="99"/>
        <v>#VALUE!</v>
      </c>
      <c r="G95" s="931" t="e">
        <f t="shared" ref="G95:G97" si="100">D95+7</f>
        <v>#VALUE!</v>
      </c>
      <c r="H95" s="931" t="e">
        <f t="shared" ref="H95:H98" si="101">D95+13</f>
        <v>#VALUE!</v>
      </c>
      <c r="I95" s="931" t="e">
        <f>D95+1</f>
        <v>#VALUE!</v>
      </c>
      <c r="J95" s="931" t="e">
        <f t="shared" ref="J95:J97" si="102">D95+17</f>
        <v>#VALUE!</v>
      </c>
      <c r="K95" s="425"/>
      <c r="L95" s="896" t="e">
        <f t="shared" ref="L95:L99" si="103">L94+7</f>
        <v>#REF!</v>
      </c>
    </row>
    <row r="96" spans="1:12" s="146" customFormat="1" ht="19.5" hidden="1" customHeight="1" x14ac:dyDescent="0.2">
      <c r="A96" s="865" t="s">
        <v>1516</v>
      </c>
      <c r="B96" s="1004" t="s">
        <v>2013</v>
      </c>
      <c r="C96" s="1010" t="s">
        <v>2063</v>
      </c>
      <c r="D96" s="1004">
        <v>45501</v>
      </c>
      <c r="E96" s="896">
        <f t="shared" si="98"/>
        <v>45502</v>
      </c>
      <c r="F96" s="896">
        <f t="shared" si="99"/>
        <v>45507</v>
      </c>
      <c r="G96" s="896">
        <f t="shared" si="100"/>
        <v>45508</v>
      </c>
      <c r="H96" s="896">
        <f t="shared" si="101"/>
        <v>45514</v>
      </c>
      <c r="I96" s="896">
        <f t="shared" ref="I96:I97" si="104">D96+1</f>
        <v>45502</v>
      </c>
      <c r="J96" s="896">
        <f t="shared" si="102"/>
        <v>45518</v>
      </c>
      <c r="K96" s="425"/>
      <c r="L96" s="896" t="e">
        <f t="shared" si="103"/>
        <v>#REF!</v>
      </c>
    </row>
    <row r="97" spans="1:12" s="146" customFormat="1" ht="19.5" hidden="1" customHeight="1" x14ac:dyDescent="0.2">
      <c r="A97" s="865" t="s">
        <v>2064</v>
      </c>
      <c r="B97" s="1098" t="s">
        <v>439</v>
      </c>
      <c r="C97" s="1010" t="s">
        <v>2065</v>
      </c>
      <c r="D97" s="931">
        <v>45507</v>
      </c>
      <c r="E97" s="931">
        <f t="shared" si="98"/>
        <v>45508</v>
      </c>
      <c r="F97" s="931">
        <f t="shared" si="99"/>
        <v>45513</v>
      </c>
      <c r="G97" s="931">
        <f t="shared" si="100"/>
        <v>45514</v>
      </c>
      <c r="H97" s="931">
        <f t="shared" si="101"/>
        <v>45520</v>
      </c>
      <c r="I97" s="931">
        <f t="shared" si="104"/>
        <v>45508</v>
      </c>
      <c r="J97" s="931">
        <f t="shared" si="102"/>
        <v>45524</v>
      </c>
      <c r="K97" s="425"/>
      <c r="L97" s="896" t="e">
        <f t="shared" si="103"/>
        <v>#REF!</v>
      </c>
    </row>
    <row r="98" spans="1:12" s="149" customFormat="1" ht="21" hidden="1" customHeight="1" x14ac:dyDescent="0.2">
      <c r="A98" s="866"/>
      <c r="B98" s="1010" t="s">
        <v>1548</v>
      </c>
      <c r="C98" s="1004" t="s">
        <v>2066</v>
      </c>
      <c r="D98" s="1004">
        <v>45507</v>
      </c>
      <c r="E98" s="937">
        <f>D98+1</f>
        <v>45508</v>
      </c>
      <c r="F98" s="937">
        <f t="shared" ref="F98" si="105">D98+8</f>
        <v>45515</v>
      </c>
      <c r="G98" s="937">
        <f t="shared" ref="G98" si="106">D98+11</f>
        <v>45518</v>
      </c>
      <c r="H98" s="937">
        <f t="shared" si="101"/>
        <v>45520</v>
      </c>
      <c r="I98" s="937">
        <f t="shared" ref="I98" si="107">D98+15</f>
        <v>45522</v>
      </c>
      <c r="J98" s="937">
        <f>D98+17</f>
        <v>45524</v>
      </c>
      <c r="K98" s="193"/>
      <c r="L98" s="896" t="e">
        <f>L97+7</f>
        <v>#REF!</v>
      </c>
    </row>
    <row r="99" spans="1:12" s="146" customFormat="1" ht="19.5" hidden="1" customHeight="1" x14ac:dyDescent="0.2">
      <c r="A99" s="865"/>
      <c r="B99" s="1010" t="s">
        <v>1528</v>
      </c>
      <c r="C99" s="1010" t="s">
        <v>2067</v>
      </c>
      <c r="D99" s="1004">
        <v>45513</v>
      </c>
      <c r="E99" s="896">
        <f t="shared" ref="E99" si="108">D99+1</f>
        <v>45514</v>
      </c>
      <c r="F99" s="896">
        <f>D99+8</f>
        <v>45521</v>
      </c>
      <c r="G99" s="896">
        <f t="shared" ref="G99" si="109">D99+7</f>
        <v>45520</v>
      </c>
      <c r="H99" s="896">
        <f t="shared" ref="H99:H101" si="110">D99+13</f>
        <v>45526</v>
      </c>
      <c r="I99" s="896">
        <f t="shared" ref="I99" si="111">D99+1</f>
        <v>45514</v>
      </c>
      <c r="J99" s="896">
        <f t="shared" ref="J99" si="112">D99+17</f>
        <v>45530</v>
      </c>
      <c r="K99" s="425"/>
      <c r="L99" s="896" t="e">
        <f t="shared" si="103"/>
        <v>#REF!</v>
      </c>
    </row>
    <row r="100" spans="1:12" s="149" customFormat="1" ht="21" hidden="1" customHeight="1" x14ac:dyDescent="0.2">
      <c r="A100" s="866" t="s">
        <v>1520</v>
      </c>
      <c r="B100" s="1004" t="s">
        <v>1516</v>
      </c>
      <c r="C100" s="1010" t="s">
        <v>2068</v>
      </c>
      <c r="D100" s="1004">
        <v>45519</v>
      </c>
      <c r="E100" s="937">
        <f>D100+1</f>
        <v>45520</v>
      </c>
      <c r="F100" s="896">
        <f t="shared" ref="F100:F106" si="113">D100+8</f>
        <v>45527</v>
      </c>
      <c r="G100" s="937">
        <f t="shared" ref="G100:G101" si="114">D100+11</f>
        <v>45530</v>
      </c>
      <c r="H100" s="937">
        <f t="shared" si="110"/>
        <v>45532</v>
      </c>
      <c r="I100" s="937">
        <f t="shared" ref="I100:I101" si="115">D100+15</f>
        <v>45534</v>
      </c>
      <c r="J100" s="937">
        <f>D100+17</f>
        <v>45536</v>
      </c>
      <c r="K100" s="193"/>
      <c r="L100" s="896" t="e">
        <f>L99+7</f>
        <v>#REF!</v>
      </c>
    </row>
    <row r="101" spans="1:12" s="149" customFormat="1" ht="21" hidden="1" customHeight="1" x14ac:dyDescent="0.2">
      <c r="A101" s="866"/>
      <c r="B101" s="1010" t="s">
        <v>1535</v>
      </c>
      <c r="C101" s="1010" t="s">
        <v>2069</v>
      </c>
      <c r="D101" s="1004">
        <v>45533</v>
      </c>
      <c r="E101" s="937">
        <f>D101+1</f>
        <v>45534</v>
      </c>
      <c r="F101" s="896">
        <f t="shared" si="113"/>
        <v>45541</v>
      </c>
      <c r="G101" s="937">
        <f t="shared" si="114"/>
        <v>45544</v>
      </c>
      <c r="H101" s="937">
        <f t="shared" si="110"/>
        <v>45546</v>
      </c>
      <c r="I101" s="937">
        <f t="shared" si="115"/>
        <v>45548</v>
      </c>
      <c r="J101" s="937">
        <f>D101+17</f>
        <v>45550</v>
      </c>
      <c r="K101" s="193"/>
      <c r="L101" s="896" t="e">
        <f>L100+7</f>
        <v>#REF!</v>
      </c>
    </row>
    <row r="102" spans="1:12" s="146" customFormat="1" ht="19.5" hidden="1" customHeight="1" x14ac:dyDescent="0.2">
      <c r="A102" s="865"/>
      <c r="B102" s="1010" t="s">
        <v>2021</v>
      </c>
      <c r="C102" s="1010" t="s">
        <v>2070</v>
      </c>
      <c r="D102" s="1004">
        <v>45540</v>
      </c>
      <c r="E102" s="896">
        <f t="shared" ref="E102" si="116">D102+1</f>
        <v>45541</v>
      </c>
      <c r="F102" s="896">
        <f t="shared" si="113"/>
        <v>45548</v>
      </c>
      <c r="G102" s="896">
        <f t="shared" ref="G102" si="117">D102+7</f>
        <v>45547</v>
      </c>
      <c r="H102" s="896">
        <f t="shared" ref="H102" si="118">D102+13</f>
        <v>45553</v>
      </c>
      <c r="I102" s="896">
        <f t="shared" ref="I102" si="119">D102+1</f>
        <v>45541</v>
      </c>
      <c r="J102" s="896">
        <f t="shared" ref="J102" si="120">D102+17</f>
        <v>45557</v>
      </c>
      <c r="K102" s="425"/>
      <c r="L102" s="896" t="e">
        <f t="shared" ref="L102:L103" si="121">L101+7</f>
        <v>#REF!</v>
      </c>
    </row>
    <row r="103" spans="1:12" s="146" customFormat="1" ht="19.5" hidden="1" customHeight="1" x14ac:dyDescent="0.2">
      <c r="A103" s="865"/>
      <c r="B103" s="1004" t="s">
        <v>2023</v>
      </c>
      <c r="C103" s="1010" t="s">
        <v>2071</v>
      </c>
      <c r="D103" s="1004">
        <v>45546</v>
      </c>
      <c r="E103" s="896">
        <f t="shared" ref="E103" si="122">D103+1</f>
        <v>45547</v>
      </c>
      <c r="F103" s="896">
        <f t="shared" si="113"/>
        <v>45554</v>
      </c>
      <c r="G103" s="1103" t="s">
        <v>415</v>
      </c>
      <c r="H103" s="1103" t="s">
        <v>415</v>
      </c>
      <c r="I103" s="1103" t="s">
        <v>415</v>
      </c>
      <c r="J103" s="1103" t="s">
        <v>415</v>
      </c>
      <c r="K103" s="425"/>
      <c r="L103" s="896" t="e">
        <f t="shared" si="121"/>
        <v>#REF!</v>
      </c>
    </row>
    <row r="104" spans="1:12" s="149" customFormat="1" ht="21" hidden="1" customHeight="1" x14ac:dyDescent="0.2">
      <c r="A104" s="866"/>
      <c r="B104" s="1010" t="s">
        <v>1548</v>
      </c>
      <c r="C104" s="1004" t="s">
        <v>2072</v>
      </c>
      <c r="D104" s="1004">
        <v>45551</v>
      </c>
      <c r="E104" s="937">
        <f>D104+1</f>
        <v>45552</v>
      </c>
      <c r="F104" s="896">
        <f t="shared" si="113"/>
        <v>45559</v>
      </c>
      <c r="G104" s="937">
        <f t="shared" ref="G104:G105" si="123">D104+11</f>
        <v>45562</v>
      </c>
      <c r="H104" s="937">
        <f t="shared" ref="H104:H106" si="124">D104+13</f>
        <v>45564</v>
      </c>
      <c r="I104" s="937">
        <f t="shared" ref="I104:I105" si="125">D104+15</f>
        <v>45566</v>
      </c>
      <c r="J104" s="937">
        <f>D104+17</f>
        <v>45568</v>
      </c>
      <c r="K104" s="193"/>
      <c r="L104" s="896" t="e">
        <f>L103+7</f>
        <v>#REF!</v>
      </c>
    </row>
    <row r="105" spans="1:12" s="146" customFormat="1" ht="19.5" hidden="1" customHeight="1" x14ac:dyDescent="0.2">
      <c r="A105" s="865" t="s">
        <v>1528</v>
      </c>
      <c r="B105" s="1010" t="s">
        <v>1539</v>
      </c>
      <c r="C105" s="1010" t="s">
        <v>2073</v>
      </c>
      <c r="D105" s="1004">
        <v>45559</v>
      </c>
      <c r="E105" s="896">
        <f t="shared" ref="E105" si="126">D105+1</f>
        <v>45560</v>
      </c>
      <c r="F105" s="896">
        <f t="shared" si="113"/>
        <v>45567</v>
      </c>
      <c r="G105" s="937">
        <f t="shared" si="123"/>
        <v>45570</v>
      </c>
      <c r="H105" s="896">
        <f t="shared" si="124"/>
        <v>45572</v>
      </c>
      <c r="I105" s="937">
        <f t="shared" si="125"/>
        <v>45574</v>
      </c>
      <c r="J105" s="896">
        <f t="shared" ref="J105" si="127">D105+17</f>
        <v>45576</v>
      </c>
      <c r="K105" s="425"/>
      <c r="L105" s="896" t="e">
        <f t="shared" ref="L105" si="128">L104+7</f>
        <v>#REF!</v>
      </c>
    </row>
    <row r="106" spans="1:12" s="149" customFormat="1" ht="21" hidden="1" customHeight="1" x14ac:dyDescent="0.2">
      <c r="A106" s="866"/>
      <c r="B106" s="1010" t="s">
        <v>1516</v>
      </c>
      <c r="C106" s="1098" t="s">
        <v>2074</v>
      </c>
      <c r="D106" s="1004">
        <v>45569</v>
      </c>
      <c r="E106" s="898" t="s">
        <v>415</v>
      </c>
      <c r="F106" s="896">
        <f t="shared" si="113"/>
        <v>45577</v>
      </c>
      <c r="G106" s="937">
        <f t="shared" ref="G106" si="129">D106+11</f>
        <v>45580</v>
      </c>
      <c r="H106" s="937">
        <f t="shared" si="124"/>
        <v>45582</v>
      </c>
      <c r="I106" s="937">
        <f t="shared" ref="I106" si="130">D106+15</f>
        <v>45584</v>
      </c>
      <c r="J106" s="937">
        <f>D106+17</f>
        <v>45586</v>
      </c>
      <c r="K106" s="193"/>
      <c r="L106" s="896" t="e">
        <f>L105+7</f>
        <v>#REF!</v>
      </c>
    </row>
    <row r="107" spans="1:12" s="149" customFormat="1" ht="21" hidden="1" customHeight="1" x14ac:dyDescent="0.2">
      <c r="A107" s="866" t="s">
        <v>1781</v>
      </c>
      <c r="B107" s="1010" t="s">
        <v>2037</v>
      </c>
      <c r="C107" s="1010" t="s">
        <v>2075</v>
      </c>
      <c r="D107" s="1004">
        <v>45577</v>
      </c>
      <c r="E107" s="937">
        <f>D107+1</f>
        <v>45578</v>
      </c>
      <c r="F107" s="896">
        <f t="shared" ref="F107:F111" si="131">D107+8</f>
        <v>45585</v>
      </c>
      <c r="G107" s="937">
        <f t="shared" ref="G107:G108" si="132">D107+11</f>
        <v>45588</v>
      </c>
      <c r="H107" s="937">
        <f t="shared" ref="H107:H111" si="133">D107+13</f>
        <v>45590</v>
      </c>
      <c r="I107" s="937">
        <f t="shared" ref="I107:I108" si="134">D107+15</f>
        <v>45592</v>
      </c>
      <c r="J107" s="937">
        <f>D107+17</f>
        <v>45594</v>
      </c>
      <c r="K107" s="193"/>
      <c r="L107" s="896" t="e">
        <f>L106+7</f>
        <v>#REF!</v>
      </c>
    </row>
    <row r="108" spans="1:12" s="149" customFormat="1" ht="21" hidden="1" customHeight="1" x14ac:dyDescent="0.2">
      <c r="A108" s="866"/>
      <c r="B108" s="1010" t="s">
        <v>1535</v>
      </c>
      <c r="C108" s="1010" t="s">
        <v>2076</v>
      </c>
      <c r="D108" s="1004">
        <v>45578</v>
      </c>
      <c r="E108" s="937">
        <f>D108+1</f>
        <v>45579</v>
      </c>
      <c r="F108" s="896">
        <f t="shared" si="131"/>
        <v>45586</v>
      </c>
      <c r="G108" s="937">
        <f t="shared" si="132"/>
        <v>45589</v>
      </c>
      <c r="H108" s="937">
        <f t="shared" si="133"/>
        <v>45591</v>
      </c>
      <c r="I108" s="937">
        <f t="shared" si="134"/>
        <v>45593</v>
      </c>
      <c r="J108" s="937">
        <f>D108+17</f>
        <v>45595</v>
      </c>
      <c r="K108" s="193"/>
      <c r="L108" s="896" t="e">
        <f>L107+7</f>
        <v>#REF!</v>
      </c>
    </row>
    <row r="109" spans="1:12" s="146" customFormat="1" ht="19.5" hidden="1" customHeight="1" x14ac:dyDescent="0.2">
      <c r="A109" s="865"/>
      <c r="B109" s="1010" t="s">
        <v>2021</v>
      </c>
      <c r="C109" s="1010" t="s">
        <v>2077</v>
      </c>
      <c r="D109" s="1004">
        <v>45583</v>
      </c>
      <c r="E109" s="896">
        <f t="shared" ref="E109" si="135">D109+1</f>
        <v>45584</v>
      </c>
      <c r="F109" s="1193" t="s">
        <v>415</v>
      </c>
      <c r="G109" s="1194"/>
      <c r="H109" s="1194"/>
      <c r="I109" s="1194"/>
      <c r="J109" s="1195"/>
      <c r="K109" s="425"/>
      <c r="L109" s="896" t="e">
        <f t="shared" ref="L109" si="136">L108+7</f>
        <v>#REF!</v>
      </c>
    </row>
    <row r="110" spans="1:12" s="149" customFormat="1" ht="21" hidden="1" customHeight="1" x14ac:dyDescent="0.2">
      <c r="A110" s="866" t="s">
        <v>1548</v>
      </c>
      <c r="B110" s="1098" t="s">
        <v>439</v>
      </c>
      <c r="C110" s="1010" t="s">
        <v>2078</v>
      </c>
      <c r="D110" s="931"/>
      <c r="E110" s="931"/>
      <c r="F110" s="931"/>
      <c r="G110" s="931"/>
      <c r="H110" s="931"/>
      <c r="I110" s="931"/>
      <c r="J110" s="931"/>
      <c r="K110" s="193"/>
      <c r="L110" s="896" t="e">
        <f t="shared" ref="L110:L132" si="137">L109+7</f>
        <v>#REF!</v>
      </c>
    </row>
    <row r="111" spans="1:12" s="149" customFormat="1" ht="21" hidden="1" customHeight="1" x14ac:dyDescent="0.2">
      <c r="A111" s="866"/>
      <c r="B111" s="1010" t="s">
        <v>2033</v>
      </c>
      <c r="C111" s="1010" t="s">
        <v>2079</v>
      </c>
      <c r="D111" s="1004">
        <v>45595</v>
      </c>
      <c r="E111" s="937">
        <f t="shared" ref="E111:E116" si="138">D111+1</f>
        <v>45596</v>
      </c>
      <c r="F111" s="896">
        <f t="shared" si="131"/>
        <v>45603</v>
      </c>
      <c r="G111" s="937">
        <f t="shared" ref="G111:G115" si="139">D111+11</f>
        <v>45606</v>
      </c>
      <c r="H111" s="937">
        <f t="shared" si="133"/>
        <v>45608</v>
      </c>
      <c r="I111" s="937">
        <f t="shared" ref="I111:I115" si="140">D111+15</f>
        <v>45610</v>
      </c>
      <c r="J111" s="937">
        <f t="shared" ref="J111:J115" si="141">D111+17</f>
        <v>45612</v>
      </c>
      <c r="K111" s="193"/>
      <c r="L111" s="896" t="e">
        <f t="shared" si="137"/>
        <v>#REF!</v>
      </c>
    </row>
    <row r="112" spans="1:12" s="149" customFormat="1" ht="21" hidden="1" customHeight="1" x14ac:dyDescent="0.2">
      <c r="A112" s="866"/>
      <c r="B112" s="1010" t="s">
        <v>1539</v>
      </c>
      <c r="C112" s="1010" t="s">
        <v>2080</v>
      </c>
      <c r="D112" s="1004">
        <v>45606</v>
      </c>
      <c r="E112" s="937">
        <f t="shared" si="138"/>
        <v>45607</v>
      </c>
      <c r="F112" s="896">
        <f t="shared" ref="F112:F117" si="142">D112+8</f>
        <v>45614</v>
      </c>
      <c r="G112" s="937">
        <f t="shared" si="139"/>
        <v>45617</v>
      </c>
      <c r="H112" s="937">
        <f t="shared" ref="H112:H117" si="143">D112+13</f>
        <v>45619</v>
      </c>
      <c r="I112" s="937">
        <f t="shared" si="140"/>
        <v>45621</v>
      </c>
      <c r="J112" s="937">
        <f t="shared" si="141"/>
        <v>45623</v>
      </c>
      <c r="K112" s="193"/>
      <c r="L112" s="896" t="e">
        <f t="shared" si="137"/>
        <v>#REF!</v>
      </c>
    </row>
    <row r="113" spans="1:12" s="149" customFormat="1" ht="21" hidden="1" customHeight="1" x14ac:dyDescent="0.2">
      <c r="A113" s="866"/>
      <c r="B113" s="1010" t="s">
        <v>1516</v>
      </c>
      <c r="C113" s="1010" t="s">
        <v>2081</v>
      </c>
      <c r="D113" s="1004">
        <v>45609</v>
      </c>
      <c r="E113" s="937">
        <f t="shared" si="138"/>
        <v>45610</v>
      </c>
      <c r="F113" s="896">
        <f t="shared" si="142"/>
        <v>45617</v>
      </c>
      <c r="G113" s="937">
        <f t="shared" si="139"/>
        <v>45620</v>
      </c>
      <c r="H113" s="937">
        <f t="shared" si="143"/>
        <v>45622</v>
      </c>
      <c r="I113" s="937">
        <f t="shared" si="140"/>
        <v>45624</v>
      </c>
      <c r="J113" s="937">
        <f t="shared" si="141"/>
        <v>45626</v>
      </c>
      <c r="K113" s="193"/>
      <c r="L113" s="896" t="e">
        <f t="shared" si="137"/>
        <v>#REF!</v>
      </c>
    </row>
    <row r="114" spans="1:12" s="149" customFormat="1" ht="21" hidden="1" customHeight="1" x14ac:dyDescent="0.2">
      <c r="A114" s="866" t="s">
        <v>1781</v>
      </c>
      <c r="B114" s="1010" t="s">
        <v>2037</v>
      </c>
      <c r="C114" s="1010" t="s">
        <v>2082</v>
      </c>
      <c r="D114" s="1004">
        <v>45623</v>
      </c>
      <c r="E114" s="937">
        <f t="shared" si="138"/>
        <v>45624</v>
      </c>
      <c r="F114" s="896">
        <f t="shared" si="142"/>
        <v>45631</v>
      </c>
      <c r="G114" s="937">
        <f t="shared" si="139"/>
        <v>45634</v>
      </c>
      <c r="H114" s="937">
        <f t="shared" si="143"/>
        <v>45636</v>
      </c>
      <c r="I114" s="937">
        <f t="shared" si="140"/>
        <v>45638</v>
      </c>
      <c r="J114" s="937">
        <f t="shared" si="141"/>
        <v>45640</v>
      </c>
      <c r="K114" s="193"/>
      <c r="L114" s="896" t="e">
        <f t="shared" si="137"/>
        <v>#REF!</v>
      </c>
    </row>
    <row r="115" spans="1:12" s="149" customFormat="1" ht="21" hidden="1" customHeight="1" x14ac:dyDescent="0.2">
      <c r="A115" s="866"/>
      <c r="B115" s="1010" t="s">
        <v>1535</v>
      </c>
      <c r="C115" s="1010" t="s">
        <v>2083</v>
      </c>
      <c r="D115" s="1004">
        <v>45626</v>
      </c>
      <c r="E115" s="937">
        <f t="shared" si="138"/>
        <v>45627</v>
      </c>
      <c r="F115" s="896">
        <f t="shared" si="142"/>
        <v>45634</v>
      </c>
      <c r="G115" s="937">
        <f t="shared" si="139"/>
        <v>45637</v>
      </c>
      <c r="H115" s="937">
        <f t="shared" si="143"/>
        <v>45639</v>
      </c>
      <c r="I115" s="937">
        <f t="shared" si="140"/>
        <v>45641</v>
      </c>
      <c r="J115" s="937">
        <f t="shared" si="141"/>
        <v>45643</v>
      </c>
      <c r="K115" s="193"/>
      <c r="L115" s="896" t="e">
        <f t="shared" si="137"/>
        <v>#REF!</v>
      </c>
    </row>
    <row r="116" spans="1:12" s="149" customFormat="1" ht="21" hidden="1" customHeight="1" x14ac:dyDescent="0.2">
      <c r="A116" s="866"/>
      <c r="B116" s="1010" t="s">
        <v>2040</v>
      </c>
      <c r="C116" s="1010" t="s">
        <v>2084</v>
      </c>
      <c r="D116" s="1004">
        <v>45633</v>
      </c>
      <c r="E116" s="937">
        <f t="shared" si="138"/>
        <v>45634</v>
      </c>
      <c r="F116" s="896">
        <f t="shared" si="142"/>
        <v>45641</v>
      </c>
      <c r="G116" s="937">
        <f t="shared" ref="G116:G121" si="144">D116+11</f>
        <v>45644</v>
      </c>
      <c r="H116" s="937">
        <f t="shared" si="143"/>
        <v>45646</v>
      </c>
      <c r="I116" s="937">
        <f t="shared" ref="I116:I121" si="145">D116+15</f>
        <v>45648</v>
      </c>
      <c r="J116" s="937">
        <f t="shared" ref="J116:J121" si="146">D116+17</f>
        <v>45650</v>
      </c>
      <c r="K116" s="193"/>
      <c r="L116" s="896" t="e">
        <f t="shared" si="137"/>
        <v>#REF!</v>
      </c>
    </row>
    <row r="117" spans="1:12" s="149" customFormat="1" ht="21" hidden="1" customHeight="1" x14ac:dyDescent="0.2">
      <c r="A117" s="866"/>
      <c r="B117" s="1010" t="s">
        <v>2033</v>
      </c>
      <c r="C117" s="1010" t="s">
        <v>2085</v>
      </c>
      <c r="D117" s="1004">
        <v>45638</v>
      </c>
      <c r="E117" s="937">
        <f t="shared" ref="E117:E121" si="147">D117+1</f>
        <v>45639</v>
      </c>
      <c r="F117" s="896">
        <f t="shared" si="142"/>
        <v>45646</v>
      </c>
      <c r="G117" s="937">
        <f t="shared" si="144"/>
        <v>45649</v>
      </c>
      <c r="H117" s="937">
        <f t="shared" si="143"/>
        <v>45651</v>
      </c>
      <c r="I117" s="937">
        <f t="shared" si="145"/>
        <v>45653</v>
      </c>
      <c r="J117" s="937">
        <f t="shared" si="146"/>
        <v>45655</v>
      </c>
      <c r="K117" s="193"/>
      <c r="L117" s="896" t="e">
        <f t="shared" si="137"/>
        <v>#REF!</v>
      </c>
    </row>
    <row r="118" spans="1:12" s="149" customFormat="1" ht="21" hidden="1" customHeight="1" x14ac:dyDescent="0.2">
      <c r="A118" s="866"/>
      <c r="B118" s="1010" t="s">
        <v>1539</v>
      </c>
      <c r="C118" s="1010" t="s">
        <v>2086</v>
      </c>
      <c r="D118" s="1004">
        <v>45651</v>
      </c>
      <c r="E118" s="937">
        <f t="shared" si="147"/>
        <v>45652</v>
      </c>
      <c r="F118" s="896">
        <f t="shared" ref="F118:F123" si="148">D118+8</f>
        <v>45659</v>
      </c>
      <c r="G118" s="937">
        <f t="shared" si="144"/>
        <v>45662</v>
      </c>
      <c r="H118" s="937">
        <f t="shared" ref="H118:H123" si="149">D118+13</f>
        <v>45664</v>
      </c>
      <c r="I118" s="937">
        <f t="shared" si="145"/>
        <v>45666</v>
      </c>
      <c r="J118" s="937">
        <f t="shared" si="146"/>
        <v>45668</v>
      </c>
      <c r="K118" s="193"/>
      <c r="L118" s="896" t="e">
        <f t="shared" si="137"/>
        <v>#REF!</v>
      </c>
    </row>
    <row r="119" spans="1:12" s="149" customFormat="1" ht="21" hidden="1" customHeight="1" x14ac:dyDescent="0.2">
      <c r="A119" s="866"/>
      <c r="B119" s="1010" t="s">
        <v>1516</v>
      </c>
      <c r="C119" s="1010" t="s">
        <v>2087</v>
      </c>
      <c r="D119" s="1004">
        <v>45658</v>
      </c>
      <c r="E119" s="937">
        <f t="shared" si="147"/>
        <v>45659</v>
      </c>
      <c r="F119" s="896">
        <f t="shared" si="148"/>
        <v>45666</v>
      </c>
      <c r="G119" s="937">
        <f t="shared" si="144"/>
        <v>45669</v>
      </c>
      <c r="H119" s="937">
        <f t="shared" si="149"/>
        <v>45671</v>
      </c>
      <c r="I119" s="937">
        <f t="shared" si="145"/>
        <v>45673</v>
      </c>
      <c r="J119" s="937">
        <f t="shared" si="146"/>
        <v>45675</v>
      </c>
      <c r="K119" s="193"/>
      <c r="L119" s="896" t="e">
        <f t="shared" si="137"/>
        <v>#REF!</v>
      </c>
    </row>
    <row r="120" spans="1:12" s="149" customFormat="1" ht="21" hidden="1" customHeight="1" x14ac:dyDescent="0.2">
      <c r="A120" s="866"/>
      <c r="B120" s="1010" t="s">
        <v>2037</v>
      </c>
      <c r="C120" s="1010" t="s">
        <v>2088</v>
      </c>
      <c r="D120" s="1004">
        <v>45668</v>
      </c>
      <c r="E120" s="937">
        <f t="shared" si="147"/>
        <v>45669</v>
      </c>
      <c r="F120" s="1002" t="s">
        <v>415</v>
      </c>
      <c r="G120" s="1002" t="s">
        <v>415</v>
      </c>
      <c r="H120" s="1002" t="s">
        <v>415</v>
      </c>
      <c r="I120" s="1002" t="s">
        <v>415</v>
      </c>
      <c r="J120" s="1002" t="s">
        <v>415</v>
      </c>
      <c r="K120" s="193"/>
      <c r="L120" s="896">
        <v>45669</v>
      </c>
    </row>
    <row r="121" spans="1:12" s="149" customFormat="1" ht="21" customHeight="1" x14ac:dyDescent="0.2">
      <c r="A121" s="866"/>
      <c r="B121" s="1010" t="s">
        <v>1535</v>
      </c>
      <c r="C121" s="1010" t="s">
        <v>2089</v>
      </c>
      <c r="D121" s="1004">
        <v>45672</v>
      </c>
      <c r="E121" s="937">
        <f t="shared" si="147"/>
        <v>45673</v>
      </c>
      <c r="F121" s="896">
        <f t="shared" si="148"/>
        <v>45680</v>
      </c>
      <c r="G121" s="937">
        <f t="shared" si="144"/>
        <v>45683</v>
      </c>
      <c r="H121" s="937">
        <f t="shared" si="149"/>
        <v>45685</v>
      </c>
      <c r="I121" s="937">
        <f t="shared" si="145"/>
        <v>45687</v>
      </c>
      <c r="J121" s="937">
        <f t="shared" si="146"/>
        <v>45689</v>
      </c>
      <c r="K121" s="193"/>
      <c r="L121" s="896">
        <v>45666</v>
      </c>
    </row>
    <row r="122" spans="1:12" s="149" customFormat="1" ht="21" customHeight="1" x14ac:dyDescent="0.2">
      <c r="A122" s="866"/>
      <c r="B122" s="1010" t="s">
        <v>2040</v>
      </c>
      <c r="C122" s="1010" t="s">
        <v>2090</v>
      </c>
      <c r="D122" s="1004">
        <v>45677</v>
      </c>
      <c r="E122" s="937">
        <f t="shared" ref="E122:E128" si="150">D122+1</f>
        <v>45678</v>
      </c>
      <c r="F122" s="896">
        <f t="shared" si="148"/>
        <v>45685</v>
      </c>
      <c r="G122" s="1142" t="s">
        <v>415</v>
      </c>
      <c r="H122" s="1142" t="s">
        <v>415</v>
      </c>
      <c r="I122" s="1142" t="s">
        <v>415</v>
      </c>
      <c r="J122" s="1142" t="s">
        <v>415</v>
      </c>
      <c r="K122" s="193"/>
      <c r="L122" s="896">
        <f t="shared" si="137"/>
        <v>45673</v>
      </c>
    </row>
    <row r="123" spans="1:12" s="149" customFormat="1" ht="21" customHeight="1" x14ac:dyDescent="0.2">
      <c r="A123" s="866"/>
      <c r="B123" s="1010" t="s">
        <v>2033</v>
      </c>
      <c r="C123" s="1010" t="s">
        <v>2091</v>
      </c>
      <c r="D123" s="1004">
        <v>45679</v>
      </c>
      <c r="E123" s="937">
        <f t="shared" si="150"/>
        <v>45680</v>
      </c>
      <c r="F123" s="896">
        <f t="shared" si="148"/>
        <v>45687</v>
      </c>
      <c r="G123" s="937">
        <f t="shared" ref="G123:G126" si="151">D123+11</f>
        <v>45690</v>
      </c>
      <c r="H123" s="937">
        <f t="shared" si="149"/>
        <v>45692</v>
      </c>
      <c r="I123" s="937">
        <f t="shared" ref="I123:I126" si="152">D123+15</f>
        <v>45694</v>
      </c>
      <c r="J123" s="937">
        <f t="shared" ref="J123:J126" si="153">D123+17</f>
        <v>45696</v>
      </c>
      <c r="K123" s="193"/>
      <c r="L123" s="896">
        <f t="shared" si="137"/>
        <v>45680</v>
      </c>
    </row>
    <row r="124" spans="1:12" s="149" customFormat="1" ht="21" customHeight="1" x14ac:dyDescent="0.2">
      <c r="A124" s="866" t="s">
        <v>1539</v>
      </c>
      <c r="B124" s="1010" t="s">
        <v>2037</v>
      </c>
      <c r="C124" s="1010" t="s">
        <v>2092</v>
      </c>
      <c r="D124" s="1004">
        <v>45686</v>
      </c>
      <c r="E124" s="937">
        <f t="shared" si="150"/>
        <v>45687</v>
      </c>
      <c r="F124" s="896">
        <f t="shared" ref="F124:F126" si="154">D124+8</f>
        <v>45694</v>
      </c>
      <c r="G124" s="1142" t="s">
        <v>415</v>
      </c>
      <c r="H124" s="1142" t="s">
        <v>415</v>
      </c>
      <c r="I124" s="1142" t="s">
        <v>415</v>
      </c>
      <c r="J124" s="1142" t="s">
        <v>415</v>
      </c>
      <c r="K124" s="193"/>
      <c r="L124" s="896">
        <f t="shared" si="137"/>
        <v>45687</v>
      </c>
    </row>
    <row r="125" spans="1:12" s="149" customFormat="1" ht="21" customHeight="1" x14ac:dyDescent="0.2">
      <c r="A125" s="866"/>
      <c r="B125" s="1010" t="s">
        <v>1539</v>
      </c>
      <c r="C125" s="1010" t="s">
        <v>2093</v>
      </c>
      <c r="D125" s="1004">
        <v>45327</v>
      </c>
      <c r="E125" s="937">
        <f t="shared" si="150"/>
        <v>45328</v>
      </c>
      <c r="F125" s="896">
        <f t="shared" si="154"/>
        <v>45335</v>
      </c>
      <c r="G125" s="937">
        <f t="shared" si="151"/>
        <v>45338</v>
      </c>
      <c r="H125" s="937">
        <f t="shared" ref="H125:H126" si="155">D125+13</f>
        <v>45340</v>
      </c>
      <c r="I125" s="937">
        <f t="shared" si="152"/>
        <v>45342</v>
      </c>
      <c r="J125" s="937">
        <f t="shared" si="153"/>
        <v>45344</v>
      </c>
      <c r="K125" s="193"/>
      <c r="L125" s="896">
        <f t="shared" si="137"/>
        <v>45694</v>
      </c>
    </row>
    <row r="126" spans="1:12" s="149" customFormat="1" ht="21" customHeight="1" x14ac:dyDescent="0.2">
      <c r="A126" s="866"/>
      <c r="B126" s="1010" t="s">
        <v>1516</v>
      </c>
      <c r="C126" s="1010" t="s">
        <v>2094</v>
      </c>
      <c r="D126" s="1004">
        <v>45334</v>
      </c>
      <c r="E126" s="937">
        <f t="shared" si="150"/>
        <v>45335</v>
      </c>
      <c r="F126" s="896">
        <f t="shared" si="154"/>
        <v>45342</v>
      </c>
      <c r="G126" s="937">
        <f t="shared" si="151"/>
        <v>45345</v>
      </c>
      <c r="H126" s="937">
        <f t="shared" si="155"/>
        <v>45347</v>
      </c>
      <c r="I126" s="937">
        <f t="shared" si="152"/>
        <v>45349</v>
      </c>
      <c r="J126" s="937">
        <f t="shared" si="153"/>
        <v>45351</v>
      </c>
      <c r="K126" s="193"/>
      <c r="L126" s="896">
        <f t="shared" si="137"/>
        <v>45701</v>
      </c>
    </row>
    <row r="127" spans="1:12" s="149" customFormat="1" ht="21" customHeight="1" x14ac:dyDescent="0.2">
      <c r="A127" s="866"/>
      <c r="B127" s="1010" t="s">
        <v>1535</v>
      </c>
      <c r="C127" s="1010" t="s">
        <v>2095</v>
      </c>
      <c r="D127" s="1004">
        <v>45341</v>
      </c>
      <c r="E127" s="937">
        <f t="shared" si="150"/>
        <v>45342</v>
      </c>
      <c r="F127" s="896">
        <f t="shared" ref="F127" si="156">D127+8</f>
        <v>45349</v>
      </c>
      <c r="G127" s="937">
        <f t="shared" ref="G127" si="157">D127+11</f>
        <v>45352</v>
      </c>
      <c r="H127" s="937">
        <f t="shared" ref="H127" si="158">D127+13</f>
        <v>45354</v>
      </c>
      <c r="I127" s="937">
        <f t="shared" ref="I127" si="159">D127+15</f>
        <v>45356</v>
      </c>
      <c r="J127" s="937">
        <f t="shared" ref="J127" si="160">D127+17</f>
        <v>45358</v>
      </c>
      <c r="K127" s="193"/>
      <c r="L127" s="896">
        <f t="shared" si="137"/>
        <v>45708</v>
      </c>
    </row>
    <row r="128" spans="1:12" s="149" customFormat="1" ht="21" customHeight="1" x14ac:dyDescent="0.2">
      <c r="A128" s="866"/>
      <c r="B128" s="1010" t="s">
        <v>2040</v>
      </c>
      <c r="C128" s="1010" t="s">
        <v>2096</v>
      </c>
      <c r="D128" s="1004">
        <v>45348</v>
      </c>
      <c r="E128" s="937">
        <f t="shared" si="150"/>
        <v>45349</v>
      </c>
      <c r="F128" s="896">
        <f t="shared" ref="F128:F132" si="161">D128+8</f>
        <v>45356</v>
      </c>
      <c r="G128" s="937">
        <f t="shared" ref="G128:G132" si="162">D128+11</f>
        <v>45359</v>
      </c>
      <c r="H128" s="937">
        <f t="shared" ref="H128:H132" si="163">D128+13</f>
        <v>45361</v>
      </c>
      <c r="I128" s="937">
        <f t="shared" ref="I128:I132" si="164">D128+15</f>
        <v>45363</v>
      </c>
      <c r="J128" s="937">
        <f t="shared" ref="J128:J132" si="165">D128+17</f>
        <v>45365</v>
      </c>
      <c r="K128" s="193"/>
      <c r="L128" s="896">
        <f t="shared" si="137"/>
        <v>45715</v>
      </c>
    </row>
    <row r="129" spans="1:12" s="149" customFormat="1" ht="21" customHeight="1" x14ac:dyDescent="0.2">
      <c r="A129" s="866"/>
      <c r="B129" s="1010" t="s">
        <v>2033</v>
      </c>
      <c r="C129" s="1010" t="s">
        <v>2097</v>
      </c>
      <c r="D129" s="1004">
        <v>45721</v>
      </c>
      <c r="E129" s="937">
        <f t="shared" ref="E129:E132" si="166">D129+1</f>
        <v>45722</v>
      </c>
      <c r="F129" s="896">
        <f t="shared" si="161"/>
        <v>45729</v>
      </c>
      <c r="G129" s="937">
        <f t="shared" si="162"/>
        <v>45732</v>
      </c>
      <c r="H129" s="937">
        <f t="shared" si="163"/>
        <v>45734</v>
      </c>
      <c r="I129" s="937">
        <f t="shared" si="164"/>
        <v>45736</v>
      </c>
      <c r="J129" s="937">
        <f t="shared" si="165"/>
        <v>45738</v>
      </c>
      <c r="K129" s="193"/>
      <c r="L129" s="896">
        <f t="shared" si="137"/>
        <v>45722</v>
      </c>
    </row>
    <row r="130" spans="1:12" s="149" customFormat="1" ht="21" customHeight="1" x14ac:dyDescent="0.2">
      <c r="A130" s="866" t="s">
        <v>1539</v>
      </c>
      <c r="B130" s="1010" t="s">
        <v>2037</v>
      </c>
      <c r="C130" s="1010" t="s">
        <v>2098</v>
      </c>
      <c r="D130" s="1004">
        <v>45728</v>
      </c>
      <c r="E130" s="937">
        <f t="shared" si="166"/>
        <v>45729</v>
      </c>
      <c r="F130" s="896">
        <f t="shared" si="161"/>
        <v>45736</v>
      </c>
      <c r="G130" s="937">
        <f t="shared" si="162"/>
        <v>45739</v>
      </c>
      <c r="H130" s="937">
        <f t="shared" si="163"/>
        <v>45741</v>
      </c>
      <c r="I130" s="937">
        <f t="shared" si="164"/>
        <v>45743</v>
      </c>
      <c r="J130" s="937">
        <f t="shared" si="165"/>
        <v>45745</v>
      </c>
      <c r="K130" s="193"/>
      <c r="L130" s="896">
        <f t="shared" si="137"/>
        <v>45729</v>
      </c>
    </row>
    <row r="131" spans="1:12" s="149" customFormat="1" ht="21" customHeight="1" x14ac:dyDescent="0.2">
      <c r="A131" s="866"/>
      <c r="B131" s="1010" t="s">
        <v>1539</v>
      </c>
      <c r="C131" s="1010" t="s">
        <v>2099</v>
      </c>
      <c r="D131" s="1004">
        <v>45735</v>
      </c>
      <c r="E131" s="937">
        <f t="shared" si="166"/>
        <v>45736</v>
      </c>
      <c r="F131" s="896">
        <f t="shared" si="161"/>
        <v>45743</v>
      </c>
      <c r="G131" s="937">
        <f t="shared" si="162"/>
        <v>45746</v>
      </c>
      <c r="H131" s="937">
        <f t="shared" si="163"/>
        <v>45748</v>
      </c>
      <c r="I131" s="937">
        <f t="shared" si="164"/>
        <v>45750</v>
      </c>
      <c r="J131" s="937">
        <f t="shared" si="165"/>
        <v>45752</v>
      </c>
      <c r="K131" s="193"/>
      <c r="L131" s="896">
        <f t="shared" si="137"/>
        <v>45736</v>
      </c>
    </row>
    <row r="132" spans="1:12" s="149" customFormat="1" ht="21" customHeight="1" x14ac:dyDescent="0.2">
      <c r="A132" s="866"/>
      <c r="B132" s="1010" t="s">
        <v>1516</v>
      </c>
      <c r="C132" s="1010" t="s">
        <v>2100</v>
      </c>
      <c r="D132" s="1004">
        <v>45742</v>
      </c>
      <c r="E132" s="937">
        <f t="shared" si="166"/>
        <v>45743</v>
      </c>
      <c r="F132" s="896">
        <f t="shared" si="161"/>
        <v>45750</v>
      </c>
      <c r="G132" s="937">
        <f t="shared" si="162"/>
        <v>45753</v>
      </c>
      <c r="H132" s="937">
        <f t="shared" si="163"/>
        <v>45755</v>
      </c>
      <c r="I132" s="937">
        <f t="shared" si="164"/>
        <v>45757</v>
      </c>
      <c r="J132" s="937">
        <f t="shared" si="165"/>
        <v>45759</v>
      </c>
      <c r="K132" s="193"/>
      <c r="L132" s="896">
        <f t="shared" si="137"/>
        <v>45743</v>
      </c>
    </row>
    <row r="133" spans="1:12" s="149" customFormat="1" ht="18" customHeight="1" x14ac:dyDescent="0.2">
      <c r="A133" s="877"/>
      <c r="B133" s="623"/>
      <c r="C133" s="621"/>
      <c r="D133" s="621"/>
      <c r="E133" s="621"/>
      <c r="F133" s="621"/>
      <c r="G133" s="621"/>
      <c r="H133" s="621"/>
      <c r="I133" s="622"/>
      <c r="J133" s="621"/>
      <c r="K133" s="622"/>
    </row>
    <row r="134" spans="1:12" s="149" customFormat="1" ht="18" customHeight="1" x14ac:dyDescent="0.2">
      <c r="A134" s="877"/>
      <c r="B134" s="693" t="s">
        <v>1398</v>
      </c>
      <c r="C134" s="694"/>
      <c r="D134" s="694"/>
      <c r="E134" s="694"/>
      <c r="F134" s="694"/>
      <c r="G134" s="694"/>
      <c r="H134" s="694"/>
      <c r="I134" s="693"/>
      <c r="J134" s="694"/>
      <c r="K134" s="693"/>
    </row>
    <row r="135" spans="1:12" s="149" customFormat="1" ht="18" customHeight="1" x14ac:dyDescent="0.2">
      <c r="A135" s="877"/>
      <c r="B135" s="693"/>
      <c r="C135" s="694"/>
      <c r="D135" s="694"/>
      <c r="E135" s="694"/>
      <c r="F135" s="694"/>
      <c r="G135" s="694"/>
      <c r="H135" s="694"/>
      <c r="I135" s="693"/>
      <c r="J135" s="694"/>
      <c r="K135" s="693"/>
    </row>
    <row r="136" spans="1:12" ht="18" customHeight="1" x14ac:dyDescent="0.2">
      <c r="A136" s="877"/>
      <c r="B136" s="693"/>
      <c r="C136" s="694"/>
      <c r="D136" s="694"/>
      <c r="E136" s="694"/>
      <c r="F136" s="693"/>
      <c r="G136" s="693"/>
      <c r="H136" s="693"/>
      <c r="I136" s="693"/>
      <c r="J136" s="693"/>
      <c r="K136" s="693"/>
    </row>
    <row r="137" spans="1:12" s="159" customFormat="1" ht="18" customHeight="1" thickBot="1" x14ac:dyDescent="0.25">
      <c r="A137" s="877"/>
      <c r="B137" s="695"/>
      <c r="C137" s="693"/>
      <c r="D137" s="693"/>
      <c r="E137" s="693"/>
      <c r="F137" s="693"/>
      <c r="G137" s="693"/>
      <c r="H137" s="693"/>
      <c r="I137" s="693"/>
      <c r="J137" s="693"/>
      <c r="K137" s="693"/>
    </row>
    <row r="138" spans="1:12" s="147" customFormat="1" ht="18.75" customHeight="1" x14ac:dyDescent="0.2">
      <c r="A138" s="881"/>
      <c r="B138" s="788"/>
      <c r="C138" s="789"/>
      <c r="D138" s="790"/>
      <c r="E138" s="791"/>
      <c r="F138" s="792"/>
      <c r="G138" s="793"/>
      <c r="H138" s="794"/>
      <c r="I138" s="769"/>
      <c r="J138" s="145"/>
      <c r="K138" s="145"/>
    </row>
    <row r="139" spans="1:12" s="147" customFormat="1" ht="18.75" customHeight="1" x14ac:dyDescent="0.2">
      <c r="A139" s="881"/>
      <c r="B139" s="795" t="s">
        <v>528</v>
      </c>
      <c r="C139" s="145"/>
      <c r="D139" s="147" t="s">
        <v>529</v>
      </c>
      <c r="G139" s="147" t="s">
        <v>530</v>
      </c>
      <c r="H139" s="796"/>
      <c r="J139" s="145"/>
      <c r="K139" s="145"/>
    </row>
    <row r="140" spans="1:12" s="147" customFormat="1" ht="18.75" customHeight="1" x14ac:dyDescent="0.2">
      <c r="A140" s="881"/>
      <c r="B140" s="797" t="s">
        <v>531</v>
      </c>
      <c r="C140" s="798" t="s">
        <v>532</v>
      </c>
      <c r="D140" s="133" t="s">
        <v>533</v>
      </c>
      <c r="F140" s="798" t="s">
        <v>534</v>
      </c>
      <c r="G140" s="145" t="s">
        <v>535</v>
      </c>
      <c r="H140" s="799" t="s">
        <v>536</v>
      </c>
      <c r="J140" s="145"/>
      <c r="K140" s="145"/>
    </row>
    <row r="141" spans="1:12" s="147" customFormat="1" ht="18.75" customHeight="1" x14ac:dyDescent="0.2">
      <c r="A141" s="881"/>
      <c r="B141" s="797" t="s">
        <v>537</v>
      </c>
      <c r="C141" s="798" t="s">
        <v>538</v>
      </c>
      <c r="D141" s="133" t="s">
        <v>539</v>
      </c>
      <c r="E141" s="148" t="s">
        <v>540</v>
      </c>
      <c r="F141" s="802" t="s">
        <v>541</v>
      </c>
      <c r="G141" s="145" t="s">
        <v>542</v>
      </c>
      <c r="H141" s="799" t="s">
        <v>543</v>
      </c>
      <c r="J141" s="145"/>
      <c r="K141" s="145"/>
    </row>
    <row r="142" spans="1:12" s="147" customFormat="1" ht="18.75" customHeight="1" x14ac:dyDescent="0.2">
      <c r="A142" s="881"/>
      <c r="B142" s="800" t="s">
        <v>544</v>
      </c>
      <c r="C142" s="801" t="s">
        <v>545</v>
      </c>
      <c r="D142" s="133" t="s">
        <v>546</v>
      </c>
      <c r="E142" s="148" t="s">
        <v>547</v>
      </c>
      <c r="F142" s="802" t="s">
        <v>548</v>
      </c>
      <c r="G142" s="602" t="s">
        <v>549</v>
      </c>
      <c r="H142" s="803" t="s">
        <v>550</v>
      </c>
      <c r="J142" s="145"/>
      <c r="K142" s="145"/>
    </row>
    <row r="143" spans="1:12" s="147" customFormat="1" ht="18.75" customHeight="1" x14ac:dyDescent="0.2">
      <c r="A143" s="881"/>
      <c r="B143" s="800" t="s">
        <v>551</v>
      </c>
      <c r="C143" s="801" t="s">
        <v>552</v>
      </c>
      <c r="D143" s="133" t="s">
        <v>553</v>
      </c>
      <c r="E143" s="148" t="s">
        <v>554</v>
      </c>
      <c r="F143" s="802" t="s">
        <v>555</v>
      </c>
      <c r="G143" s="602" t="s">
        <v>556</v>
      </c>
      <c r="H143" s="803" t="s">
        <v>557</v>
      </c>
      <c r="J143" s="145"/>
      <c r="K143" s="145"/>
    </row>
    <row r="144" spans="1:12" s="147" customFormat="1" ht="18.75" customHeight="1" x14ac:dyDescent="0.2">
      <c r="A144" s="881"/>
      <c r="B144" s="800" t="s">
        <v>558</v>
      </c>
      <c r="C144" s="801" t="s">
        <v>559</v>
      </c>
      <c r="D144" s="133" t="s">
        <v>560</v>
      </c>
      <c r="E144" s="148" t="s">
        <v>561</v>
      </c>
      <c r="F144" s="802" t="s">
        <v>562</v>
      </c>
      <c r="G144" s="602" t="s">
        <v>563</v>
      </c>
      <c r="H144" s="803" t="s">
        <v>564</v>
      </c>
      <c r="J144" s="145"/>
      <c r="K144" s="145"/>
    </row>
    <row r="145" spans="1:11" s="147" customFormat="1" ht="18.75" customHeight="1" x14ac:dyDescent="0.2">
      <c r="A145" s="881"/>
      <c r="B145" s="800" t="s">
        <v>565</v>
      </c>
      <c r="C145" s="801" t="s">
        <v>566</v>
      </c>
      <c r="D145" s="133" t="s">
        <v>567</v>
      </c>
      <c r="E145" s="148" t="s">
        <v>568</v>
      </c>
      <c r="F145" s="802" t="s">
        <v>569</v>
      </c>
      <c r="G145" s="602" t="s">
        <v>570</v>
      </c>
      <c r="H145" s="803" t="s">
        <v>571</v>
      </c>
      <c r="J145" s="145"/>
      <c r="K145" s="145"/>
    </row>
    <row r="146" spans="1:11" s="147" customFormat="1" ht="18.75" customHeight="1" x14ac:dyDescent="0.2">
      <c r="A146" s="881"/>
      <c r="B146" s="800" t="s">
        <v>572</v>
      </c>
      <c r="C146" s="801" t="s">
        <v>573</v>
      </c>
      <c r="D146" s="133" t="s">
        <v>574</v>
      </c>
      <c r="E146" s="148" t="s">
        <v>575</v>
      </c>
      <c r="F146" s="756" t="s">
        <v>576</v>
      </c>
      <c r="G146" s="602" t="s">
        <v>577</v>
      </c>
      <c r="H146" s="804" t="s">
        <v>578</v>
      </c>
      <c r="J146" s="145"/>
      <c r="K146" s="145"/>
    </row>
    <row r="147" spans="1:11" s="147" customFormat="1" ht="18.75" customHeight="1" x14ac:dyDescent="0.2">
      <c r="A147" s="881"/>
      <c r="B147" s="800" t="s">
        <v>579</v>
      </c>
      <c r="C147" s="801" t="s">
        <v>580</v>
      </c>
      <c r="D147" s="133"/>
      <c r="E147" s="145"/>
      <c r="F147" s="602"/>
      <c r="H147" s="805"/>
      <c r="J147" s="145"/>
      <c r="K147" s="145"/>
    </row>
    <row r="148" spans="1:11" s="147" customFormat="1" ht="18.75" customHeight="1" thickBot="1" x14ac:dyDescent="0.25">
      <c r="A148" s="881"/>
      <c r="B148" s="806"/>
      <c r="C148" s="807"/>
      <c r="D148" s="807"/>
      <c r="E148" s="808"/>
      <c r="F148" s="808"/>
      <c r="G148" s="808"/>
      <c r="H148" s="809"/>
      <c r="I148" s="145"/>
      <c r="J148" s="145"/>
      <c r="K148" s="145"/>
    </row>
  </sheetData>
  <mergeCells count="9">
    <mergeCell ref="F109:J109"/>
    <mergeCell ref="B4:F4"/>
    <mergeCell ref="B2:F2"/>
    <mergeCell ref="B6:F6"/>
    <mergeCell ref="B90:F90"/>
    <mergeCell ref="D8:D9"/>
    <mergeCell ref="D92:D93"/>
    <mergeCell ref="B92:C92"/>
    <mergeCell ref="B8:C8"/>
  </mergeCells>
  <hyperlinks>
    <hyperlink ref="H2" location="HOME!Print_Area" display="HOME" xr:uid="{24308EB9-B39E-4E6A-AFA5-1E2121918959}"/>
    <hyperlink ref="H140" r:id="rId1" xr:uid="{D97F4E7F-1AF2-47D6-B6B0-65CDA984D7CD}"/>
    <hyperlink ref="C140" r:id="rId2" xr:uid="{215249B6-A3F7-4F90-9BEC-0DB7185AC4D9}"/>
    <hyperlink ref="H145" r:id="rId3" xr:uid="{B33316A8-D9E0-43CE-A8F4-D0C0702470B7}"/>
    <hyperlink ref="H144" r:id="rId4" xr:uid="{B6D541D8-442F-4243-8DFB-AEC2071A960D}"/>
    <hyperlink ref="C144" r:id="rId5" xr:uid="{81E7F6DC-C0F8-4AFF-923A-6CFAC19C41D4}"/>
    <hyperlink ref="C145" r:id="rId6" xr:uid="{89510A6B-8B4D-4EF3-807A-4C70B167C92E}"/>
    <hyperlink ref="C142" r:id="rId7" xr:uid="{6D520C23-4388-4785-8EA4-87BF9970189E}"/>
    <hyperlink ref="C141" r:id="rId8" xr:uid="{80E8BDF8-B2C2-4492-93AF-89533A480DB5}"/>
    <hyperlink ref="C147" r:id="rId9" xr:uid="{971A3D38-640F-4A27-84A4-5D591F218ABC}"/>
    <hyperlink ref="H143" r:id="rId10" xr:uid="{96A0E69D-3E2D-406F-B926-F410C28D6014}"/>
    <hyperlink ref="H146" r:id="rId11" xr:uid="{FE8A355C-16DF-4390-BD31-5E76ACD94BA9}"/>
    <hyperlink ref="C143" r:id="rId12" xr:uid="{467A82EB-1A04-4ECF-BF48-F7799C47F718}"/>
    <hyperlink ref="F140" r:id="rId13" xr:uid="{7695D212-BDB9-406D-BE40-B5CA17A37CF9}"/>
    <hyperlink ref="F145" r:id="rId14" xr:uid="{E55E2272-AE70-4EB0-B3F4-14C3E10E3DCA}"/>
    <hyperlink ref="F141" r:id="rId15" xr:uid="{FEF91A10-D14D-4063-A80D-79C0BA69F82F}"/>
    <hyperlink ref="F142" r:id="rId16" xr:uid="{1C015C84-2BBA-4773-8E3E-42BC1F573DA6}"/>
    <hyperlink ref="F143" r:id="rId17" xr:uid="{0384B1C0-E102-4A6A-80E7-974FE45FFBCA}"/>
    <hyperlink ref="F144" r:id="rId18" xr:uid="{BF222125-2F3A-44F9-8A89-9EDF1507DA6A}"/>
    <hyperlink ref="H141" r:id="rId19" xr:uid="{58E98A41-A08A-4367-AA61-531AD170F3AA}"/>
    <hyperlink ref="H142" r:id="rId20" xr:uid="{B3C971EE-1A84-4BA4-BAC2-ADBF717F3620}"/>
    <hyperlink ref="F146" r:id="rId21" xr:uid="{604C0F5E-2063-4134-80A3-925480829F2A}"/>
  </hyperlinks>
  <pageMargins left="0.35433070866141736" right="0.70866141732283472" top="0.74803149606299213" bottom="0.74803149606299213" header="0.31496062992125984" footer="0.31496062992125984"/>
  <pageSetup paperSize="9" scale="39" orientation="landscape" r:id="rId22"/>
  <headerFooter>
    <oddFooter>&amp;L_x000D_&amp;1#&amp;"Calibri"&amp;10&amp;K000000 Sensitivity: Public</oddFooter>
  </headerFooter>
  <ignoredErrors>
    <ignoredError sqref="F98:I98 G99:I99 G104:I104" formula="1"/>
    <ignoredError sqref="E95:F95 G95:J95" evalErro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U342"/>
  <sheetViews>
    <sheetView showGridLines="0" topLeftCell="A313" zoomScale="130" zoomScaleNormal="130" zoomScaleSheetLayoutView="75" workbookViewId="0">
      <selection activeCell="A316" sqref="A316:XFD326"/>
    </sheetView>
  </sheetViews>
  <sheetFormatPr defaultColWidth="9.140625" defaultRowHeight="14.25" x14ac:dyDescent="0.2"/>
  <cols>
    <col min="1" max="1" width="31.140625" style="887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42578125" style="11" customWidth="1"/>
    <col min="8" max="8" width="19.2851562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8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9" ht="15" thickBot="1" x14ac:dyDescent="0.25"/>
    <row r="2" spans="1:9" ht="27" customHeight="1" thickBot="1" x14ac:dyDescent="0.25">
      <c r="B2" s="1147" t="s">
        <v>116</v>
      </c>
      <c r="C2" s="1147"/>
      <c r="D2" s="1147"/>
      <c r="E2" s="1147"/>
      <c r="F2" s="1147"/>
      <c r="G2" s="986" t="s">
        <v>373</v>
      </c>
      <c r="H2" s="121"/>
    </row>
    <row r="3" spans="1:9" s="14" customFormat="1" ht="20.25" customHeight="1" thickBot="1" x14ac:dyDescent="0.25">
      <c r="A3" s="888"/>
      <c r="B3" s="436"/>
      <c r="C3" s="499"/>
      <c r="D3" s="9"/>
      <c r="E3" s="9"/>
      <c r="F3" s="9"/>
      <c r="G3" s="740"/>
      <c r="H3" s="416"/>
    </row>
    <row r="4" spans="1:9" s="149" customFormat="1" ht="26.25" customHeight="1" thickBot="1" x14ac:dyDescent="0.25">
      <c r="A4" s="887"/>
      <c r="B4" s="1148" t="s">
        <v>125</v>
      </c>
      <c r="C4" s="1149"/>
      <c r="D4" s="1149"/>
      <c r="E4" s="1149"/>
      <c r="F4" s="1150"/>
      <c r="G4" s="147"/>
      <c r="H4" s="215"/>
    </row>
    <row r="5" spans="1:9" s="14" customFormat="1" ht="20.25" customHeight="1" x14ac:dyDescent="0.2">
      <c r="A5" s="888"/>
      <c r="B5" s="436"/>
      <c r="C5" s="499"/>
      <c r="D5" s="9"/>
      <c r="E5" s="9"/>
      <c r="F5" s="9"/>
      <c r="G5" s="740"/>
      <c r="H5" s="416"/>
    </row>
    <row r="6" spans="1:9" s="14" customFormat="1" ht="20.25" customHeight="1" x14ac:dyDescent="0.2">
      <c r="A6" s="888"/>
      <c r="B6" s="436"/>
      <c r="C6" s="499"/>
      <c r="D6" s="9"/>
      <c r="E6" s="9"/>
      <c r="F6" s="9"/>
      <c r="G6" s="740"/>
      <c r="H6" s="416" t="s">
        <v>2101</v>
      </c>
    </row>
    <row r="7" spans="1:9" s="14" customFormat="1" ht="28.15" customHeight="1" x14ac:dyDescent="0.2">
      <c r="A7" s="823"/>
      <c r="B7" s="1153" t="s">
        <v>2102</v>
      </c>
      <c r="C7" s="1154"/>
      <c r="D7" s="1155" t="s">
        <v>377</v>
      </c>
      <c r="E7" s="970" t="s">
        <v>236</v>
      </c>
      <c r="F7" s="970" t="s">
        <v>2103</v>
      </c>
      <c r="H7" s="899"/>
      <c r="I7" s="416"/>
    </row>
    <row r="8" spans="1:9" s="14" customFormat="1" ht="28.15" customHeight="1" x14ac:dyDescent="0.2">
      <c r="A8" s="823"/>
      <c r="B8" s="973" t="s">
        <v>381</v>
      </c>
      <c r="C8" s="973" t="s">
        <v>382</v>
      </c>
      <c r="D8" s="1156"/>
      <c r="E8" s="979" t="s">
        <v>143</v>
      </c>
      <c r="F8" s="979" t="s">
        <v>169</v>
      </c>
      <c r="H8" s="1088" t="s">
        <v>383</v>
      </c>
      <c r="I8" s="416"/>
    </row>
    <row r="9" spans="1:9" s="14" customFormat="1" ht="27" hidden="1" customHeight="1" x14ac:dyDescent="0.2">
      <c r="A9" s="823"/>
      <c r="B9" s="992" t="s">
        <v>1626</v>
      </c>
      <c r="C9" s="985" t="s">
        <v>2104</v>
      </c>
      <c r="D9" s="983">
        <v>45389</v>
      </c>
      <c r="E9" s="898" t="s">
        <v>415</v>
      </c>
      <c r="F9" s="819">
        <f t="shared" ref="F9:F14" si="0">D9+7</f>
        <v>45396</v>
      </c>
      <c r="G9" s="775"/>
      <c r="H9" s="775" t="e">
        <f>#REF!+7</f>
        <v>#REF!</v>
      </c>
      <c r="I9" s="416"/>
    </row>
    <row r="10" spans="1:9" s="14" customFormat="1" ht="27" hidden="1" customHeight="1" x14ac:dyDescent="0.2">
      <c r="A10" s="859" t="s">
        <v>1603</v>
      </c>
      <c r="B10" s="898" t="s">
        <v>439</v>
      </c>
      <c r="C10" s="968" t="s">
        <v>2105</v>
      </c>
      <c r="D10" s="871">
        <v>45394</v>
      </c>
      <c r="E10" s="871">
        <f t="shared" ref="E10:E12" si="1">D10+2</f>
        <v>45396</v>
      </c>
      <c r="F10" s="871">
        <f t="shared" si="0"/>
        <v>45401</v>
      </c>
      <c r="G10" s="775"/>
      <c r="H10" s="775" t="e">
        <f t="shared" ref="H10:H48" si="2">H9+7</f>
        <v>#REF!</v>
      </c>
      <c r="I10" s="416"/>
    </row>
    <row r="11" spans="1:9" s="14" customFormat="1" ht="27" hidden="1" customHeight="1" x14ac:dyDescent="0.2">
      <c r="A11" s="859" t="s">
        <v>1724</v>
      </c>
      <c r="B11" s="992" t="s">
        <v>1603</v>
      </c>
      <c r="C11" s="985" t="s">
        <v>2106</v>
      </c>
      <c r="D11" s="983">
        <v>45400</v>
      </c>
      <c r="E11" s="819">
        <f t="shared" si="1"/>
        <v>45402</v>
      </c>
      <c r="F11" s="819">
        <f t="shared" si="0"/>
        <v>45407</v>
      </c>
      <c r="G11" s="775"/>
      <c r="H11" s="775" t="e">
        <f t="shared" si="2"/>
        <v>#REF!</v>
      </c>
      <c r="I11" s="416"/>
    </row>
    <row r="12" spans="1:9" s="14" customFormat="1" ht="27" hidden="1" customHeight="1" x14ac:dyDescent="0.2">
      <c r="A12" s="892" t="s">
        <v>1789</v>
      </c>
      <c r="B12" s="992" t="s">
        <v>1724</v>
      </c>
      <c r="C12" s="985" t="s">
        <v>2107</v>
      </c>
      <c r="D12" s="983">
        <v>45405</v>
      </c>
      <c r="E12" s="819">
        <f t="shared" si="1"/>
        <v>45407</v>
      </c>
      <c r="F12" s="819">
        <f t="shared" si="0"/>
        <v>45412</v>
      </c>
      <c r="G12" s="775"/>
      <c r="H12" s="775" t="e">
        <f t="shared" si="2"/>
        <v>#REF!</v>
      </c>
      <c r="I12" s="416"/>
    </row>
    <row r="13" spans="1:9" s="14" customFormat="1" ht="27" hidden="1" customHeight="1" x14ac:dyDescent="0.2">
      <c r="A13" s="892" t="s">
        <v>2108</v>
      </c>
      <c r="B13" s="992" t="s">
        <v>1789</v>
      </c>
      <c r="C13" s="985" t="s">
        <v>2109</v>
      </c>
      <c r="D13" s="983">
        <v>45413</v>
      </c>
      <c r="E13" s="819">
        <f t="shared" ref="E13" si="3">D13+2</f>
        <v>45415</v>
      </c>
      <c r="F13" s="819">
        <f t="shared" si="0"/>
        <v>45420</v>
      </c>
      <c r="G13" s="775"/>
      <c r="H13" s="775" t="e">
        <f t="shared" si="2"/>
        <v>#REF!</v>
      </c>
      <c r="I13" s="416"/>
    </row>
    <row r="14" spans="1:9" s="14" customFormat="1" ht="20.100000000000001" hidden="1" customHeight="1" x14ac:dyDescent="0.2">
      <c r="A14" s="892" t="s">
        <v>1626</v>
      </c>
      <c r="B14" s="992" t="s">
        <v>2108</v>
      </c>
      <c r="C14" s="985" t="s">
        <v>2110</v>
      </c>
      <c r="D14" s="983">
        <v>45421</v>
      </c>
      <c r="E14" s="819">
        <f>D14+2</f>
        <v>45423</v>
      </c>
      <c r="F14" s="819">
        <f t="shared" si="0"/>
        <v>45428</v>
      </c>
      <c r="G14" s="775"/>
      <c r="H14" s="775" t="e">
        <f t="shared" si="2"/>
        <v>#REF!</v>
      </c>
      <c r="I14" s="416"/>
    </row>
    <row r="15" spans="1:9" s="14" customFormat="1" ht="20.100000000000001" hidden="1" customHeight="1" x14ac:dyDescent="0.2">
      <c r="A15" s="892" t="s">
        <v>2111</v>
      </c>
      <c r="B15" s="985" t="s">
        <v>1626</v>
      </c>
      <c r="C15" s="985" t="s">
        <v>2112</v>
      </c>
      <c r="D15" s="983">
        <v>45434</v>
      </c>
      <c r="E15" s="898" t="s">
        <v>415</v>
      </c>
      <c r="F15" s="819">
        <v>45433</v>
      </c>
      <c r="G15" s="775"/>
      <c r="H15" s="775" t="e">
        <f t="shared" si="2"/>
        <v>#REF!</v>
      </c>
      <c r="I15" s="416"/>
    </row>
    <row r="16" spans="1:9" s="14" customFormat="1" ht="20.100000000000001" hidden="1" customHeight="1" x14ac:dyDescent="0.2">
      <c r="A16" s="859" t="s">
        <v>2113</v>
      </c>
      <c r="B16" s="985" t="s">
        <v>2114</v>
      </c>
      <c r="C16" s="985" t="s">
        <v>2115</v>
      </c>
      <c r="D16" s="983">
        <v>45443</v>
      </c>
      <c r="E16" s="898" t="s">
        <v>415</v>
      </c>
      <c r="F16" s="819">
        <f t="shared" ref="F16" si="4">D16+7</f>
        <v>45450</v>
      </c>
      <c r="G16" s="775"/>
      <c r="H16" s="775" t="e">
        <f t="shared" si="2"/>
        <v>#REF!</v>
      </c>
      <c r="I16" s="416"/>
    </row>
    <row r="17" spans="1:11" s="14" customFormat="1" ht="20.100000000000001" hidden="1" customHeight="1" x14ac:dyDescent="0.2">
      <c r="A17" s="859" t="s">
        <v>2116</v>
      </c>
      <c r="B17" s="985" t="s">
        <v>1724</v>
      </c>
      <c r="C17" s="985" t="s">
        <v>2117</v>
      </c>
      <c r="D17" s="983">
        <v>45453</v>
      </c>
      <c r="E17" s="898" t="s">
        <v>415</v>
      </c>
      <c r="F17" s="819">
        <f t="shared" ref="F17:F19" si="5">D17+7</f>
        <v>45460</v>
      </c>
      <c r="G17" s="775"/>
      <c r="H17" s="775" t="e">
        <f t="shared" si="2"/>
        <v>#REF!</v>
      </c>
      <c r="I17" s="416"/>
    </row>
    <row r="18" spans="1:11" s="14" customFormat="1" ht="20.100000000000001" hidden="1" customHeight="1" x14ac:dyDescent="0.2">
      <c r="A18" s="892" t="s">
        <v>1789</v>
      </c>
      <c r="B18" s="898" t="s">
        <v>439</v>
      </c>
      <c r="C18" s="985" t="s">
        <v>2118</v>
      </c>
      <c r="D18" s="871">
        <v>45443</v>
      </c>
      <c r="E18" s="871">
        <f t="shared" ref="E18" si="6">D18+2</f>
        <v>45445</v>
      </c>
      <c r="F18" s="871">
        <f t="shared" si="5"/>
        <v>45450</v>
      </c>
      <c r="G18" s="775"/>
      <c r="H18" s="775" t="e">
        <f t="shared" si="2"/>
        <v>#REF!</v>
      </c>
      <c r="I18" s="416"/>
    </row>
    <row r="19" spans="1:11" s="14" customFormat="1" ht="20.100000000000001" hidden="1" customHeight="1" x14ac:dyDescent="0.2">
      <c r="A19" s="892" t="s">
        <v>2119</v>
      </c>
      <c r="B19" s="985" t="s">
        <v>1789</v>
      </c>
      <c r="C19" s="985" t="s">
        <v>2120</v>
      </c>
      <c r="D19" s="983">
        <v>45458</v>
      </c>
      <c r="E19" s="898" t="s">
        <v>415</v>
      </c>
      <c r="F19" s="819">
        <f t="shared" si="5"/>
        <v>45465</v>
      </c>
      <c r="G19" s="775"/>
      <c r="H19" s="775" t="e">
        <f t="shared" si="2"/>
        <v>#REF!</v>
      </c>
      <c r="I19" s="416"/>
    </row>
    <row r="20" spans="1:11" s="14" customFormat="1" ht="20.100000000000001" hidden="1" customHeight="1" x14ac:dyDescent="0.2">
      <c r="A20" s="892" t="s">
        <v>2121</v>
      </c>
      <c r="B20" s="985" t="s">
        <v>2122</v>
      </c>
      <c r="C20" s="985" t="s">
        <v>2123</v>
      </c>
      <c r="D20" s="983">
        <v>45468</v>
      </c>
      <c r="E20" s="898" t="s">
        <v>415</v>
      </c>
      <c r="F20" s="819">
        <v>45469</v>
      </c>
      <c r="G20" s="775"/>
      <c r="H20" s="775" t="e">
        <f t="shared" si="2"/>
        <v>#REF!</v>
      </c>
      <c r="I20" s="416"/>
    </row>
    <row r="21" spans="1:11" s="14" customFormat="1" ht="20.100000000000001" hidden="1" customHeight="1" x14ac:dyDescent="0.2">
      <c r="A21" s="859" t="s">
        <v>2111</v>
      </c>
      <c r="B21" s="985" t="s">
        <v>1626</v>
      </c>
      <c r="C21" s="985" t="s">
        <v>2124</v>
      </c>
      <c r="D21" s="983">
        <v>45476</v>
      </c>
      <c r="E21" s="898" t="s">
        <v>415</v>
      </c>
      <c r="F21" s="819">
        <f t="shared" ref="F21" si="7">D21+7</f>
        <v>45483</v>
      </c>
      <c r="G21" s="775"/>
      <c r="H21" s="775" t="e">
        <f t="shared" si="2"/>
        <v>#REF!</v>
      </c>
      <c r="I21" s="416"/>
    </row>
    <row r="22" spans="1:11" s="14" customFormat="1" ht="20.100000000000001" hidden="1" customHeight="1" x14ac:dyDescent="0.2">
      <c r="A22" s="892" t="s">
        <v>2125</v>
      </c>
      <c r="B22" s="985" t="s">
        <v>2114</v>
      </c>
      <c r="C22" s="985" t="s">
        <v>2126</v>
      </c>
      <c r="D22" s="898" t="s">
        <v>415</v>
      </c>
      <c r="E22" s="816" t="s">
        <v>415</v>
      </c>
      <c r="F22" s="817">
        <v>45473</v>
      </c>
      <c r="G22" s="775"/>
      <c r="H22" s="775" t="e">
        <f t="shared" si="2"/>
        <v>#REF!</v>
      </c>
      <c r="I22" s="416"/>
    </row>
    <row r="23" spans="1:11" s="14" customFormat="1" ht="20.100000000000001" hidden="1" customHeight="1" x14ac:dyDescent="0.2">
      <c r="A23" s="892" t="s">
        <v>2127</v>
      </c>
      <c r="B23" s="985" t="s">
        <v>1724</v>
      </c>
      <c r="C23" s="985" t="s">
        <v>2128</v>
      </c>
      <c r="D23" s="898" t="s">
        <v>415</v>
      </c>
      <c r="E23" s="816" t="s">
        <v>415</v>
      </c>
      <c r="F23" s="871">
        <v>45488</v>
      </c>
      <c r="G23" s="775"/>
      <c r="H23" s="775" t="e">
        <f t="shared" si="2"/>
        <v>#REF!</v>
      </c>
      <c r="I23" s="416"/>
    </row>
    <row r="24" spans="1:11" s="14" customFormat="1" ht="20.100000000000001" hidden="1" customHeight="1" x14ac:dyDescent="0.2">
      <c r="A24" s="859" t="s">
        <v>2129</v>
      </c>
      <c r="B24" s="985" t="s">
        <v>1789</v>
      </c>
      <c r="C24" s="985" t="s">
        <v>2130</v>
      </c>
      <c r="D24" s="983">
        <v>45500</v>
      </c>
      <c r="E24" s="898" t="s">
        <v>415</v>
      </c>
      <c r="F24" s="819">
        <v>45497</v>
      </c>
      <c r="G24" s="775"/>
      <c r="H24" s="775" t="e">
        <f t="shared" si="2"/>
        <v>#REF!</v>
      </c>
      <c r="I24" s="416"/>
    </row>
    <row r="25" spans="1:11" s="14" customFormat="1" ht="20.100000000000001" hidden="1" customHeight="1" x14ac:dyDescent="0.2">
      <c r="A25" s="859" t="s">
        <v>2129</v>
      </c>
      <c r="B25" s="985" t="s">
        <v>2122</v>
      </c>
      <c r="C25" s="985" t="s">
        <v>2131</v>
      </c>
      <c r="D25" s="898" t="s">
        <v>415</v>
      </c>
      <c r="E25" s="816" t="s">
        <v>415</v>
      </c>
      <c r="F25" s="816" t="s">
        <v>415</v>
      </c>
      <c r="G25" s="775"/>
      <c r="H25" s="775" t="e">
        <f t="shared" si="2"/>
        <v>#REF!</v>
      </c>
      <c r="I25" s="416"/>
    </row>
    <row r="26" spans="1:11" s="14" customFormat="1" ht="20.100000000000001" hidden="1" customHeight="1" x14ac:dyDescent="0.2">
      <c r="A26" s="859" t="s">
        <v>2129</v>
      </c>
      <c r="B26" s="985" t="s">
        <v>1626</v>
      </c>
      <c r="C26" s="985" t="s">
        <v>2132</v>
      </c>
      <c r="D26" s="983">
        <v>45514</v>
      </c>
      <c r="E26" s="898" t="s">
        <v>415</v>
      </c>
      <c r="F26" s="819">
        <f t="shared" ref="F26" si="8">D26+7</f>
        <v>45521</v>
      </c>
      <c r="G26" s="775"/>
      <c r="H26" s="775" t="e">
        <f t="shared" si="2"/>
        <v>#REF!</v>
      </c>
      <c r="I26" s="416"/>
    </row>
    <row r="27" spans="1:11" s="14" customFormat="1" ht="20.100000000000001" hidden="1" customHeight="1" x14ac:dyDescent="0.2">
      <c r="A27" s="859" t="s">
        <v>2129</v>
      </c>
      <c r="B27" s="985" t="s">
        <v>2114</v>
      </c>
      <c r="C27" s="985" t="s">
        <v>2133</v>
      </c>
      <c r="D27" s="983">
        <v>45523</v>
      </c>
      <c r="E27" s="898" t="s">
        <v>415</v>
      </c>
      <c r="F27" s="819">
        <f t="shared" ref="F27:F28" si="9">D27+7</f>
        <v>45530</v>
      </c>
      <c r="G27" s="775"/>
      <c r="H27" s="775" t="e">
        <f t="shared" si="2"/>
        <v>#REF!</v>
      </c>
      <c r="I27" s="416"/>
    </row>
    <row r="28" spans="1:11" s="14" customFormat="1" ht="20.100000000000001" hidden="1" customHeight="1" x14ac:dyDescent="0.2">
      <c r="A28" s="859" t="s">
        <v>2129</v>
      </c>
      <c r="B28" s="985" t="s">
        <v>1724</v>
      </c>
      <c r="C28" s="985" t="s">
        <v>2134</v>
      </c>
      <c r="D28" s="983">
        <v>45523</v>
      </c>
      <c r="E28" s="898" t="s">
        <v>415</v>
      </c>
      <c r="F28" s="819">
        <f t="shared" si="9"/>
        <v>45530</v>
      </c>
      <c r="G28" s="775"/>
      <c r="H28" s="775" t="e">
        <f t="shared" si="2"/>
        <v>#REF!</v>
      </c>
      <c r="I28" s="416"/>
    </row>
    <row r="29" spans="1:11" s="14" customFormat="1" ht="20.100000000000001" hidden="1" customHeight="1" x14ac:dyDescent="0.2">
      <c r="A29" s="892" t="s">
        <v>1789</v>
      </c>
      <c r="B29" s="985" t="s">
        <v>1781</v>
      </c>
      <c r="C29" s="985" t="s">
        <v>2135</v>
      </c>
      <c r="D29" s="898" t="s">
        <v>415</v>
      </c>
      <c r="E29" s="871" t="e">
        <f t="shared" ref="E29" si="10">D29+2</f>
        <v>#VALUE!</v>
      </c>
      <c r="F29" s="871" t="e">
        <f t="shared" ref="F29" si="11">D29+7</f>
        <v>#VALUE!</v>
      </c>
      <c r="G29" s="775"/>
      <c r="H29" s="775" t="e">
        <f t="shared" si="2"/>
        <v>#REF!</v>
      </c>
      <c r="I29" s="416"/>
    </row>
    <row r="30" spans="1:11" s="14" customFormat="1" ht="20.100000000000001" hidden="1" customHeight="1" x14ac:dyDescent="0.2">
      <c r="A30" s="892" t="s">
        <v>2129</v>
      </c>
      <c r="B30" s="985" t="s">
        <v>2122</v>
      </c>
      <c r="C30" s="985" t="s">
        <v>2136</v>
      </c>
      <c r="D30" s="983">
        <v>45533</v>
      </c>
      <c r="E30" s="898" t="s">
        <v>415</v>
      </c>
      <c r="F30" s="819">
        <f t="shared" ref="F30:F31" si="12">D30+7</f>
        <v>45540</v>
      </c>
      <c r="G30" s="775"/>
      <c r="H30" s="775" t="e">
        <f t="shared" si="2"/>
        <v>#REF!</v>
      </c>
      <c r="I30" s="416"/>
      <c r="J30" s="416"/>
      <c r="K30" s="155"/>
    </row>
    <row r="31" spans="1:11" s="14" customFormat="1" ht="20.100000000000001" hidden="1" customHeight="1" x14ac:dyDescent="0.2">
      <c r="A31" s="892"/>
      <c r="B31" s="985" t="s">
        <v>1626</v>
      </c>
      <c r="C31" s="985" t="s">
        <v>2137</v>
      </c>
      <c r="D31" s="983">
        <v>45538</v>
      </c>
      <c r="E31" s="819">
        <f t="shared" ref="E31" si="13">D31+2</f>
        <v>45540</v>
      </c>
      <c r="F31" s="819">
        <f t="shared" si="12"/>
        <v>45545</v>
      </c>
      <c r="H31" s="775" t="e">
        <f t="shared" si="2"/>
        <v>#REF!</v>
      </c>
      <c r="I31" s="416"/>
      <c r="J31" s="416"/>
      <c r="K31" s="155"/>
    </row>
    <row r="32" spans="1:11" s="14" customFormat="1" ht="20.100000000000001" hidden="1" customHeight="1" x14ac:dyDescent="0.2">
      <c r="A32" s="892" t="s">
        <v>2129</v>
      </c>
      <c r="B32" s="985" t="s">
        <v>2114</v>
      </c>
      <c r="C32" s="985" t="s">
        <v>2138</v>
      </c>
      <c r="D32" s="985">
        <v>45559</v>
      </c>
      <c r="E32" s="898" t="s">
        <v>415</v>
      </c>
      <c r="F32" s="819">
        <v>45555</v>
      </c>
      <c r="H32" s="775" t="e">
        <f t="shared" si="2"/>
        <v>#REF!</v>
      </c>
      <c r="I32" s="416"/>
      <c r="J32" s="416"/>
      <c r="K32" s="155"/>
    </row>
    <row r="33" spans="1:11" s="14" customFormat="1" ht="20.100000000000001" hidden="1" customHeight="1" x14ac:dyDescent="0.2">
      <c r="A33" s="859" t="s">
        <v>1724</v>
      </c>
      <c r="B33" s="1063" t="s">
        <v>439</v>
      </c>
      <c r="C33" s="985" t="s">
        <v>2139</v>
      </c>
      <c r="D33" s="871">
        <v>45551</v>
      </c>
      <c r="E33" s="871">
        <f t="shared" ref="E33" si="14">D33+2</f>
        <v>45553</v>
      </c>
      <c r="F33" s="871">
        <f t="shared" ref="F33:F36" si="15">D33+7</f>
        <v>45558</v>
      </c>
      <c r="H33" s="775" t="e">
        <f t="shared" si="2"/>
        <v>#REF!</v>
      </c>
      <c r="I33" s="416"/>
      <c r="J33" s="416"/>
      <c r="K33" s="155"/>
    </row>
    <row r="34" spans="1:11" s="14" customFormat="1" ht="20.100000000000001" hidden="1" customHeight="1" x14ac:dyDescent="0.2">
      <c r="A34" s="892" t="s">
        <v>2140</v>
      </c>
      <c r="B34" s="985" t="s">
        <v>2122</v>
      </c>
      <c r="C34" s="985" t="s">
        <v>2141</v>
      </c>
      <c r="D34" s="983">
        <v>45559</v>
      </c>
      <c r="E34" s="819">
        <f t="shared" ref="E34:E36" si="16">D34+2</f>
        <v>45561</v>
      </c>
      <c r="F34" s="819">
        <f t="shared" si="15"/>
        <v>45566</v>
      </c>
      <c r="H34" s="775">
        <v>45558</v>
      </c>
      <c r="I34" s="416"/>
      <c r="J34" s="416"/>
      <c r="K34" s="155"/>
    </row>
    <row r="35" spans="1:11" s="14" customFormat="1" ht="20.100000000000001" hidden="1" customHeight="1" x14ac:dyDescent="0.2">
      <c r="A35" s="892"/>
      <c r="B35" s="985" t="s">
        <v>1724</v>
      </c>
      <c r="C35" s="985" t="s">
        <v>2142</v>
      </c>
      <c r="D35" s="983">
        <v>45580</v>
      </c>
      <c r="E35" s="898" t="s">
        <v>415</v>
      </c>
      <c r="F35" s="819">
        <v>45609</v>
      </c>
      <c r="H35" s="775">
        <f t="shared" si="2"/>
        <v>45565</v>
      </c>
      <c r="I35" s="416"/>
      <c r="J35" s="416"/>
      <c r="K35" s="155"/>
    </row>
    <row r="36" spans="1:11" s="14" customFormat="1" ht="20.100000000000001" hidden="1" customHeight="1" x14ac:dyDescent="0.2">
      <c r="A36" s="892" t="s">
        <v>1626</v>
      </c>
      <c r="B36" s="985" t="s">
        <v>2143</v>
      </c>
      <c r="C36" s="985" t="s">
        <v>2144</v>
      </c>
      <c r="D36" s="898" t="s">
        <v>415</v>
      </c>
      <c r="E36" s="871" t="e">
        <f t="shared" si="16"/>
        <v>#VALUE!</v>
      </c>
      <c r="F36" s="871" t="e">
        <f t="shared" si="15"/>
        <v>#VALUE!</v>
      </c>
      <c r="H36" s="775">
        <f t="shared" si="2"/>
        <v>45572</v>
      </c>
      <c r="I36" s="416"/>
      <c r="J36" s="416"/>
      <c r="K36" s="155"/>
    </row>
    <row r="37" spans="1:11" s="14" customFormat="1" ht="20.100000000000001" hidden="1" customHeight="1" x14ac:dyDescent="0.2">
      <c r="A37" s="892" t="s">
        <v>2145</v>
      </c>
      <c r="B37" s="985" t="s">
        <v>667</v>
      </c>
      <c r="C37" s="985" t="s">
        <v>2146</v>
      </c>
      <c r="D37" s="985">
        <v>45586</v>
      </c>
      <c r="E37" s="898" t="s">
        <v>415</v>
      </c>
      <c r="F37" s="819">
        <f t="shared" ref="F37:F38" si="17">D37+7</f>
        <v>45593</v>
      </c>
      <c r="H37" s="775">
        <f t="shared" si="2"/>
        <v>45579</v>
      </c>
      <c r="I37" s="416"/>
      <c r="J37" s="416"/>
      <c r="K37" s="155"/>
    </row>
    <row r="38" spans="1:11" s="14" customFormat="1" ht="20.100000000000001" hidden="1" customHeight="1" x14ac:dyDescent="0.2">
      <c r="A38" s="859" t="s">
        <v>2147</v>
      </c>
      <c r="B38" s="985" t="s">
        <v>669</v>
      </c>
      <c r="C38" s="985" t="s">
        <v>2148</v>
      </c>
      <c r="D38" s="983">
        <v>45592</v>
      </c>
      <c r="E38" s="898" t="s">
        <v>415</v>
      </c>
      <c r="F38" s="819">
        <f t="shared" si="17"/>
        <v>45599</v>
      </c>
      <c r="H38" s="775">
        <f t="shared" si="2"/>
        <v>45586</v>
      </c>
      <c r="I38" s="416"/>
      <c r="J38" s="416"/>
      <c r="K38" s="155"/>
    </row>
    <row r="39" spans="1:11" s="14" customFormat="1" ht="20.100000000000001" hidden="1" customHeight="1" x14ac:dyDescent="0.2">
      <c r="A39" s="859" t="s">
        <v>2114</v>
      </c>
      <c r="B39" s="985" t="s">
        <v>2149</v>
      </c>
      <c r="C39" s="985" t="s">
        <v>2150</v>
      </c>
      <c r="D39" s="983">
        <v>45592</v>
      </c>
      <c r="E39" s="819">
        <f t="shared" ref="E39:E41" si="18">D39+2</f>
        <v>45594</v>
      </c>
      <c r="F39" s="819">
        <f t="shared" ref="F39:F41" si="19">D39+7</f>
        <v>45599</v>
      </c>
      <c r="H39" s="775">
        <f t="shared" si="2"/>
        <v>45593</v>
      </c>
      <c r="I39" s="416"/>
      <c r="J39" s="416"/>
      <c r="K39" s="155"/>
    </row>
    <row r="40" spans="1:11" s="14" customFormat="1" ht="20.100000000000001" hidden="1" customHeight="1" x14ac:dyDescent="0.2">
      <c r="A40" s="892"/>
      <c r="B40" s="985" t="s">
        <v>2122</v>
      </c>
      <c r="C40" s="985" t="s">
        <v>2151</v>
      </c>
      <c r="D40" s="983">
        <v>45602</v>
      </c>
      <c r="E40" s="819">
        <f t="shared" si="18"/>
        <v>45604</v>
      </c>
      <c r="F40" s="819">
        <f t="shared" si="19"/>
        <v>45609</v>
      </c>
      <c r="H40" s="775">
        <f t="shared" si="2"/>
        <v>45600</v>
      </c>
      <c r="I40" s="416"/>
      <c r="J40" s="416"/>
      <c r="K40" s="155"/>
    </row>
    <row r="41" spans="1:11" s="14" customFormat="1" ht="20.100000000000001" hidden="1" customHeight="1" x14ac:dyDescent="0.2">
      <c r="A41" s="892" t="s">
        <v>2149</v>
      </c>
      <c r="B41" s="1063" t="s">
        <v>439</v>
      </c>
      <c r="C41" s="985" t="s">
        <v>2152</v>
      </c>
      <c r="D41" s="871">
        <v>45606</v>
      </c>
      <c r="E41" s="871">
        <f t="shared" si="18"/>
        <v>45608</v>
      </c>
      <c r="F41" s="871">
        <f t="shared" si="19"/>
        <v>45613</v>
      </c>
      <c r="H41" s="775">
        <f t="shared" si="2"/>
        <v>45607</v>
      </c>
      <c r="I41" s="416"/>
      <c r="J41" s="416"/>
      <c r="K41" s="155"/>
    </row>
    <row r="42" spans="1:11" s="14" customFormat="1" ht="20.100000000000001" hidden="1" customHeight="1" x14ac:dyDescent="0.2">
      <c r="A42" s="892" t="s">
        <v>2129</v>
      </c>
      <c r="B42" s="985" t="s">
        <v>2143</v>
      </c>
      <c r="C42" s="985" t="s">
        <v>2153</v>
      </c>
      <c r="D42" s="983">
        <v>45620</v>
      </c>
      <c r="E42" s="898" t="s">
        <v>415</v>
      </c>
      <c r="F42" s="819">
        <v>45624</v>
      </c>
      <c r="H42" s="775">
        <f t="shared" si="2"/>
        <v>45614</v>
      </c>
      <c r="I42" s="416"/>
      <c r="J42" s="416"/>
      <c r="K42" s="155"/>
    </row>
    <row r="43" spans="1:11" s="14" customFormat="1" ht="20.100000000000001" hidden="1" customHeight="1" x14ac:dyDescent="0.2">
      <c r="A43" s="892" t="s">
        <v>2154</v>
      </c>
      <c r="B43" s="985" t="s">
        <v>667</v>
      </c>
      <c r="C43" s="985" t="s">
        <v>2155</v>
      </c>
      <c r="D43" s="985">
        <v>45634</v>
      </c>
      <c r="E43" s="898" t="s">
        <v>415</v>
      </c>
      <c r="F43" s="819">
        <v>45636</v>
      </c>
      <c r="H43" s="775">
        <f t="shared" si="2"/>
        <v>45621</v>
      </c>
      <c r="I43" s="416"/>
      <c r="J43" s="416"/>
      <c r="K43" s="155"/>
    </row>
    <row r="44" spans="1:11" s="14" customFormat="1" ht="20.100000000000001" hidden="1" customHeight="1" x14ac:dyDescent="0.2">
      <c r="A44" s="892"/>
      <c r="B44" s="985" t="s">
        <v>669</v>
      </c>
      <c r="C44" s="985" t="s">
        <v>2156</v>
      </c>
      <c r="D44" s="983">
        <v>45637</v>
      </c>
      <c r="E44" s="898" t="s">
        <v>415</v>
      </c>
      <c r="F44" s="819">
        <f>D44+2</f>
        <v>45639</v>
      </c>
      <c r="H44" s="775">
        <f t="shared" si="2"/>
        <v>45628</v>
      </c>
      <c r="I44" s="416"/>
      <c r="J44" s="416"/>
      <c r="K44" s="155"/>
    </row>
    <row r="45" spans="1:11" s="14" customFormat="1" ht="20.100000000000001" hidden="1" customHeight="1" x14ac:dyDescent="0.2">
      <c r="A45" s="892"/>
      <c r="B45" s="985" t="s">
        <v>2157</v>
      </c>
      <c r="C45" s="985" t="s">
        <v>2158</v>
      </c>
      <c r="D45" s="983">
        <v>45644</v>
      </c>
      <c r="E45" s="898" t="s">
        <v>415</v>
      </c>
      <c r="F45" s="819">
        <f>D45+2</f>
        <v>45646</v>
      </c>
      <c r="H45" s="775">
        <f t="shared" si="2"/>
        <v>45635</v>
      </c>
      <c r="I45" s="416"/>
      <c r="J45" s="416"/>
      <c r="K45" s="155"/>
    </row>
    <row r="46" spans="1:11" s="14" customFormat="1" ht="20.100000000000001" hidden="1" customHeight="1" x14ac:dyDescent="0.2">
      <c r="A46" s="892"/>
      <c r="B46" s="985" t="s">
        <v>2122</v>
      </c>
      <c r="C46" s="985" t="s">
        <v>2159</v>
      </c>
      <c r="D46" s="985">
        <v>45648</v>
      </c>
      <c r="E46" s="898" t="s">
        <v>415</v>
      </c>
      <c r="F46" s="819">
        <f t="shared" ref="F46:F48" si="20">D46+2</f>
        <v>45650</v>
      </c>
      <c r="H46" s="775">
        <f t="shared" si="2"/>
        <v>45642</v>
      </c>
      <c r="I46" s="416"/>
      <c r="J46" s="416"/>
      <c r="K46" s="155"/>
    </row>
    <row r="47" spans="1:11" s="14" customFormat="1" ht="20.100000000000001" hidden="1" customHeight="1" x14ac:dyDescent="0.2">
      <c r="A47" s="892" t="s">
        <v>2160</v>
      </c>
      <c r="B47" s="985" t="s">
        <v>2143</v>
      </c>
      <c r="C47" s="985" t="s">
        <v>2161</v>
      </c>
      <c r="D47" s="985">
        <v>45655</v>
      </c>
      <c r="E47" s="898" t="s">
        <v>415</v>
      </c>
      <c r="F47" s="819">
        <f t="shared" ref="F47" si="21">D47+2</f>
        <v>45657</v>
      </c>
      <c r="H47" s="775">
        <f t="shared" si="2"/>
        <v>45649</v>
      </c>
      <c r="I47" s="416"/>
      <c r="J47" s="416"/>
      <c r="K47" s="155"/>
    </row>
    <row r="48" spans="1:11" s="14" customFormat="1" ht="20.100000000000001" customHeight="1" x14ac:dyDescent="0.2">
      <c r="A48" s="892" t="s">
        <v>2143</v>
      </c>
      <c r="B48" s="985" t="s">
        <v>1724</v>
      </c>
      <c r="C48" s="985" t="s">
        <v>2162</v>
      </c>
      <c r="D48" s="985">
        <v>45672</v>
      </c>
      <c r="E48" s="898" t="s">
        <v>415</v>
      </c>
      <c r="F48" s="819">
        <f t="shared" si="20"/>
        <v>45674</v>
      </c>
      <c r="H48" s="775">
        <f t="shared" si="2"/>
        <v>45656</v>
      </c>
      <c r="I48" s="416"/>
      <c r="J48" s="416"/>
      <c r="K48" s="155"/>
    </row>
    <row r="49" spans="1:10" s="14" customFormat="1" ht="20.25" customHeight="1" x14ac:dyDescent="0.2">
      <c r="A49" s="888"/>
      <c r="B49" s="436"/>
      <c r="C49" s="499"/>
      <c r="D49" s="9"/>
      <c r="E49" s="9"/>
      <c r="F49" s="9"/>
      <c r="G49" s="740"/>
      <c r="H49" s="416"/>
      <c r="I49" s="416"/>
      <c r="J49" s="155"/>
    </row>
    <row r="50" spans="1:10" s="14" customFormat="1" ht="28.15" customHeight="1" x14ac:dyDescent="0.2">
      <c r="A50" s="823"/>
      <c r="B50" s="1153" t="s">
        <v>2102</v>
      </c>
      <c r="C50" s="1154"/>
      <c r="D50" s="1155" t="s">
        <v>377</v>
      </c>
      <c r="E50" s="970" t="s">
        <v>2103</v>
      </c>
      <c r="H50" s="899"/>
    </row>
    <row r="51" spans="1:10" s="14" customFormat="1" ht="28.15" customHeight="1" x14ac:dyDescent="0.2">
      <c r="A51" s="823"/>
      <c r="B51" s="973" t="s">
        <v>381</v>
      </c>
      <c r="C51" s="973" t="s">
        <v>382</v>
      </c>
      <c r="D51" s="1156"/>
      <c r="E51" s="979" t="s">
        <v>300</v>
      </c>
      <c r="H51" s="1088" t="s">
        <v>383</v>
      </c>
      <c r="I51" s="1016" t="s">
        <v>384</v>
      </c>
    </row>
    <row r="52" spans="1:10" s="14" customFormat="1" ht="27" hidden="1" customHeight="1" x14ac:dyDescent="0.2">
      <c r="A52" s="823"/>
      <c r="B52" s="992" t="s">
        <v>1626</v>
      </c>
      <c r="C52" s="985" t="s">
        <v>2104</v>
      </c>
      <c r="D52" s="983">
        <v>45389</v>
      </c>
      <c r="E52" s="819">
        <f t="shared" ref="E52:E57" si="22">D52+7</f>
        <v>45396</v>
      </c>
      <c r="F52" s="775"/>
      <c r="H52" s="775" t="e">
        <f>#REF!+7</f>
        <v>#REF!</v>
      </c>
    </row>
    <row r="53" spans="1:10" s="14" customFormat="1" ht="27" hidden="1" customHeight="1" x14ac:dyDescent="0.2">
      <c r="A53" s="859" t="s">
        <v>1603</v>
      </c>
      <c r="B53" s="898" t="s">
        <v>439</v>
      </c>
      <c r="C53" s="968" t="s">
        <v>2105</v>
      </c>
      <c r="D53" s="871">
        <v>45394</v>
      </c>
      <c r="E53" s="871">
        <f t="shared" si="22"/>
        <v>45401</v>
      </c>
      <c r="F53" s="775"/>
      <c r="H53" s="775" t="e">
        <f t="shared" ref="H53:H103" si="23">H52+7</f>
        <v>#REF!</v>
      </c>
    </row>
    <row r="54" spans="1:10" s="14" customFormat="1" ht="27" hidden="1" customHeight="1" x14ac:dyDescent="0.2">
      <c r="A54" s="859" t="s">
        <v>1724</v>
      </c>
      <c r="B54" s="992" t="s">
        <v>1603</v>
      </c>
      <c r="C54" s="985" t="s">
        <v>2106</v>
      </c>
      <c r="D54" s="983">
        <v>45400</v>
      </c>
      <c r="E54" s="819">
        <f t="shared" si="22"/>
        <v>45407</v>
      </c>
      <c r="F54" s="775"/>
      <c r="H54" s="775" t="e">
        <f t="shared" si="23"/>
        <v>#REF!</v>
      </c>
    </row>
    <row r="55" spans="1:10" s="14" customFormat="1" ht="27" hidden="1" customHeight="1" x14ac:dyDescent="0.2">
      <c r="A55" s="892" t="s">
        <v>1789</v>
      </c>
      <c r="B55" s="992" t="s">
        <v>1724</v>
      </c>
      <c r="C55" s="985" t="s">
        <v>2107</v>
      </c>
      <c r="D55" s="983">
        <v>45405</v>
      </c>
      <c r="E55" s="819">
        <f t="shared" si="22"/>
        <v>45412</v>
      </c>
      <c r="F55" s="775"/>
      <c r="H55" s="775" t="e">
        <f t="shared" si="23"/>
        <v>#REF!</v>
      </c>
    </row>
    <row r="56" spans="1:10" s="14" customFormat="1" ht="27" hidden="1" customHeight="1" x14ac:dyDescent="0.2">
      <c r="A56" s="892" t="s">
        <v>2108</v>
      </c>
      <c r="B56" s="992" t="s">
        <v>1789</v>
      </c>
      <c r="C56" s="985" t="s">
        <v>2109</v>
      </c>
      <c r="D56" s="983">
        <v>45413</v>
      </c>
      <c r="E56" s="819">
        <f t="shared" si="22"/>
        <v>45420</v>
      </c>
      <c r="F56" s="775"/>
      <c r="H56" s="775" t="e">
        <f t="shared" si="23"/>
        <v>#REF!</v>
      </c>
    </row>
    <row r="57" spans="1:10" s="14" customFormat="1" ht="20.100000000000001" hidden="1" customHeight="1" x14ac:dyDescent="0.2">
      <c r="A57" s="892" t="s">
        <v>1626</v>
      </c>
      <c r="B57" s="992" t="s">
        <v>2108</v>
      </c>
      <c r="C57" s="985" t="s">
        <v>2110</v>
      </c>
      <c r="D57" s="983">
        <v>45421</v>
      </c>
      <c r="E57" s="819">
        <f t="shared" si="22"/>
        <v>45428</v>
      </c>
      <c r="F57" s="775"/>
      <c r="H57" s="775" t="e">
        <f t="shared" si="23"/>
        <v>#REF!</v>
      </c>
    </row>
    <row r="58" spans="1:10" s="14" customFormat="1" ht="20.100000000000001" hidden="1" customHeight="1" x14ac:dyDescent="0.2">
      <c r="A58" s="892" t="s">
        <v>2111</v>
      </c>
      <c r="B58" s="985" t="s">
        <v>1626</v>
      </c>
      <c r="C58" s="985" t="s">
        <v>2112</v>
      </c>
      <c r="D58" s="983">
        <v>45434</v>
      </c>
      <c r="E58" s="819">
        <v>45433</v>
      </c>
      <c r="F58" s="775"/>
      <c r="H58" s="775" t="e">
        <f t="shared" si="23"/>
        <v>#REF!</v>
      </c>
    </row>
    <row r="59" spans="1:10" s="14" customFormat="1" ht="20.100000000000001" hidden="1" customHeight="1" x14ac:dyDescent="0.2">
      <c r="A59" s="859" t="s">
        <v>2113</v>
      </c>
      <c r="B59" s="985" t="s">
        <v>2114</v>
      </c>
      <c r="C59" s="985" t="s">
        <v>2115</v>
      </c>
      <c r="D59" s="983">
        <v>45443</v>
      </c>
      <c r="E59" s="819">
        <f>D59+7</f>
        <v>45450</v>
      </c>
      <c r="F59" s="775"/>
      <c r="H59" s="775" t="e">
        <f t="shared" si="23"/>
        <v>#REF!</v>
      </c>
    </row>
    <row r="60" spans="1:10" s="14" customFormat="1" ht="20.100000000000001" hidden="1" customHeight="1" x14ac:dyDescent="0.2">
      <c r="A60" s="859" t="s">
        <v>2116</v>
      </c>
      <c r="B60" s="985" t="s">
        <v>1724</v>
      </c>
      <c r="C60" s="985" t="s">
        <v>2117</v>
      </c>
      <c r="D60" s="983">
        <v>45453</v>
      </c>
      <c r="E60" s="819">
        <f>D60+7</f>
        <v>45460</v>
      </c>
      <c r="F60" s="775"/>
      <c r="H60" s="775" t="e">
        <f t="shared" si="23"/>
        <v>#REF!</v>
      </c>
    </row>
    <row r="61" spans="1:10" s="14" customFormat="1" ht="20.100000000000001" hidden="1" customHeight="1" x14ac:dyDescent="0.2">
      <c r="A61" s="892" t="s">
        <v>1789</v>
      </c>
      <c r="B61" s="898" t="s">
        <v>439</v>
      </c>
      <c r="C61" s="985" t="s">
        <v>2118</v>
      </c>
      <c r="D61" s="871">
        <v>45443</v>
      </c>
      <c r="E61" s="871">
        <f>D61+7</f>
        <v>45450</v>
      </c>
      <c r="F61" s="775"/>
      <c r="H61" s="775" t="e">
        <f t="shared" si="23"/>
        <v>#REF!</v>
      </c>
    </row>
    <row r="62" spans="1:10" s="14" customFormat="1" ht="20.100000000000001" hidden="1" customHeight="1" x14ac:dyDescent="0.2">
      <c r="A62" s="892" t="s">
        <v>2119</v>
      </c>
      <c r="B62" s="985" t="s">
        <v>1789</v>
      </c>
      <c r="C62" s="985" t="s">
        <v>2120</v>
      </c>
      <c r="D62" s="983">
        <v>45458</v>
      </c>
      <c r="E62" s="819">
        <f>D62+7</f>
        <v>45465</v>
      </c>
      <c r="F62" s="775"/>
      <c r="H62" s="775" t="e">
        <f t="shared" si="23"/>
        <v>#REF!</v>
      </c>
    </row>
    <row r="63" spans="1:10" s="14" customFormat="1" ht="20.100000000000001" hidden="1" customHeight="1" x14ac:dyDescent="0.2">
      <c r="A63" s="892" t="s">
        <v>2121</v>
      </c>
      <c r="B63" s="985" t="s">
        <v>2122</v>
      </c>
      <c r="C63" s="985" t="s">
        <v>2123</v>
      </c>
      <c r="D63" s="983">
        <v>45468</v>
      </c>
      <c r="E63" s="819">
        <v>45469</v>
      </c>
      <c r="F63" s="775"/>
      <c r="H63" s="775" t="e">
        <f t="shared" si="23"/>
        <v>#REF!</v>
      </c>
    </row>
    <row r="64" spans="1:10" s="14" customFormat="1" ht="20.100000000000001" hidden="1" customHeight="1" x14ac:dyDescent="0.2">
      <c r="A64" s="859" t="s">
        <v>2111</v>
      </c>
      <c r="B64" s="985" t="s">
        <v>1626</v>
      </c>
      <c r="C64" s="985" t="s">
        <v>2124</v>
      </c>
      <c r="D64" s="983">
        <v>45476</v>
      </c>
      <c r="E64" s="819">
        <f>D64+7</f>
        <v>45483</v>
      </c>
      <c r="F64" s="775"/>
      <c r="H64" s="775" t="e">
        <f t="shared" si="23"/>
        <v>#REF!</v>
      </c>
    </row>
    <row r="65" spans="1:10" s="14" customFormat="1" ht="20.100000000000001" hidden="1" customHeight="1" x14ac:dyDescent="0.2">
      <c r="A65" s="892" t="s">
        <v>2125</v>
      </c>
      <c r="B65" s="985" t="s">
        <v>2114</v>
      </c>
      <c r="C65" s="985" t="s">
        <v>2126</v>
      </c>
      <c r="D65" s="898" t="s">
        <v>415</v>
      </c>
      <c r="E65" s="817">
        <v>45473</v>
      </c>
      <c r="F65" s="775"/>
      <c r="H65" s="775" t="e">
        <f t="shared" si="23"/>
        <v>#REF!</v>
      </c>
    </row>
    <row r="66" spans="1:10" s="14" customFormat="1" ht="20.100000000000001" hidden="1" customHeight="1" x14ac:dyDescent="0.2">
      <c r="A66" s="892" t="s">
        <v>2127</v>
      </c>
      <c r="B66" s="985" t="s">
        <v>1724</v>
      </c>
      <c r="C66" s="985" t="s">
        <v>2128</v>
      </c>
      <c r="D66" s="898" t="s">
        <v>415</v>
      </c>
      <c r="E66" s="871">
        <v>45488</v>
      </c>
      <c r="F66" s="775"/>
      <c r="H66" s="775" t="e">
        <f t="shared" si="23"/>
        <v>#REF!</v>
      </c>
    </row>
    <row r="67" spans="1:10" s="14" customFormat="1" ht="20.100000000000001" hidden="1" customHeight="1" x14ac:dyDescent="0.2">
      <c r="A67" s="859" t="s">
        <v>2129</v>
      </c>
      <c r="B67" s="985" t="s">
        <v>1789</v>
      </c>
      <c r="C67" s="985" t="s">
        <v>2130</v>
      </c>
      <c r="D67" s="983">
        <v>45500</v>
      </c>
      <c r="E67" s="819">
        <v>45497</v>
      </c>
      <c r="F67" s="775"/>
      <c r="H67" s="775" t="e">
        <f t="shared" si="23"/>
        <v>#REF!</v>
      </c>
    </row>
    <row r="68" spans="1:10" s="14" customFormat="1" ht="20.100000000000001" hidden="1" customHeight="1" x14ac:dyDescent="0.2">
      <c r="A68" s="859" t="s">
        <v>2129</v>
      </c>
      <c r="B68" s="985" t="s">
        <v>2122</v>
      </c>
      <c r="C68" s="985" t="s">
        <v>2131</v>
      </c>
      <c r="D68" s="898" t="s">
        <v>415</v>
      </c>
      <c r="E68" s="816" t="s">
        <v>415</v>
      </c>
      <c r="F68" s="775"/>
      <c r="H68" s="775" t="e">
        <f t="shared" si="23"/>
        <v>#REF!</v>
      </c>
    </row>
    <row r="69" spans="1:10" s="14" customFormat="1" ht="20.100000000000001" hidden="1" customHeight="1" x14ac:dyDescent="0.2">
      <c r="A69" s="859" t="s">
        <v>2129</v>
      </c>
      <c r="B69" s="985" t="s">
        <v>1626</v>
      </c>
      <c r="C69" s="985" t="s">
        <v>2132</v>
      </c>
      <c r="D69" s="983">
        <v>45514</v>
      </c>
      <c r="E69" s="819">
        <f t="shared" ref="E69:E74" si="24">D69+7</f>
        <v>45521</v>
      </c>
      <c r="F69" s="775"/>
      <c r="H69" s="775" t="e">
        <f t="shared" si="23"/>
        <v>#REF!</v>
      </c>
    </row>
    <row r="70" spans="1:10" s="14" customFormat="1" ht="20.100000000000001" hidden="1" customHeight="1" x14ac:dyDescent="0.2">
      <c r="A70" s="859" t="s">
        <v>2129</v>
      </c>
      <c r="B70" s="985" t="s">
        <v>2114</v>
      </c>
      <c r="C70" s="985" t="s">
        <v>2133</v>
      </c>
      <c r="D70" s="983">
        <v>45523</v>
      </c>
      <c r="E70" s="819">
        <f t="shared" si="24"/>
        <v>45530</v>
      </c>
      <c r="F70" s="775"/>
      <c r="H70" s="775" t="e">
        <f t="shared" si="23"/>
        <v>#REF!</v>
      </c>
    </row>
    <row r="71" spans="1:10" s="14" customFormat="1" ht="20.100000000000001" hidden="1" customHeight="1" x14ac:dyDescent="0.2">
      <c r="A71" s="859" t="s">
        <v>2129</v>
      </c>
      <c r="B71" s="985" t="s">
        <v>1724</v>
      </c>
      <c r="C71" s="985" t="s">
        <v>2134</v>
      </c>
      <c r="D71" s="983">
        <v>45523</v>
      </c>
      <c r="E71" s="819">
        <f t="shared" si="24"/>
        <v>45530</v>
      </c>
      <c r="F71" s="775"/>
      <c r="H71" s="775" t="e">
        <f t="shared" si="23"/>
        <v>#REF!</v>
      </c>
    </row>
    <row r="72" spans="1:10" s="14" customFormat="1" ht="20.100000000000001" hidden="1" customHeight="1" x14ac:dyDescent="0.2">
      <c r="A72" s="892" t="s">
        <v>1789</v>
      </c>
      <c r="B72" s="985" t="s">
        <v>1781</v>
      </c>
      <c r="C72" s="985" t="s">
        <v>2135</v>
      </c>
      <c r="D72" s="898" t="s">
        <v>415</v>
      </c>
      <c r="E72" s="871" t="e">
        <f t="shared" si="24"/>
        <v>#VALUE!</v>
      </c>
      <c r="F72" s="775"/>
      <c r="H72" s="775" t="e">
        <f t="shared" si="23"/>
        <v>#REF!</v>
      </c>
    </row>
    <row r="73" spans="1:10" s="14" customFormat="1" ht="20.100000000000001" hidden="1" customHeight="1" x14ac:dyDescent="0.2">
      <c r="A73" s="892" t="s">
        <v>2129</v>
      </c>
      <c r="B73" s="985" t="s">
        <v>2122</v>
      </c>
      <c r="C73" s="985" t="s">
        <v>2136</v>
      </c>
      <c r="D73" s="983">
        <v>45533</v>
      </c>
      <c r="E73" s="819">
        <f t="shared" si="24"/>
        <v>45540</v>
      </c>
      <c r="F73" s="775"/>
      <c r="H73" s="775" t="e">
        <f t="shared" si="23"/>
        <v>#REF!</v>
      </c>
      <c r="I73" s="416"/>
      <c r="J73" s="155"/>
    </row>
    <row r="74" spans="1:10" s="14" customFormat="1" ht="20.100000000000001" hidden="1" customHeight="1" x14ac:dyDescent="0.2">
      <c r="A74" s="892"/>
      <c r="B74" s="985" t="s">
        <v>1626</v>
      </c>
      <c r="C74" s="985" t="s">
        <v>2137</v>
      </c>
      <c r="D74" s="983">
        <v>45538</v>
      </c>
      <c r="E74" s="819">
        <f t="shared" si="24"/>
        <v>45545</v>
      </c>
      <c r="H74" s="775" t="e">
        <f t="shared" si="23"/>
        <v>#REF!</v>
      </c>
      <c r="I74" s="416"/>
      <c r="J74" s="155"/>
    </row>
    <row r="75" spans="1:10" s="14" customFormat="1" ht="20.100000000000001" hidden="1" customHeight="1" x14ac:dyDescent="0.2">
      <c r="A75" s="892" t="s">
        <v>2129</v>
      </c>
      <c r="B75" s="985" t="s">
        <v>2114</v>
      </c>
      <c r="C75" s="985" t="s">
        <v>2138</v>
      </c>
      <c r="D75" s="985">
        <v>45559</v>
      </c>
      <c r="E75" s="819">
        <v>45555</v>
      </c>
      <c r="H75" s="775" t="e">
        <f t="shared" si="23"/>
        <v>#REF!</v>
      </c>
      <c r="I75" s="416"/>
      <c r="J75" s="155"/>
    </row>
    <row r="76" spans="1:10" s="14" customFormat="1" ht="20.100000000000001" hidden="1" customHeight="1" x14ac:dyDescent="0.2">
      <c r="A76" s="859" t="s">
        <v>1724</v>
      </c>
      <c r="B76" s="1063" t="s">
        <v>439</v>
      </c>
      <c r="C76" s="985" t="s">
        <v>2139</v>
      </c>
      <c r="D76" s="871">
        <v>45551</v>
      </c>
      <c r="E76" s="871">
        <f>D76+7</f>
        <v>45558</v>
      </c>
      <c r="H76" s="775" t="e">
        <f t="shared" si="23"/>
        <v>#REF!</v>
      </c>
      <c r="I76" s="416"/>
      <c r="J76" s="155"/>
    </row>
    <row r="77" spans="1:10" s="14" customFormat="1" ht="20.100000000000001" hidden="1" customHeight="1" x14ac:dyDescent="0.2">
      <c r="A77" s="892" t="s">
        <v>2140</v>
      </c>
      <c r="B77" s="985" t="s">
        <v>2122</v>
      </c>
      <c r="C77" s="985" t="s">
        <v>2141</v>
      </c>
      <c r="D77" s="983">
        <v>45559</v>
      </c>
      <c r="E77" s="819">
        <f>D77+7</f>
        <v>45566</v>
      </c>
      <c r="H77" s="775">
        <v>45558</v>
      </c>
      <c r="I77" s="416"/>
      <c r="J77" s="155"/>
    </row>
    <row r="78" spans="1:10" s="14" customFormat="1" ht="20.100000000000001" hidden="1" customHeight="1" x14ac:dyDescent="0.2">
      <c r="A78" s="892"/>
      <c r="B78" s="985" t="s">
        <v>1724</v>
      </c>
      <c r="C78" s="985" t="s">
        <v>2142</v>
      </c>
      <c r="D78" s="983">
        <v>45580</v>
      </c>
      <c r="E78" s="819">
        <v>45609</v>
      </c>
      <c r="H78" s="775">
        <f t="shared" si="23"/>
        <v>45565</v>
      </c>
      <c r="I78" s="416"/>
      <c r="J78" s="155"/>
    </row>
    <row r="79" spans="1:10" s="14" customFormat="1" ht="20.100000000000001" hidden="1" customHeight="1" x14ac:dyDescent="0.2">
      <c r="A79" s="892" t="s">
        <v>1626</v>
      </c>
      <c r="B79" s="985" t="s">
        <v>2143</v>
      </c>
      <c r="C79" s="985" t="s">
        <v>2144</v>
      </c>
      <c r="D79" s="898" t="s">
        <v>415</v>
      </c>
      <c r="E79" s="871" t="e">
        <f t="shared" ref="E79:E84" si="25">D79+7</f>
        <v>#VALUE!</v>
      </c>
      <c r="H79" s="775">
        <f t="shared" si="23"/>
        <v>45572</v>
      </c>
      <c r="I79" s="416"/>
      <c r="J79" s="155"/>
    </row>
    <row r="80" spans="1:10" s="14" customFormat="1" ht="20.100000000000001" hidden="1" customHeight="1" x14ac:dyDescent="0.2">
      <c r="A80" s="892" t="s">
        <v>2145</v>
      </c>
      <c r="B80" s="985" t="s">
        <v>667</v>
      </c>
      <c r="C80" s="985" t="s">
        <v>2146</v>
      </c>
      <c r="D80" s="985">
        <v>45586</v>
      </c>
      <c r="E80" s="819">
        <f t="shared" si="25"/>
        <v>45593</v>
      </c>
      <c r="H80" s="775">
        <f t="shared" si="23"/>
        <v>45579</v>
      </c>
      <c r="I80" s="416"/>
      <c r="J80" s="155"/>
    </row>
    <row r="81" spans="1:10" s="14" customFormat="1" ht="20.100000000000001" hidden="1" customHeight="1" x14ac:dyDescent="0.2">
      <c r="A81" s="859" t="s">
        <v>2147</v>
      </c>
      <c r="B81" s="985" t="s">
        <v>669</v>
      </c>
      <c r="C81" s="985" t="s">
        <v>2148</v>
      </c>
      <c r="D81" s="983">
        <v>45592</v>
      </c>
      <c r="E81" s="819">
        <f t="shared" si="25"/>
        <v>45599</v>
      </c>
      <c r="H81" s="775">
        <f t="shared" si="23"/>
        <v>45586</v>
      </c>
      <c r="I81" s="416"/>
      <c r="J81" s="155"/>
    </row>
    <row r="82" spans="1:10" s="14" customFormat="1" ht="20.100000000000001" hidden="1" customHeight="1" x14ac:dyDescent="0.2">
      <c r="A82" s="859" t="s">
        <v>2114</v>
      </c>
      <c r="B82" s="985" t="s">
        <v>2149</v>
      </c>
      <c r="C82" s="985" t="s">
        <v>2150</v>
      </c>
      <c r="D82" s="983">
        <v>45592</v>
      </c>
      <c r="E82" s="819">
        <f t="shared" si="25"/>
        <v>45599</v>
      </c>
      <c r="H82" s="775">
        <f t="shared" si="23"/>
        <v>45593</v>
      </c>
      <c r="I82" s="416"/>
      <c r="J82" s="155"/>
    </row>
    <row r="83" spans="1:10" s="14" customFormat="1" ht="20.100000000000001" hidden="1" customHeight="1" x14ac:dyDescent="0.2">
      <c r="A83" s="892"/>
      <c r="B83" s="985" t="s">
        <v>2122</v>
      </c>
      <c r="C83" s="985" t="s">
        <v>2151</v>
      </c>
      <c r="D83" s="983">
        <v>45602</v>
      </c>
      <c r="E83" s="819">
        <f t="shared" si="25"/>
        <v>45609</v>
      </c>
      <c r="H83" s="775">
        <f t="shared" si="23"/>
        <v>45600</v>
      </c>
      <c r="I83" s="416"/>
      <c r="J83" s="155"/>
    </row>
    <row r="84" spans="1:10" s="14" customFormat="1" ht="20.100000000000001" hidden="1" customHeight="1" x14ac:dyDescent="0.2">
      <c r="A84" s="892" t="s">
        <v>2149</v>
      </c>
      <c r="B84" s="1063" t="s">
        <v>439</v>
      </c>
      <c r="C84" s="985" t="s">
        <v>2152</v>
      </c>
      <c r="D84" s="871">
        <v>45606</v>
      </c>
      <c r="E84" s="871">
        <f t="shared" si="25"/>
        <v>45613</v>
      </c>
      <c r="H84" s="775">
        <f t="shared" si="23"/>
        <v>45607</v>
      </c>
      <c r="I84" s="416"/>
      <c r="J84" s="155"/>
    </row>
    <row r="85" spans="1:10" s="14" customFormat="1" ht="20.100000000000001" hidden="1" customHeight="1" x14ac:dyDescent="0.2">
      <c r="A85" s="892" t="s">
        <v>2129</v>
      </c>
      <c r="B85" s="985" t="s">
        <v>2143</v>
      </c>
      <c r="C85" s="985" t="s">
        <v>2153</v>
      </c>
      <c r="D85" s="983">
        <v>45620</v>
      </c>
      <c r="E85" s="819">
        <v>45624</v>
      </c>
      <c r="H85" s="775">
        <f t="shared" si="23"/>
        <v>45614</v>
      </c>
      <c r="I85" s="416"/>
      <c r="J85" s="155"/>
    </row>
    <row r="86" spans="1:10" s="14" customFormat="1" ht="20.100000000000001" hidden="1" customHeight="1" x14ac:dyDescent="0.2">
      <c r="A86" s="892" t="s">
        <v>2154</v>
      </c>
      <c r="B86" s="985" t="s">
        <v>667</v>
      </c>
      <c r="C86" s="985" t="s">
        <v>2155</v>
      </c>
      <c r="D86" s="985">
        <v>45634</v>
      </c>
      <c r="E86" s="819">
        <v>45636</v>
      </c>
      <c r="H86" s="775">
        <f t="shared" si="23"/>
        <v>45621</v>
      </c>
      <c r="I86" s="416"/>
      <c r="J86" s="155"/>
    </row>
    <row r="87" spans="1:10" s="14" customFormat="1" ht="20.100000000000001" hidden="1" customHeight="1" x14ac:dyDescent="0.2">
      <c r="A87" s="892"/>
      <c r="B87" s="985" t="s">
        <v>669</v>
      </c>
      <c r="C87" s="985" t="s">
        <v>2156</v>
      </c>
      <c r="D87" s="983">
        <v>45637</v>
      </c>
      <c r="E87" s="819">
        <f t="shared" ref="E87:E99" si="26">D87+2</f>
        <v>45639</v>
      </c>
      <c r="H87" s="775">
        <f t="shared" si="23"/>
        <v>45628</v>
      </c>
      <c r="I87" s="416"/>
      <c r="J87" s="155"/>
    </row>
    <row r="88" spans="1:10" s="14" customFormat="1" ht="20.100000000000001" hidden="1" customHeight="1" x14ac:dyDescent="0.2">
      <c r="A88" s="892"/>
      <c r="B88" s="985" t="s">
        <v>2157</v>
      </c>
      <c r="C88" s="985" t="s">
        <v>2158</v>
      </c>
      <c r="D88" s="983">
        <v>45644</v>
      </c>
      <c r="E88" s="819">
        <f t="shared" si="26"/>
        <v>45646</v>
      </c>
      <c r="H88" s="775">
        <f t="shared" si="23"/>
        <v>45635</v>
      </c>
      <c r="I88" s="416"/>
      <c r="J88" s="155"/>
    </row>
    <row r="89" spans="1:10" s="14" customFormat="1" ht="20.100000000000001" hidden="1" customHeight="1" x14ac:dyDescent="0.2">
      <c r="A89" s="892"/>
      <c r="B89" s="985" t="s">
        <v>2122</v>
      </c>
      <c r="C89" s="985" t="s">
        <v>2159</v>
      </c>
      <c r="D89" s="985">
        <v>45648</v>
      </c>
      <c r="E89" s="819">
        <f t="shared" si="26"/>
        <v>45650</v>
      </c>
      <c r="H89" s="775">
        <f t="shared" si="23"/>
        <v>45642</v>
      </c>
      <c r="I89" s="416"/>
      <c r="J89" s="155"/>
    </row>
    <row r="90" spans="1:10" s="14" customFormat="1" ht="20.100000000000001" hidden="1" customHeight="1" x14ac:dyDescent="0.2">
      <c r="A90" s="892" t="s">
        <v>2160</v>
      </c>
      <c r="B90" s="985" t="s">
        <v>2143</v>
      </c>
      <c r="C90" s="985" t="s">
        <v>2161</v>
      </c>
      <c r="D90" s="985">
        <v>45654</v>
      </c>
      <c r="E90" s="819">
        <f t="shared" si="26"/>
        <v>45656</v>
      </c>
      <c r="H90" s="775">
        <f t="shared" si="23"/>
        <v>45649</v>
      </c>
      <c r="I90" s="416"/>
      <c r="J90" s="155"/>
    </row>
    <row r="91" spans="1:10" s="14" customFormat="1" ht="20.100000000000001" hidden="1" customHeight="1" x14ac:dyDescent="0.2">
      <c r="A91" s="892" t="s">
        <v>2143</v>
      </c>
      <c r="B91" s="985" t="s">
        <v>1724</v>
      </c>
      <c r="C91" s="985" t="s">
        <v>2162</v>
      </c>
      <c r="D91" s="985">
        <v>45293</v>
      </c>
      <c r="E91" s="819">
        <f t="shared" si="26"/>
        <v>45295</v>
      </c>
      <c r="H91" s="775">
        <f t="shared" si="23"/>
        <v>45656</v>
      </c>
      <c r="I91" s="416"/>
      <c r="J91" s="155"/>
    </row>
    <row r="92" spans="1:10" s="14" customFormat="1" ht="20.100000000000001" customHeight="1" x14ac:dyDescent="0.2">
      <c r="A92" s="892" t="s">
        <v>667</v>
      </c>
      <c r="B92" s="985" t="s">
        <v>669</v>
      </c>
      <c r="C92" s="985" t="s">
        <v>2163</v>
      </c>
      <c r="D92" s="985">
        <v>45673</v>
      </c>
      <c r="E92" s="819">
        <f t="shared" si="26"/>
        <v>45675</v>
      </c>
      <c r="H92" s="775">
        <v>45301</v>
      </c>
      <c r="I92" s="332">
        <f>WEEKNUM(H92)</f>
        <v>2</v>
      </c>
      <c r="J92" s="155"/>
    </row>
    <row r="93" spans="1:10" s="14" customFormat="1" ht="20.100000000000001" customHeight="1" x14ac:dyDescent="0.2">
      <c r="A93" s="892" t="s">
        <v>669</v>
      </c>
      <c r="B93" s="985" t="s">
        <v>667</v>
      </c>
      <c r="C93" s="985" t="s">
        <v>2164</v>
      </c>
      <c r="D93" s="983">
        <v>45678</v>
      </c>
      <c r="E93" s="819">
        <f t="shared" si="26"/>
        <v>45680</v>
      </c>
      <c r="H93" s="775">
        <f>H92+7</f>
        <v>45308</v>
      </c>
      <c r="I93" s="332">
        <f t="shared" ref="I93:I99" si="27">WEEKNUM(H93)</f>
        <v>3</v>
      </c>
      <c r="J93" s="155"/>
    </row>
    <row r="94" spans="1:10" s="14" customFormat="1" ht="20.100000000000001" customHeight="1" x14ac:dyDescent="0.2">
      <c r="A94" s="892"/>
      <c r="B94" s="985" t="s">
        <v>2157</v>
      </c>
      <c r="C94" s="985" t="s">
        <v>2165</v>
      </c>
      <c r="D94" s="898" t="s">
        <v>415</v>
      </c>
      <c r="E94" s="871"/>
      <c r="H94" s="775">
        <f t="shared" si="23"/>
        <v>45315</v>
      </c>
      <c r="I94" s="332">
        <f t="shared" si="27"/>
        <v>4</v>
      </c>
      <c r="J94" s="155"/>
    </row>
    <row r="95" spans="1:10" s="14" customFormat="1" ht="20.100000000000001" customHeight="1" x14ac:dyDescent="0.2">
      <c r="A95" s="892"/>
      <c r="B95" s="985" t="s">
        <v>2122</v>
      </c>
      <c r="C95" s="985" t="s">
        <v>2166</v>
      </c>
      <c r="D95" s="985">
        <v>45321</v>
      </c>
      <c r="E95" s="819">
        <f t="shared" si="26"/>
        <v>45323</v>
      </c>
      <c r="H95" s="775">
        <f t="shared" si="23"/>
        <v>45322</v>
      </c>
      <c r="I95" s="332">
        <f t="shared" si="27"/>
        <v>5</v>
      </c>
      <c r="J95" s="155"/>
    </row>
    <row r="96" spans="1:10" s="14" customFormat="1" ht="20.100000000000001" customHeight="1" x14ac:dyDescent="0.2">
      <c r="A96" s="892" t="s">
        <v>667</v>
      </c>
      <c r="B96" s="985" t="s">
        <v>1724</v>
      </c>
      <c r="C96" s="985" t="s">
        <v>2167</v>
      </c>
      <c r="D96" s="985">
        <v>45328</v>
      </c>
      <c r="E96" s="819">
        <f t="shared" si="26"/>
        <v>45330</v>
      </c>
      <c r="H96" s="775">
        <f t="shared" si="23"/>
        <v>45329</v>
      </c>
      <c r="I96" s="332">
        <f t="shared" si="27"/>
        <v>6</v>
      </c>
      <c r="J96" s="155"/>
    </row>
    <row r="97" spans="1:10" s="14" customFormat="1" ht="20.100000000000001" customHeight="1" x14ac:dyDescent="0.2">
      <c r="A97" s="892" t="s">
        <v>669</v>
      </c>
      <c r="B97" s="985" t="s">
        <v>669</v>
      </c>
      <c r="C97" s="985" t="s">
        <v>2168</v>
      </c>
      <c r="D97" s="983">
        <v>45335</v>
      </c>
      <c r="E97" s="819">
        <f t="shared" si="26"/>
        <v>45337</v>
      </c>
      <c r="H97" s="775">
        <f t="shared" si="23"/>
        <v>45336</v>
      </c>
      <c r="I97" s="332">
        <f t="shared" si="27"/>
        <v>7</v>
      </c>
      <c r="J97" s="155"/>
    </row>
    <row r="98" spans="1:10" s="14" customFormat="1" ht="20.100000000000001" customHeight="1" x14ac:dyDescent="0.2">
      <c r="A98" s="892"/>
      <c r="B98" s="985" t="s">
        <v>667</v>
      </c>
      <c r="C98" s="985" t="s">
        <v>2169</v>
      </c>
      <c r="D98" s="983">
        <v>45342</v>
      </c>
      <c r="E98" s="819">
        <f t="shared" si="26"/>
        <v>45344</v>
      </c>
      <c r="H98" s="775">
        <f t="shared" si="23"/>
        <v>45343</v>
      </c>
      <c r="I98" s="332">
        <f t="shared" si="27"/>
        <v>8</v>
      </c>
      <c r="J98" s="155"/>
    </row>
    <row r="99" spans="1:10" s="14" customFormat="1" ht="20.100000000000001" customHeight="1" x14ac:dyDescent="0.2">
      <c r="A99" s="892"/>
      <c r="B99" s="985" t="s">
        <v>2157</v>
      </c>
      <c r="C99" s="985" t="s">
        <v>2170</v>
      </c>
      <c r="D99" s="985">
        <v>45349</v>
      </c>
      <c r="E99" s="819">
        <f t="shared" si="26"/>
        <v>45351</v>
      </c>
      <c r="H99" s="775">
        <f t="shared" si="23"/>
        <v>45350</v>
      </c>
      <c r="I99" s="332">
        <f t="shared" si="27"/>
        <v>9</v>
      </c>
      <c r="J99" s="155"/>
    </row>
    <row r="100" spans="1:10" s="14" customFormat="1" ht="20.100000000000001" customHeight="1" x14ac:dyDescent="0.2">
      <c r="A100" s="892"/>
      <c r="B100" s="985" t="s">
        <v>2122</v>
      </c>
      <c r="C100" s="985" t="s">
        <v>2171</v>
      </c>
      <c r="D100" s="985">
        <v>45722</v>
      </c>
      <c r="E100" s="819">
        <f t="shared" ref="E100:E103" si="28">D100+2</f>
        <v>45724</v>
      </c>
      <c r="H100" s="775">
        <f t="shared" si="23"/>
        <v>45357</v>
      </c>
      <c r="I100" s="332">
        <f t="shared" ref="I100:I103" si="29">WEEKNUM(H100)</f>
        <v>10</v>
      </c>
      <c r="J100" s="155"/>
    </row>
    <row r="101" spans="1:10" s="14" customFormat="1" ht="20.100000000000001" customHeight="1" x14ac:dyDescent="0.2">
      <c r="A101" s="892" t="s">
        <v>667</v>
      </c>
      <c r="B101" s="985" t="s">
        <v>1724</v>
      </c>
      <c r="C101" s="985" t="s">
        <v>2172</v>
      </c>
      <c r="D101" s="985">
        <v>45729</v>
      </c>
      <c r="E101" s="819">
        <f t="shared" si="28"/>
        <v>45731</v>
      </c>
      <c r="H101" s="775">
        <f t="shared" si="23"/>
        <v>45364</v>
      </c>
      <c r="I101" s="332">
        <f t="shared" si="29"/>
        <v>11</v>
      </c>
      <c r="J101" s="155"/>
    </row>
    <row r="102" spans="1:10" s="14" customFormat="1" ht="20.100000000000001" customHeight="1" x14ac:dyDescent="0.2">
      <c r="A102" s="892" t="s">
        <v>669</v>
      </c>
      <c r="B102" s="985" t="s">
        <v>669</v>
      </c>
      <c r="C102" s="985" t="s">
        <v>2173</v>
      </c>
      <c r="D102" s="983">
        <v>45736</v>
      </c>
      <c r="E102" s="819">
        <f t="shared" si="28"/>
        <v>45738</v>
      </c>
      <c r="H102" s="775">
        <f t="shared" si="23"/>
        <v>45371</v>
      </c>
      <c r="I102" s="332">
        <f t="shared" si="29"/>
        <v>12</v>
      </c>
      <c r="J102" s="155"/>
    </row>
    <row r="103" spans="1:10" s="14" customFormat="1" ht="20.100000000000001" customHeight="1" x14ac:dyDescent="0.2">
      <c r="A103" s="892"/>
      <c r="B103" s="985" t="s">
        <v>667</v>
      </c>
      <c r="C103" s="985" t="s">
        <v>2174</v>
      </c>
      <c r="D103" s="983">
        <v>45743</v>
      </c>
      <c r="E103" s="819">
        <f t="shared" si="28"/>
        <v>45745</v>
      </c>
      <c r="H103" s="775">
        <f t="shared" si="23"/>
        <v>45378</v>
      </c>
      <c r="I103" s="332">
        <f t="shared" si="29"/>
        <v>13</v>
      </c>
      <c r="J103" s="155"/>
    </row>
    <row r="104" spans="1:10" s="14" customFormat="1" ht="20.100000000000001" customHeight="1" x14ac:dyDescent="0.2">
      <c r="A104" s="892"/>
      <c r="B104" s="781"/>
      <c r="C104" s="781"/>
      <c r="D104" s="781"/>
      <c r="E104" s="818"/>
      <c r="G104" s="781"/>
      <c r="H104" s="416"/>
      <c r="I104" s="416"/>
      <c r="J104" s="155"/>
    </row>
    <row r="105" spans="1:10" s="14" customFormat="1" ht="20.25" hidden="1" customHeight="1" x14ac:dyDescent="0.2">
      <c r="A105" s="888"/>
      <c r="B105" s="436"/>
      <c r="C105" s="499"/>
      <c r="D105" s="9"/>
      <c r="E105" s="9"/>
      <c r="F105" s="9"/>
      <c r="G105" s="740"/>
      <c r="H105" s="416"/>
      <c r="I105" s="416"/>
      <c r="J105" s="155"/>
    </row>
    <row r="106" spans="1:10" s="14" customFormat="1" ht="15.75" hidden="1" x14ac:dyDescent="0.2">
      <c r="A106" s="823"/>
      <c r="B106" s="1153" t="s">
        <v>2175</v>
      </c>
      <c r="C106" s="1154"/>
      <c r="D106" s="1155" t="s">
        <v>377</v>
      </c>
      <c r="E106" s="970" t="s">
        <v>2176</v>
      </c>
      <c r="F106" s="970" t="s">
        <v>142</v>
      </c>
      <c r="H106" s="899"/>
    </row>
    <row r="107" spans="1:10" s="14" customFormat="1" ht="27" hidden="1" customHeight="1" x14ac:dyDescent="0.2">
      <c r="A107" s="823"/>
      <c r="B107" s="973" t="s">
        <v>381</v>
      </c>
      <c r="C107" s="973" t="s">
        <v>382</v>
      </c>
      <c r="D107" s="1156"/>
      <c r="E107" s="981" t="s">
        <v>300</v>
      </c>
      <c r="F107" s="981" t="s">
        <v>206</v>
      </c>
      <c r="H107" s="1088" t="s">
        <v>383</v>
      </c>
    </row>
    <row r="108" spans="1:10" s="14" customFormat="1" ht="27" hidden="1" customHeight="1" x14ac:dyDescent="0.2">
      <c r="A108" s="823" t="s">
        <v>2177</v>
      </c>
      <c r="B108" s="992" t="s">
        <v>1603</v>
      </c>
      <c r="C108" s="985" t="s">
        <v>2178</v>
      </c>
      <c r="D108" s="985">
        <v>45372</v>
      </c>
      <c r="E108" s="898" t="s">
        <v>415</v>
      </c>
      <c r="F108" s="819">
        <v>45375</v>
      </c>
      <c r="G108" s="775">
        <v>45361</v>
      </c>
      <c r="H108" s="193"/>
    </row>
    <row r="109" spans="1:10" s="14" customFormat="1" ht="27" hidden="1" customHeight="1" x14ac:dyDescent="0.2">
      <c r="A109" s="823" t="s">
        <v>2179</v>
      </c>
      <c r="B109" s="992" t="s">
        <v>2180</v>
      </c>
      <c r="C109" s="985" t="s">
        <v>2181</v>
      </c>
      <c r="D109" s="985">
        <v>45373</v>
      </c>
      <c r="E109" s="898" t="s">
        <v>415</v>
      </c>
      <c r="F109" s="819">
        <f t="shared" ref="F109:F110" si="30">D109+6</f>
        <v>45379</v>
      </c>
      <c r="G109" s="775">
        <v>45368</v>
      </c>
      <c r="H109" s="193"/>
    </row>
    <row r="110" spans="1:10" s="14" customFormat="1" ht="27" hidden="1" customHeight="1" x14ac:dyDescent="0.2">
      <c r="A110" s="823"/>
      <c r="B110" s="992" t="s">
        <v>1789</v>
      </c>
      <c r="C110" s="985" t="s">
        <v>2182</v>
      </c>
      <c r="D110" s="985">
        <v>45382</v>
      </c>
      <c r="E110" s="819">
        <f t="shared" ref="E110" si="31">D110+1</f>
        <v>45383</v>
      </c>
      <c r="F110" s="819">
        <f t="shared" si="30"/>
        <v>45388</v>
      </c>
      <c r="G110" s="775">
        <v>45375</v>
      </c>
      <c r="H110" s="193"/>
    </row>
    <row r="111" spans="1:10" s="14" customFormat="1" ht="27" hidden="1" customHeight="1" x14ac:dyDescent="0.2">
      <c r="A111" s="823"/>
      <c r="B111" s="992" t="s">
        <v>2108</v>
      </c>
      <c r="C111" s="985" t="s">
        <v>2183</v>
      </c>
      <c r="D111" s="985">
        <v>45386</v>
      </c>
      <c r="E111" s="819">
        <f t="shared" ref="E111:E113" si="32">D111+1</f>
        <v>45387</v>
      </c>
      <c r="F111" s="819">
        <f t="shared" ref="F111:F115" si="33">D111+6</f>
        <v>45392</v>
      </c>
      <c r="G111" s="775">
        <v>45382</v>
      </c>
      <c r="H111" s="193"/>
    </row>
    <row r="112" spans="1:10" s="14" customFormat="1" ht="27" hidden="1" customHeight="1" x14ac:dyDescent="0.2">
      <c r="A112" s="823"/>
      <c r="B112" s="992" t="s">
        <v>1626</v>
      </c>
      <c r="C112" s="985" t="s">
        <v>2184</v>
      </c>
      <c r="D112" s="985">
        <v>45389</v>
      </c>
      <c r="E112" s="819">
        <f t="shared" si="32"/>
        <v>45390</v>
      </c>
      <c r="F112" s="819">
        <f t="shared" si="33"/>
        <v>45395</v>
      </c>
      <c r="G112" s="775">
        <v>45389</v>
      </c>
      <c r="H112" s="193"/>
    </row>
    <row r="113" spans="1:8" s="14" customFormat="1" ht="27" hidden="1" customHeight="1" x14ac:dyDescent="0.2">
      <c r="A113" s="823" t="s">
        <v>1603</v>
      </c>
      <c r="B113" s="939" t="s">
        <v>439</v>
      </c>
      <c r="C113" s="985" t="s">
        <v>2185</v>
      </c>
      <c r="D113" s="985">
        <v>45396</v>
      </c>
      <c r="E113" s="871">
        <f t="shared" si="32"/>
        <v>45397</v>
      </c>
      <c r="F113" s="871">
        <f t="shared" si="33"/>
        <v>45402</v>
      </c>
      <c r="G113" s="775">
        <v>45396</v>
      </c>
      <c r="H113" s="193"/>
    </row>
    <row r="114" spans="1:8" s="14" customFormat="1" ht="27" hidden="1" customHeight="1" x14ac:dyDescent="0.2">
      <c r="A114" s="823"/>
      <c r="B114" s="992" t="s">
        <v>1603</v>
      </c>
      <c r="C114" s="985" t="s">
        <v>2186</v>
      </c>
      <c r="D114" s="985">
        <v>45412</v>
      </c>
      <c r="E114" s="1157" t="s">
        <v>415</v>
      </c>
      <c r="F114" s="1158"/>
      <c r="G114" s="775">
        <f t="shared" ref="G114:G132" si="34">G113+7</f>
        <v>45403</v>
      </c>
      <c r="H114" s="193"/>
    </row>
    <row r="115" spans="1:8" s="14" customFormat="1" ht="20.100000000000001" hidden="1" customHeight="1" x14ac:dyDescent="0.2">
      <c r="A115" s="823" t="s">
        <v>2187</v>
      </c>
      <c r="B115" s="992" t="s">
        <v>2180</v>
      </c>
      <c r="C115" s="985" t="s">
        <v>2188</v>
      </c>
      <c r="D115" s="985">
        <v>45421</v>
      </c>
      <c r="E115" s="819">
        <v>45419</v>
      </c>
      <c r="F115" s="819">
        <f t="shared" si="33"/>
        <v>45427</v>
      </c>
      <c r="G115" s="775">
        <f t="shared" si="34"/>
        <v>45410</v>
      </c>
      <c r="H115" s="193"/>
    </row>
    <row r="116" spans="1:8" s="14" customFormat="1" ht="20.100000000000001" hidden="1" customHeight="1" x14ac:dyDescent="0.2">
      <c r="A116" s="823"/>
      <c r="B116" s="992" t="s">
        <v>1789</v>
      </c>
      <c r="C116" s="985" t="s">
        <v>2189</v>
      </c>
      <c r="D116" s="985">
        <v>45426</v>
      </c>
      <c r="E116" s="819">
        <f t="shared" ref="E116:E120" si="35">D116+1</f>
        <v>45427</v>
      </c>
      <c r="F116" s="819">
        <f t="shared" ref="F116:F119" si="36">D116+6</f>
        <v>45432</v>
      </c>
      <c r="G116" s="775">
        <f t="shared" si="34"/>
        <v>45417</v>
      </c>
      <c r="H116" s="193"/>
    </row>
    <row r="117" spans="1:8" s="14" customFormat="1" ht="20.100000000000001" hidden="1" customHeight="1" x14ac:dyDescent="0.2">
      <c r="A117" s="823" t="s">
        <v>2108</v>
      </c>
      <c r="B117" s="898" t="s">
        <v>415</v>
      </c>
      <c r="C117" s="985" t="s">
        <v>2190</v>
      </c>
      <c r="D117" s="817">
        <v>45435</v>
      </c>
      <c r="E117" s="816" t="s">
        <v>415</v>
      </c>
      <c r="F117" s="871">
        <f t="shared" si="36"/>
        <v>45441</v>
      </c>
      <c r="G117" s="775">
        <f t="shared" si="34"/>
        <v>45424</v>
      </c>
      <c r="H117" s="193"/>
    </row>
    <row r="118" spans="1:8" s="14" customFormat="1" ht="20.100000000000001" hidden="1" customHeight="1" x14ac:dyDescent="0.2">
      <c r="A118" s="823"/>
      <c r="B118" s="985" t="s">
        <v>1626</v>
      </c>
      <c r="C118" s="985" t="s">
        <v>2191</v>
      </c>
      <c r="D118" s="985">
        <v>45443</v>
      </c>
      <c r="E118" s="819">
        <f t="shared" si="35"/>
        <v>45444</v>
      </c>
      <c r="F118" s="819">
        <f t="shared" si="36"/>
        <v>45449</v>
      </c>
      <c r="G118" s="775">
        <f t="shared" si="34"/>
        <v>45431</v>
      </c>
      <c r="H118" s="193"/>
    </row>
    <row r="119" spans="1:8" s="14" customFormat="1" ht="20.100000000000001" hidden="1" customHeight="1" x14ac:dyDescent="0.2">
      <c r="A119" s="823" t="s">
        <v>1603</v>
      </c>
      <c r="B119" s="1063" t="s">
        <v>2192</v>
      </c>
      <c r="C119" s="985" t="s">
        <v>2193</v>
      </c>
      <c r="D119" s="985">
        <v>45445</v>
      </c>
      <c r="E119" s="819">
        <f t="shared" si="35"/>
        <v>45446</v>
      </c>
      <c r="F119" s="819">
        <f t="shared" si="36"/>
        <v>45451</v>
      </c>
      <c r="G119" s="775">
        <f t="shared" si="34"/>
        <v>45438</v>
      </c>
      <c r="H119" s="193"/>
    </row>
    <row r="120" spans="1:8" s="14" customFormat="1" ht="20.100000000000001" hidden="1" customHeight="1" x14ac:dyDescent="0.2">
      <c r="A120" s="823"/>
      <c r="B120" s="985" t="s">
        <v>2180</v>
      </c>
      <c r="C120" s="985" t="s">
        <v>2194</v>
      </c>
      <c r="D120" s="985">
        <v>45464</v>
      </c>
      <c r="E120" s="819">
        <f t="shared" si="35"/>
        <v>45465</v>
      </c>
      <c r="F120" s="898" t="s">
        <v>415</v>
      </c>
      <c r="G120" s="775">
        <f t="shared" si="34"/>
        <v>45445</v>
      </c>
      <c r="H120" s="193"/>
    </row>
    <row r="121" spans="1:8" s="14" customFormat="1" ht="20.100000000000001" hidden="1" customHeight="1" x14ac:dyDescent="0.2">
      <c r="A121" s="823" t="s">
        <v>1789</v>
      </c>
      <c r="B121" s="898" t="s">
        <v>439</v>
      </c>
      <c r="C121" s="985" t="s">
        <v>2195</v>
      </c>
      <c r="D121" s="817">
        <v>45452</v>
      </c>
      <c r="E121" s="871">
        <f t="shared" ref="E121:E126" si="37">D121+1</f>
        <v>45453</v>
      </c>
      <c r="F121" s="871">
        <f t="shared" ref="F121:F126" si="38">D121+6</f>
        <v>45458</v>
      </c>
      <c r="G121" s="775">
        <f t="shared" si="34"/>
        <v>45452</v>
      </c>
      <c r="H121" s="193"/>
    </row>
    <row r="122" spans="1:8" s="14" customFormat="1" ht="20.100000000000001" hidden="1" customHeight="1" x14ac:dyDescent="0.2">
      <c r="A122" s="892" t="s">
        <v>2108</v>
      </c>
      <c r="B122" s="985" t="s">
        <v>1789</v>
      </c>
      <c r="C122" s="985" t="s">
        <v>2196</v>
      </c>
      <c r="D122" s="985">
        <v>45469</v>
      </c>
      <c r="E122" s="819">
        <f t="shared" si="37"/>
        <v>45470</v>
      </c>
      <c r="F122" s="898" t="s">
        <v>415</v>
      </c>
      <c r="G122" s="775">
        <f t="shared" si="34"/>
        <v>45459</v>
      </c>
      <c r="H122" s="193"/>
    </row>
    <row r="123" spans="1:8" s="14" customFormat="1" ht="20.100000000000001" hidden="1" customHeight="1" x14ac:dyDescent="0.2">
      <c r="A123" s="892" t="s">
        <v>2197</v>
      </c>
      <c r="B123" s="985" t="s">
        <v>2122</v>
      </c>
      <c r="C123" s="985" t="s">
        <v>2198</v>
      </c>
      <c r="D123" s="985">
        <v>45478</v>
      </c>
      <c r="E123" s="819">
        <f t="shared" si="37"/>
        <v>45479</v>
      </c>
      <c r="F123" s="898" t="s">
        <v>415</v>
      </c>
      <c r="G123" s="775">
        <f t="shared" si="34"/>
        <v>45466</v>
      </c>
      <c r="H123" s="193"/>
    </row>
    <row r="124" spans="1:8" s="14" customFormat="1" ht="20.100000000000001" hidden="1" customHeight="1" x14ac:dyDescent="0.2">
      <c r="A124" s="859" t="s">
        <v>1603</v>
      </c>
      <c r="B124" s="985" t="s">
        <v>1626</v>
      </c>
      <c r="C124" s="985" t="s">
        <v>2199</v>
      </c>
      <c r="D124" s="985">
        <v>45485</v>
      </c>
      <c r="E124" s="819">
        <f t="shared" si="37"/>
        <v>45486</v>
      </c>
      <c r="F124" s="898" t="s">
        <v>415</v>
      </c>
      <c r="G124" s="775">
        <f t="shared" si="34"/>
        <v>45473</v>
      </c>
      <c r="H124" s="193"/>
    </row>
    <row r="125" spans="1:8" s="14" customFormat="1" ht="20.100000000000001" hidden="1" customHeight="1" x14ac:dyDescent="0.2">
      <c r="A125" s="892" t="s">
        <v>1724</v>
      </c>
      <c r="B125" s="985" t="s">
        <v>2192</v>
      </c>
      <c r="C125" s="985" t="s">
        <v>2200</v>
      </c>
      <c r="D125" s="985">
        <v>45483</v>
      </c>
      <c r="E125" s="819">
        <f t="shared" si="37"/>
        <v>45484</v>
      </c>
      <c r="F125" s="819">
        <f t="shared" si="38"/>
        <v>45489</v>
      </c>
      <c r="G125" s="775">
        <f t="shared" si="34"/>
        <v>45480</v>
      </c>
      <c r="H125" s="193"/>
    </row>
    <row r="126" spans="1:8" s="14" customFormat="1" ht="20.100000000000001" hidden="1" customHeight="1" x14ac:dyDescent="0.2">
      <c r="A126" s="823"/>
      <c r="B126" s="985" t="s">
        <v>2180</v>
      </c>
      <c r="C126" s="985" t="s">
        <v>2201</v>
      </c>
      <c r="D126" s="985">
        <v>45491</v>
      </c>
      <c r="E126" s="819">
        <f t="shared" si="37"/>
        <v>45492</v>
      </c>
      <c r="F126" s="819">
        <f t="shared" si="38"/>
        <v>45497</v>
      </c>
      <c r="G126" s="775">
        <f t="shared" si="34"/>
        <v>45487</v>
      </c>
      <c r="H126" s="193"/>
    </row>
    <row r="127" spans="1:8" s="14" customFormat="1" ht="20.100000000000001" hidden="1" customHeight="1" x14ac:dyDescent="0.2">
      <c r="A127" s="892"/>
      <c r="B127" s="985" t="s">
        <v>1789</v>
      </c>
      <c r="C127" s="985" t="s">
        <v>2202</v>
      </c>
      <c r="D127" s="898" t="s">
        <v>415</v>
      </c>
      <c r="E127" s="871" t="e">
        <f t="shared" ref="E127:E135" si="39">D127+1</f>
        <v>#VALUE!</v>
      </c>
      <c r="F127" s="871" t="e">
        <f t="shared" ref="F127" si="40">D127+6</f>
        <v>#VALUE!</v>
      </c>
      <c r="G127" s="775">
        <f t="shared" si="34"/>
        <v>45494</v>
      </c>
      <c r="H127" s="193"/>
    </row>
    <row r="128" spans="1:8" s="14" customFormat="1" ht="20.100000000000001" hidden="1" customHeight="1" x14ac:dyDescent="0.2">
      <c r="A128" s="892"/>
      <c r="B128" s="985" t="s">
        <v>2122</v>
      </c>
      <c r="C128" s="985" t="s">
        <v>2203</v>
      </c>
      <c r="D128" s="898" t="s">
        <v>415</v>
      </c>
      <c r="E128" s="871" t="e">
        <f t="shared" si="39"/>
        <v>#VALUE!</v>
      </c>
      <c r="F128" s="816" t="s">
        <v>415</v>
      </c>
      <c r="G128" s="775">
        <f t="shared" si="34"/>
        <v>45501</v>
      </c>
      <c r="H128" s="193"/>
    </row>
    <row r="129" spans="1:8" s="14" customFormat="1" ht="20.100000000000001" hidden="1" customHeight="1" x14ac:dyDescent="0.2">
      <c r="A129" s="859" t="s">
        <v>1603</v>
      </c>
      <c r="B129" s="985" t="s">
        <v>1626</v>
      </c>
      <c r="C129" s="985" t="s">
        <v>2204</v>
      </c>
      <c r="D129" s="985">
        <v>45519</v>
      </c>
      <c r="E129" s="898" t="s">
        <v>415</v>
      </c>
      <c r="F129" s="898" t="s">
        <v>415</v>
      </c>
      <c r="G129" s="775">
        <f t="shared" si="34"/>
        <v>45508</v>
      </c>
      <c r="H129" s="193"/>
    </row>
    <row r="130" spans="1:8" s="14" customFormat="1" ht="20.100000000000001" hidden="1" customHeight="1" x14ac:dyDescent="0.2">
      <c r="A130" s="892" t="s">
        <v>1724</v>
      </c>
      <c r="B130" s="985" t="s">
        <v>2192</v>
      </c>
      <c r="C130" s="985" t="s">
        <v>2205</v>
      </c>
      <c r="D130" s="985">
        <v>45531</v>
      </c>
      <c r="E130" s="898" t="s">
        <v>415</v>
      </c>
      <c r="F130" s="898" t="s">
        <v>415</v>
      </c>
      <c r="G130" s="775">
        <f t="shared" si="34"/>
        <v>45515</v>
      </c>
      <c r="H130" s="193"/>
    </row>
    <row r="131" spans="1:8" s="14" customFormat="1" ht="20.100000000000001" hidden="1" customHeight="1" x14ac:dyDescent="0.2">
      <c r="A131" s="823"/>
      <c r="B131" s="985" t="s">
        <v>2180</v>
      </c>
      <c r="C131" s="985" t="s">
        <v>2206</v>
      </c>
      <c r="D131" s="985">
        <v>45532</v>
      </c>
      <c r="E131" s="819">
        <f t="shared" si="39"/>
        <v>45533</v>
      </c>
      <c r="F131" s="819">
        <v>45543</v>
      </c>
      <c r="G131" s="775">
        <f t="shared" si="34"/>
        <v>45522</v>
      </c>
      <c r="H131" s="193"/>
    </row>
    <row r="132" spans="1:8" s="14" customFormat="1" ht="20.100000000000001" hidden="1" customHeight="1" x14ac:dyDescent="0.2">
      <c r="A132" s="823" t="s">
        <v>2207</v>
      </c>
      <c r="B132" s="985" t="s">
        <v>1781</v>
      </c>
      <c r="C132" s="985" t="s">
        <v>2208</v>
      </c>
      <c r="D132" s="985">
        <v>45536</v>
      </c>
      <c r="E132" s="898" t="s">
        <v>415</v>
      </c>
      <c r="F132" s="898" t="s">
        <v>415</v>
      </c>
      <c r="G132" s="775">
        <f t="shared" si="34"/>
        <v>45529</v>
      </c>
      <c r="H132" s="193"/>
    </row>
    <row r="133" spans="1:8" s="14" customFormat="1" ht="20.100000000000001" hidden="1" customHeight="1" x14ac:dyDescent="0.2">
      <c r="A133" s="823" t="s">
        <v>2209</v>
      </c>
      <c r="B133" s="985" t="s">
        <v>2122</v>
      </c>
      <c r="C133" s="985" t="s">
        <v>2210</v>
      </c>
      <c r="D133" s="985">
        <v>45538</v>
      </c>
      <c r="E133" s="819">
        <f t="shared" si="39"/>
        <v>45539</v>
      </c>
      <c r="F133" s="819">
        <v>45545</v>
      </c>
      <c r="H133" s="775">
        <f>G132+7</f>
        <v>45536</v>
      </c>
    </row>
    <row r="134" spans="1:8" s="14" customFormat="1" ht="20.100000000000001" hidden="1" customHeight="1" x14ac:dyDescent="0.2">
      <c r="A134" s="823"/>
      <c r="B134" s="985" t="s">
        <v>1626</v>
      </c>
      <c r="C134" s="985" t="s">
        <v>2211</v>
      </c>
      <c r="D134" s="985">
        <v>45546</v>
      </c>
      <c r="E134" s="819">
        <f t="shared" si="39"/>
        <v>45547</v>
      </c>
      <c r="F134" s="819">
        <v>45553</v>
      </c>
      <c r="H134" s="775">
        <f>H133+7</f>
        <v>45543</v>
      </c>
    </row>
    <row r="135" spans="1:8" s="14" customFormat="1" ht="20.100000000000001" hidden="1" customHeight="1" x14ac:dyDescent="0.2">
      <c r="A135" s="823"/>
      <c r="B135" s="985" t="s">
        <v>2114</v>
      </c>
      <c r="C135" s="985" t="s">
        <v>2212</v>
      </c>
      <c r="D135" s="985">
        <v>45564</v>
      </c>
      <c r="E135" s="819">
        <f t="shared" si="39"/>
        <v>45565</v>
      </c>
      <c r="F135" s="898" t="s">
        <v>415</v>
      </c>
      <c r="H135" s="775">
        <f>H134+7</f>
        <v>45550</v>
      </c>
    </row>
    <row r="136" spans="1:8" s="14" customFormat="1" ht="20.100000000000001" hidden="1" customHeight="1" x14ac:dyDescent="0.2">
      <c r="A136" s="823"/>
      <c r="B136" s="985" t="s">
        <v>2213</v>
      </c>
      <c r="C136" s="985" t="s">
        <v>2214</v>
      </c>
      <c r="D136" s="985">
        <v>45558</v>
      </c>
      <c r="E136" s="898" t="s">
        <v>415</v>
      </c>
      <c r="F136" s="819">
        <f>D136+6</f>
        <v>45564</v>
      </c>
      <c r="H136" s="775">
        <f>H135+7</f>
        <v>45557</v>
      </c>
    </row>
    <row r="137" spans="1:8" s="14" customFormat="1" ht="20.100000000000001" hidden="1" customHeight="1" x14ac:dyDescent="0.2">
      <c r="A137" s="823" t="s">
        <v>1789</v>
      </c>
      <c r="B137" s="985" t="s">
        <v>2114</v>
      </c>
      <c r="C137" s="985" t="s">
        <v>2215</v>
      </c>
      <c r="D137" s="985">
        <v>45572</v>
      </c>
      <c r="E137" s="898" t="s">
        <v>415</v>
      </c>
      <c r="F137" s="898" t="s">
        <v>415</v>
      </c>
      <c r="H137" s="775">
        <f>H136+7</f>
        <v>45564</v>
      </c>
    </row>
    <row r="138" spans="1:8" s="14" customFormat="1" ht="20.100000000000001" hidden="1" customHeight="1" x14ac:dyDescent="0.2">
      <c r="A138" s="823" t="s">
        <v>2122</v>
      </c>
      <c r="B138" s="985" t="s">
        <v>2122</v>
      </c>
      <c r="C138" s="985" t="s">
        <v>2216</v>
      </c>
      <c r="D138" s="985">
        <v>45568</v>
      </c>
      <c r="E138" s="819">
        <f t="shared" ref="E138:E141" si="41">D138+1</f>
        <v>45569</v>
      </c>
      <c r="F138" s="819">
        <f t="shared" ref="F138:F141" si="42">D138+6</f>
        <v>45574</v>
      </c>
      <c r="H138" s="775">
        <f>H137+7</f>
        <v>45571</v>
      </c>
    </row>
    <row r="139" spans="1:8" s="14" customFormat="1" ht="20.100000000000001" hidden="1" customHeight="1" x14ac:dyDescent="0.2">
      <c r="A139" s="823" t="s">
        <v>2180</v>
      </c>
      <c r="B139" s="985" t="s">
        <v>2217</v>
      </c>
      <c r="C139" s="985" t="s">
        <v>2218</v>
      </c>
      <c r="D139" s="985">
        <v>45583</v>
      </c>
      <c r="E139" s="898" t="s">
        <v>415</v>
      </c>
      <c r="F139" s="819">
        <f t="shared" si="42"/>
        <v>45589</v>
      </c>
      <c r="H139" s="775">
        <v>45576</v>
      </c>
    </row>
    <row r="140" spans="1:8" s="14" customFormat="1" ht="20.100000000000001" hidden="1" customHeight="1" x14ac:dyDescent="0.2">
      <c r="A140" s="823" t="s">
        <v>1626</v>
      </c>
      <c r="B140" s="985" t="s">
        <v>2023</v>
      </c>
      <c r="C140" s="985" t="s">
        <v>2219</v>
      </c>
      <c r="D140" s="985">
        <v>45585</v>
      </c>
      <c r="E140" s="898" t="s">
        <v>415</v>
      </c>
      <c r="F140" s="819">
        <f t="shared" si="42"/>
        <v>45591</v>
      </c>
      <c r="H140" s="775">
        <f>H139+7</f>
        <v>45583</v>
      </c>
    </row>
    <row r="141" spans="1:8" s="14" customFormat="1" ht="20.100000000000001" hidden="1" customHeight="1" x14ac:dyDescent="0.2">
      <c r="A141" s="823" t="s">
        <v>2220</v>
      </c>
      <c r="B141" s="985" t="s">
        <v>2157</v>
      </c>
      <c r="C141" s="985" t="s">
        <v>2221</v>
      </c>
      <c r="D141" s="985">
        <v>45590</v>
      </c>
      <c r="E141" s="819">
        <f t="shared" si="41"/>
        <v>45591</v>
      </c>
      <c r="F141" s="819">
        <f t="shared" si="42"/>
        <v>45596</v>
      </c>
      <c r="H141" s="775">
        <f>H140+7</f>
        <v>45590</v>
      </c>
    </row>
    <row r="142" spans="1:8" s="14" customFormat="1" ht="20.100000000000001" hidden="1" customHeight="1" x14ac:dyDescent="0.2">
      <c r="A142" s="823" t="s">
        <v>1626</v>
      </c>
      <c r="B142" s="985" t="s">
        <v>669</v>
      </c>
      <c r="C142" s="985" t="s">
        <v>2222</v>
      </c>
      <c r="D142" s="985">
        <v>45595</v>
      </c>
      <c r="E142" s="819">
        <f t="shared" ref="E142:E145" si="43">D142+1</f>
        <v>45596</v>
      </c>
      <c r="F142" s="775">
        <f>D142+6</f>
        <v>45601</v>
      </c>
      <c r="H142" s="775">
        <f>H141+7</f>
        <v>45597</v>
      </c>
    </row>
    <row r="143" spans="1:8" s="14" customFormat="1" ht="20.100000000000001" hidden="1" customHeight="1" x14ac:dyDescent="0.2">
      <c r="A143" s="823" t="s">
        <v>2223</v>
      </c>
      <c r="B143" s="985" t="s">
        <v>2224</v>
      </c>
      <c r="C143" s="1063" t="s">
        <v>2225</v>
      </c>
      <c r="D143" s="985">
        <v>45604</v>
      </c>
      <c r="E143" s="819">
        <f t="shared" si="43"/>
        <v>45605</v>
      </c>
      <c r="F143" s="775">
        <f>D143+6</f>
        <v>45610</v>
      </c>
      <c r="H143" s="775">
        <f t="shared" ref="H143" si="44">H142+7</f>
        <v>45604</v>
      </c>
    </row>
    <row r="144" spans="1:8" s="14" customFormat="1" ht="20.100000000000001" hidden="1" customHeight="1" x14ac:dyDescent="0.2">
      <c r="A144" s="823"/>
      <c r="B144" s="985" t="s">
        <v>2122</v>
      </c>
      <c r="C144" s="985" t="s">
        <v>2226</v>
      </c>
      <c r="D144" s="985">
        <v>45612</v>
      </c>
      <c r="E144" s="819">
        <f>D144+2</f>
        <v>45614</v>
      </c>
      <c r="F144" s="819">
        <f t="shared" ref="F144:F145" si="45">D144+6</f>
        <v>45618</v>
      </c>
      <c r="H144" s="775">
        <f t="shared" ref="H144" si="46">H143+7</f>
        <v>45611</v>
      </c>
    </row>
    <row r="145" spans="1:10" s="14" customFormat="1" ht="20.100000000000001" hidden="1" customHeight="1" x14ac:dyDescent="0.2">
      <c r="A145" s="823" t="s">
        <v>2217</v>
      </c>
      <c r="B145" s="1063" t="s">
        <v>439</v>
      </c>
      <c r="C145" s="985" t="s">
        <v>2227</v>
      </c>
      <c r="D145" s="817">
        <v>45617</v>
      </c>
      <c r="E145" s="871">
        <f t="shared" si="43"/>
        <v>45618</v>
      </c>
      <c r="F145" s="871">
        <f t="shared" si="45"/>
        <v>45623</v>
      </c>
      <c r="H145" s="775">
        <f t="shared" ref="H145" si="47">H144+7</f>
        <v>45618</v>
      </c>
    </row>
    <row r="146" spans="1:10" s="14" customFormat="1" ht="20.100000000000001" hidden="1" customHeight="1" x14ac:dyDescent="0.2">
      <c r="A146" s="823"/>
      <c r="B146" s="985" t="s">
        <v>2023</v>
      </c>
      <c r="C146" s="985" t="s">
        <v>2228</v>
      </c>
      <c r="D146" s="985">
        <v>45625</v>
      </c>
      <c r="E146" s="819">
        <f>D146+2</f>
        <v>45627</v>
      </c>
      <c r="F146" s="898" t="s">
        <v>415</v>
      </c>
      <c r="H146" s="775">
        <f t="shared" ref="H146:H147" si="48">H145+7</f>
        <v>45625</v>
      </c>
    </row>
    <row r="147" spans="1:10" s="14" customFormat="1" ht="20.100000000000001" hidden="1" customHeight="1" x14ac:dyDescent="0.2">
      <c r="A147" s="823"/>
      <c r="B147" s="985" t="s">
        <v>667</v>
      </c>
      <c r="C147" s="985" t="s">
        <v>2229</v>
      </c>
      <c r="D147" s="985">
        <v>45639</v>
      </c>
      <c r="E147" s="819">
        <f t="shared" ref="E147:E150" si="49">D147+2</f>
        <v>45641</v>
      </c>
      <c r="F147" s="819">
        <f t="shared" ref="F147" si="50">D147+6</f>
        <v>45645</v>
      </c>
      <c r="H147" s="775">
        <f t="shared" si="48"/>
        <v>45632</v>
      </c>
    </row>
    <row r="148" spans="1:10" s="14" customFormat="1" ht="20.100000000000001" hidden="1" customHeight="1" x14ac:dyDescent="0.2">
      <c r="A148" s="823"/>
      <c r="B148" s="985" t="s">
        <v>669</v>
      </c>
      <c r="C148" s="985" t="s">
        <v>2230</v>
      </c>
      <c r="D148" s="985">
        <v>45648</v>
      </c>
      <c r="E148" s="819">
        <f t="shared" si="49"/>
        <v>45650</v>
      </c>
      <c r="F148" s="898" t="s">
        <v>415</v>
      </c>
      <c r="H148" s="775">
        <f>H147+7</f>
        <v>45639</v>
      </c>
    </row>
    <row r="149" spans="1:10" s="14" customFormat="1" ht="20.100000000000001" hidden="1" customHeight="1" x14ac:dyDescent="0.2">
      <c r="A149" s="823"/>
      <c r="B149" s="985" t="s">
        <v>2157</v>
      </c>
      <c r="C149" s="985" t="s">
        <v>2231</v>
      </c>
      <c r="D149" s="985">
        <v>45649</v>
      </c>
      <c r="E149" s="819">
        <f t="shared" si="49"/>
        <v>45651</v>
      </c>
      <c r="F149" s="898" t="s">
        <v>415</v>
      </c>
      <c r="H149" s="775">
        <f t="shared" ref="H149:H151" si="51">H148+7</f>
        <v>45646</v>
      </c>
    </row>
    <row r="150" spans="1:10" s="14" customFormat="1" ht="20.100000000000001" hidden="1" customHeight="1" x14ac:dyDescent="0.2">
      <c r="A150" s="823"/>
      <c r="B150" s="985" t="s">
        <v>2122</v>
      </c>
      <c r="C150" s="985" t="s">
        <v>2232</v>
      </c>
      <c r="D150" s="985">
        <v>45651</v>
      </c>
      <c r="E150" s="819">
        <f t="shared" si="49"/>
        <v>45653</v>
      </c>
      <c r="F150" s="898" t="s">
        <v>415</v>
      </c>
      <c r="H150" s="775">
        <f t="shared" si="51"/>
        <v>45653</v>
      </c>
    </row>
    <row r="151" spans="1:10" s="14" customFormat="1" ht="20.100000000000001" hidden="1" customHeight="1" x14ac:dyDescent="0.2">
      <c r="A151" s="823" t="s">
        <v>2023</v>
      </c>
      <c r="B151" s="985" t="s">
        <v>2023</v>
      </c>
      <c r="C151" s="985" t="s">
        <v>2233</v>
      </c>
      <c r="D151" s="985">
        <v>45660</v>
      </c>
      <c r="E151" s="819">
        <f t="shared" ref="E151" si="52">D151+2</f>
        <v>45662</v>
      </c>
      <c r="F151" s="898" t="s">
        <v>415</v>
      </c>
      <c r="H151" s="775">
        <f t="shared" si="51"/>
        <v>45660</v>
      </c>
    </row>
    <row r="152" spans="1:10" s="14" customFormat="1" ht="20.100000000000001" customHeight="1" x14ac:dyDescent="0.2">
      <c r="A152" s="823"/>
      <c r="B152" s="781"/>
      <c r="C152" s="781"/>
      <c r="D152" s="781"/>
      <c r="E152" s="781"/>
      <c r="F152" s="781"/>
      <c r="G152" s="781"/>
      <c r="H152" s="781"/>
      <c r="I152" s="331"/>
      <c r="J152" s="781"/>
    </row>
    <row r="153" spans="1:10" s="14" customFormat="1" ht="27" customHeight="1" x14ac:dyDescent="0.2">
      <c r="A153" s="823"/>
      <c r="B153" s="1153" t="s">
        <v>2175</v>
      </c>
      <c r="C153" s="1154"/>
      <c r="D153" s="1155" t="s">
        <v>377</v>
      </c>
      <c r="E153" s="970" t="s">
        <v>2234</v>
      </c>
      <c r="F153" s="970" t="s">
        <v>2235</v>
      </c>
      <c r="H153" s="899"/>
    </row>
    <row r="154" spans="1:10" s="14" customFormat="1" ht="16.5" customHeight="1" x14ac:dyDescent="0.2">
      <c r="A154" s="823"/>
      <c r="B154" s="973" t="s">
        <v>381</v>
      </c>
      <c r="C154" s="973" t="s">
        <v>382</v>
      </c>
      <c r="D154" s="1156"/>
      <c r="E154" s="981" t="s">
        <v>143</v>
      </c>
      <c r="F154" s="981" t="s">
        <v>233</v>
      </c>
      <c r="H154" s="1088" t="s">
        <v>383</v>
      </c>
      <c r="I154" s="1016" t="s">
        <v>384</v>
      </c>
    </row>
    <row r="155" spans="1:10" s="14" customFormat="1" ht="27" hidden="1" customHeight="1" x14ac:dyDescent="0.2">
      <c r="A155" s="823"/>
      <c r="B155" s="838" t="s">
        <v>1376</v>
      </c>
      <c r="C155" s="634" t="s">
        <v>2236</v>
      </c>
      <c r="D155" s="819">
        <v>45306</v>
      </c>
      <c r="E155" s="820">
        <f t="shared" ref="E155:E163" si="53">D155+1</f>
        <v>45307</v>
      </c>
      <c r="F155" s="819">
        <f t="shared" ref="F155:F163" si="54">D155+6</f>
        <v>45312</v>
      </c>
      <c r="G155" s="880" t="e">
        <f>#REF!+7</f>
        <v>#REF!</v>
      </c>
      <c r="H155" s="193"/>
    </row>
    <row r="156" spans="1:10" s="14" customFormat="1" ht="27" hidden="1" customHeight="1" x14ac:dyDescent="0.2">
      <c r="A156" s="823" t="s">
        <v>2237</v>
      </c>
      <c r="B156" s="838" t="s">
        <v>1789</v>
      </c>
      <c r="C156" s="634" t="s">
        <v>2238</v>
      </c>
      <c r="D156" s="819">
        <v>45310</v>
      </c>
      <c r="E156" s="820">
        <f t="shared" si="53"/>
        <v>45311</v>
      </c>
      <c r="F156" s="820">
        <f t="shared" si="54"/>
        <v>45316</v>
      </c>
      <c r="G156" s="880" t="e">
        <f t="shared" ref="G156:G158" si="55">G155+7</f>
        <v>#REF!</v>
      </c>
      <c r="H156" s="193"/>
    </row>
    <row r="157" spans="1:10" s="14" customFormat="1" ht="27" hidden="1" customHeight="1" x14ac:dyDescent="0.2">
      <c r="A157" s="823"/>
      <c r="B157" s="838" t="s">
        <v>2108</v>
      </c>
      <c r="C157" s="634" t="s">
        <v>2239</v>
      </c>
      <c r="D157" s="819">
        <v>45318</v>
      </c>
      <c r="E157" s="819">
        <f t="shared" si="53"/>
        <v>45319</v>
      </c>
      <c r="F157" s="819">
        <f t="shared" si="54"/>
        <v>45324</v>
      </c>
      <c r="G157" s="880" t="e">
        <f t="shared" si="55"/>
        <v>#REF!</v>
      </c>
      <c r="H157" s="193"/>
    </row>
    <row r="158" spans="1:10" s="14" customFormat="1" ht="27" hidden="1" customHeight="1" x14ac:dyDescent="0.2">
      <c r="A158" s="823"/>
      <c r="B158" s="838" t="s">
        <v>1626</v>
      </c>
      <c r="C158" s="634" t="s">
        <v>2240</v>
      </c>
      <c r="D158" s="819">
        <v>45322</v>
      </c>
      <c r="E158" s="819">
        <f t="shared" si="53"/>
        <v>45323</v>
      </c>
      <c r="F158" s="819">
        <f t="shared" si="54"/>
        <v>45328</v>
      </c>
      <c r="G158" s="880" t="e">
        <f t="shared" si="55"/>
        <v>#REF!</v>
      </c>
      <c r="H158" s="193"/>
    </row>
    <row r="159" spans="1:10" s="14" customFormat="1" ht="27" hidden="1" customHeight="1" x14ac:dyDescent="0.2">
      <c r="A159" s="823"/>
      <c r="B159" s="838" t="s">
        <v>1603</v>
      </c>
      <c r="C159" s="634" t="s">
        <v>2241</v>
      </c>
      <c r="D159" s="819">
        <v>45330</v>
      </c>
      <c r="E159" s="819">
        <f t="shared" si="53"/>
        <v>45331</v>
      </c>
      <c r="F159" s="819">
        <f t="shared" si="54"/>
        <v>45336</v>
      </c>
      <c r="G159" s="880">
        <v>45326</v>
      </c>
      <c r="H159" s="193"/>
    </row>
    <row r="160" spans="1:10" s="14" customFormat="1" ht="27" hidden="1" customHeight="1" x14ac:dyDescent="0.2">
      <c r="A160" s="823" t="s">
        <v>2242</v>
      </c>
      <c r="B160" s="838" t="s">
        <v>1376</v>
      </c>
      <c r="C160" s="634" t="s">
        <v>2243</v>
      </c>
      <c r="D160" s="871">
        <v>45335</v>
      </c>
      <c r="E160" s="871">
        <f t="shared" si="53"/>
        <v>45336</v>
      </c>
      <c r="F160" s="871">
        <f t="shared" si="54"/>
        <v>45341</v>
      </c>
      <c r="G160" s="880">
        <v>45333</v>
      </c>
      <c r="H160" s="193"/>
    </row>
    <row r="161" spans="1:8" s="14" customFormat="1" ht="27" hidden="1" customHeight="1" x14ac:dyDescent="0.2">
      <c r="A161" s="823"/>
      <c r="B161" s="838" t="s">
        <v>1789</v>
      </c>
      <c r="C161" s="634" t="s">
        <v>2244</v>
      </c>
      <c r="D161" s="819">
        <v>45345</v>
      </c>
      <c r="E161" s="819">
        <f t="shared" si="53"/>
        <v>45346</v>
      </c>
      <c r="F161" s="819">
        <f t="shared" si="54"/>
        <v>45351</v>
      </c>
      <c r="G161" s="880">
        <v>45340</v>
      </c>
      <c r="H161" s="193"/>
    </row>
    <row r="162" spans="1:8" s="14" customFormat="1" ht="27" hidden="1" customHeight="1" x14ac:dyDescent="0.2">
      <c r="A162" s="823"/>
      <c r="B162" s="838" t="s">
        <v>2108</v>
      </c>
      <c r="C162" s="634" t="s">
        <v>2245</v>
      </c>
      <c r="D162" s="819">
        <v>45348</v>
      </c>
      <c r="E162" s="819">
        <f t="shared" si="53"/>
        <v>45349</v>
      </c>
      <c r="F162" s="819">
        <f t="shared" si="54"/>
        <v>45354</v>
      </c>
      <c r="G162" s="880">
        <v>45347</v>
      </c>
      <c r="H162" s="193"/>
    </row>
    <row r="163" spans="1:8" s="14" customFormat="1" ht="27" hidden="1" customHeight="1" x14ac:dyDescent="0.2">
      <c r="A163" s="823"/>
      <c r="B163" s="838" t="s">
        <v>1626</v>
      </c>
      <c r="C163" s="634" t="s">
        <v>2246</v>
      </c>
      <c r="D163" s="819">
        <v>45359</v>
      </c>
      <c r="E163" s="819">
        <f t="shared" si="53"/>
        <v>45360</v>
      </c>
      <c r="F163" s="819">
        <f t="shared" si="54"/>
        <v>45365</v>
      </c>
      <c r="G163" s="880">
        <v>45354</v>
      </c>
      <c r="H163" s="193"/>
    </row>
    <row r="164" spans="1:8" s="14" customFormat="1" ht="27" hidden="1" customHeight="1" x14ac:dyDescent="0.2">
      <c r="A164" s="823" t="s">
        <v>2177</v>
      </c>
      <c r="B164" s="992" t="s">
        <v>1603</v>
      </c>
      <c r="C164" s="985" t="s">
        <v>2178</v>
      </c>
      <c r="D164" s="985">
        <v>45372</v>
      </c>
      <c r="E164" s="898" t="s">
        <v>415</v>
      </c>
      <c r="F164" s="819">
        <v>45375</v>
      </c>
      <c r="G164" s="775">
        <v>45361</v>
      </c>
      <c r="H164" s="193"/>
    </row>
    <row r="165" spans="1:8" s="14" customFormat="1" ht="27" hidden="1" customHeight="1" x14ac:dyDescent="0.2">
      <c r="A165" s="823" t="s">
        <v>2179</v>
      </c>
      <c r="B165" s="992" t="s">
        <v>2180</v>
      </c>
      <c r="C165" s="985" t="s">
        <v>2181</v>
      </c>
      <c r="D165" s="985">
        <v>45373</v>
      </c>
      <c r="E165" s="898" t="s">
        <v>415</v>
      </c>
      <c r="F165" s="819">
        <f t="shared" ref="F165:F169" si="56">D165+6</f>
        <v>45379</v>
      </c>
      <c r="G165" s="775">
        <v>45368</v>
      </c>
      <c r="H165" s="193"/>
    </row>
    <row r="166" spans="1:8" s="14" customFormat="1" ht="27" hidden="1" customHeight="1" x14ac:dyDescent="0.2">
      <c r="A166" s="823"/>
      <c r="B166" s="992" t="s">
        <v>1789</v>
      </c>
      <c r="C166" s="985" t="s">
        <v>2182</v>
      </c>
      <c r="D166" s="985">
        <v>45382</v>
      </c>
      <c r="E166" s="819">
        <f t="shared" ref="E166:E169" si="57">D166+1</f>
        <v>45383</v>
      </c>
      <c r="F166" s="819">
        <f t="shared" si="56"/>
        <v>45388</v>
      </c>
      <c r="G166" s="775">
        <v>45375</v>
      </c>
      <c r="H166" s="193"/>
    </row>
    <row r="167" spans="1:8" s="14" customFormat="1" ht="27" hidden="1" customHeight="1" x14ac:dyDescent="0.2">
      <c r="A167" s="823"/>
      <c r="B167" s="992" t="s">
        <v>2108</v>
      </c>
      <c r="C167" s="985" t="s">
        <v>2183</v>
      </c>
      <c r="D167" s="985">
        <v>45386</v>
      </c>
      <c r="E167" s="819">
        <f t="shared" si="57"/>
        <v>45387</v>
      </c>
      <c r="F167" s="819">
        <f t="shared" si="56"/>
        <v>45392</v>
      </c>
      <c r="G167" s="775">
        <v>45382</v>
      </c>
      <c r="H167" s="193"/>
    </row>
    <row r="168" spans="1:8" s="14" customFormat="1" ht="27" hidden="1" customHeight="1" x14ac:dyDescent="0.2">
      <c r="A168" s="823"/>
      <c r="B168" s="992" t="s">
        <v>1626</v>
      </c>
      <c r="C168" s="985" t="s">
        <v>2184</v>
      </c>
      <c r="D168" s="985">
        <v>45389</v>
      </c>
      <c r="E168" s="819">
        <f t="shared" si="57"/>
        <v>45390</v>
      </c>
      <c r="F168" s="819">
        <f t="shared" si="56"/>
        <v>45395</v>
      </c>
      <c r="G168" s="775">
        <v>45389</v>
      </c>
      <c r="H168" s="193"/>
    </row>
    <row r="169" spans="1:8" s="14" customFormat="1" ht="27" hidden="1" customHeight="1" x14ac:dyDescent="0.2">
      <c r="A169" s="823" t="s">
        <v>1603</v>
      </c>
      <c r="B169" s="939" t="s">
        <v>439</v>
      </c>
      <c r="C169" s="985" t="s">
        <v>2185</v>
      </c>
      <c r="D169" s="985">
        <v>45396</v>
      </c>
      <c r="E169" s="871">
        <f t="shared" si="57"/>
        <v>45397</v>
      </c>
      <c r="F169" s="871">
        <f t="shared" si="56"/>
        <v>45402</v>
      </c>
      <c r="G169" s="775">
        <v>45396</v>
      </c>
      <c r="H169" s="193"/>
    </row>
    <row r="170" spans="1:8" s="14" customFormat="1" ht="27" hidden="1" customHeight="1" x14ac:dyDescent="0.2">
      <c r="A170" s="823"/>
      <c r="B170" s="992" t="s">
        <v>1603</v>
      </c>
      <c r="C170" s="985" t="s">
        <v>2186</v>
      </c>
      <c r="D170" s="985">
        <v>45412</v>
      </c>
      <c r="E170" s="1157" t="s">
        <v>415</v>
      </c>
      <c r="F170" s="1158"/>
      <c r="G170" s="775">
        <f t="shared" ref="G170:G188" si="58">G169+7</f>
        <v>45403</v>
      </c>
      <c r="H170" s="193"/>
    </row>
    <row r="171" spans="1:8" s="14" customFormat="1" ht="20.100000000000001" hidden="1" customHeight="1" x14ac:dyDescent="0.2">
      <c r="A171" s="823" t="s">
        <v>2187</v>
      </c>
      <c r="B171" s="992" t="s">
        <v>2180</v>
      </c>
      <c r="C171" s="985" t="s">
        <v>2188</v>
      </c>
      <c r="D171" s="985">
        <v>45421</v>
      </c>
      <c r="E171" s="819">
        <v>45419</v>
      </c>
      <c r="F171" s="819">
        <f t="shared" ref="F171:F175" si="59">D171+6</f>
        <v>45427</v>
      </c>
      <c r="G171" s="775">
        <f t="shared" si="58"/>
        <v>45410</v>
      </c>
      <c r="H171" s="193"/>
    </row>
    <row r="172" spans="1:8" s="14" customFormat="1" ht="20.100000000000001" hidden="1" customHeight="1" x14ac:dyDescent="0.2">
      <c r="A172" s="823"/>
      <c r="B172" s="992" t="s">
        <v>1789</v>
      </c>
      <c r="C172" s="985" t="s">
        <v>2189</v>
      </c>
      <c r="D172" s="985">
        <v>45426</v>
      </c>
      <c r="E172" s="819">
        <f t="shared" ref="E172" si="60">D172+1</f>
        <v>45427</v>
      </c>
      <c r="F172" s="819">
        <f t="shared" si="59"/>
        <v>45432</v>
      </c>
      <c r="G172" s="775">
        <f t="shared" si="58"/>
        <v>45417</v>
      </c>
      <c r="H172" s="193"/>
    </row>
    <row r="173" spans="1:8" s="14" customFormat="1" ht="20.100000000000001" hidden="1" customHeight="1" x14ac:dyDescent="0.2">
      <c r="A173" s="823" t="s">
        <v>2108</v>
      </c>
      <c r="B173" s="898" t="s">
        <v>415</v>
      </c>
      <c r="C173" s="985" t="s">
        <v>2190</v>
      </c>
      <c r="D173" s="817">
        <v>45435</v>
      </c>
      <c r="E173" s="816" t="s">
        <v>415</v>
      </c>
      <c r="F173" s="871">
        <f t="shared" si="59"/>
        <v>45441</v>
      </c>
      <c r="G173" s="775">
        <f t="shared" si="58"/>
        <v>45424</v>
      </c>
      <c r="H173" s="193"/>
    </row>
    <row r="174" spans="1:8" s="14" customFormat="1" ht="20.100000000000001" hidden="1" customHeight="1" x14ac:dyDescent="0.2">
      <c r="A174" s="823"/>
      <c r="B174" s="985" t="s">
        <v>1626</v>
      </c>
      <c r="C174" s="985" t="s">
        <v>2191</v>
      </c>
      <c r="D174" s="985">
        <v>45443</v>
      </c>
      <c r="E174" s="819">
        <f t="shared" ref="E174:E184" si="61">D174+1</f>
        <v>45444</v>
      </c>
      <c r="F174" s="819">
        <f t="shared" si="59"/>
        <v>45449</v>
      </c>
      <c r="G174" s="775">
        <f t="shared" si="58"/>
        <v>45431</v>
      </c>
      <c r="H174" s="193"/>
    </row>
    <row r="175" spans="1:8" s="14" customFormat="1" ht="20.100000000000001" hidden="1" customHeight="1" x14ac:dyDescent="0.2">
      <c r="A175" s="823" t="s">
        <v>1603</v>
      </c>
      <c r="B175" s="1063" t="s">
        <v>2192</v>
      </c>
      <c r="C175" s="985" t="s">
        <v>2193</v>
      </c>
      <c r="D175" s="985">
        <v>45445</v>
      </c>
      <c r="E175" s="819">
        <f t="shared" si="61"/>
        <v>45446</v>
      </c>
      <c r="F175" s="819">
        <f t="shared" si="59"/>
        <v>45451</v>
      </c>
      <c r="G175" s="775">
        <f t="shared" si="58"/>
        <v>45438</v>
      </c>
      <c r="H175" s="193"/>
    </row>
    <row r="176" spans="1:8" s="14" customFormat="1" ht="20.100000000000001" hidden="1" customHeight="1" x14ac:dyDescent="0.2">
      <c r="A176" s="823"/>
      <c r="B176" s="985" t="s">
        <v>2180</v>
      </c>
      <c r="C176" s="985" t="s">
        <v>2194</v>
      </c>
      <c r="D176" s="985">
        <v>45464</v>
      </c>
      <c r="E176" s="819">
        <f t="shared" si="61"/>
        <v>45465</v>
      </c>
      <c r="F176" s="898" t="s">
        <v>415</v>
      </c>
      <c r="G176" s="775">
        <f t="shared" si="58"/>
        <v>45445</v>
      </c>
      <c r="H176" s="193"/>
    </row>
    <row r="177" spans="1:8" s="14" customFormat="1" ht="20.100000000000001" hidden="1" customHeight="1" x14ac:dyDescent="0.2">
      <c r="A177" s="823" t="s">
        <v>1789</v>
      </c>
      <c r="B177" s="898" t="s">
        <v>439</v>
      </c>
      <c r="C177" s="985" t="s">
        <v>2195</v>
      </c>
      <c r="D177" s="817">
        <v>45452</v>
      </c>
      <c r="E177" s="871">
        <f t="shared" si="61"/>
        <v>45453</v>
      </c>
      <c r="F177" s="871">
        <f t="shared" ref="F177" si="62">D177+6</f>
        <v>45458</v>
      </c>
      <c r="G177" s="775">
        <f t="shared" si="58"/>
        <v>45452</v>
      </c>
      <c r="H177" s="193"/>
    </row>
    <row r="178" spans="1:8" s="14" customFormat="1" ht="20.100000000000001" hidden="1" customHeight="1" x14ac:dyDescent="0.2">
      <c r="A178" s="892" t="s">
        <v>2108</v>
      </c>
      <c r="B178" s="985" t="s">
        <v>1789</v>
      </c>
      <c r="C178" s="985" t="s">
        <v>2196</v>
      </c>
      <c r="D178" s="985">
        <v>45469</v>
      </c>
      <c r="E178" s="819">
        <f t="shared" si="61"/>
        <v>45470</v>
      </c>
      <c r="F178" s="898" t="s">
        <v>415</v>
      </c>
      <c r="G178" s="775">
        <f t="shared" si="58"/>
        <v>45459</v>
      </c>
      <c r="H178" s="193"/>
    </row>
    <row r="179" spans="1:8" s="14" customFormat="1" ht="20.100000000000001" hidden="1" customHeight="1" x14ac:dyDescent="0.2">
      <c r="A179" s="892" t="s">
        <v>2197</v>
      </c>
      <c r="B179" s="985" t="s">
        <v>2122</v>
      </c>
      <c r="C179" s="985" t="s">
        <v>2198</v>
      </c>
      <c r="D179" s="985">
        <v>45478</v>
      </c>
      <c r="E179" s="819">
        <f t="shared" si="61"/>
        <v>45479</v>
      </c>
      <c r="F179" s="898" t="s">
        <v>415</v>
      </c>
      <c r="G179" s="775">
        <f t="shared" si="58"/>
        <v>45466</v>
      </c>
      <c r="H179" s="193"/>
    </row>
    <row r="180" spans="1:8" s="14" customFormat="1" ht="20.100000000000001" hidden="1" customHeight="1" x14ac:dyDescent="0.2">
      <c r="A180" s="859" t="s">
        <v>1603</v>
      </c>
      <c r="B180" s="985" t="s">
        <v>1626</v>
      </c>
      <c r="C180" s="985" t="s">
        <v>2199</v>
      </c>
      <c r="D180" s="985">
        <v>45485</v>
      </c>
      <c r="E180" s="819">
        <f t="shared" si="61"/>
        <v>45486</v>
      </c>
      <c r="F180" s="898" t="s">
        <v>415</v>
      </c>
      <c r="G180" s="775">
        <f t="shared" si="58"/>
        <v>45473</v>
      </c>
      <c r="H180" s="193"/>
    </row>
    <row r="181" spans="1:8" s="14" customFormat="1" ht="20.100000000000001" hidden="1" customHeight="1" x14ac:dyDescent="0.2">
      <c r="A181" s="892" t="s">
        <v>1724</v>
      </c>
      <c r="B181" s="985" t="s">
        <v>2192</v>
      </c>
      <c r="C181" s="985" t="s">
        <v>2200</v>
      </c>
      <c r="D181" s="985">
        <v>45483</v>
      </c>
      <c r="E181" s="819">
        <f t="shared" si="61"/>
        <v>45484</v>
      </c>
      <c r="F181" s="819">
        <f t="shared" ref="F181:F183" si="63">D181+6</f>
        <v>45489</v>
      </c>
      <c r="G181" s="775">
        <f t="shared" si="58"/>
        <v>45480</v>
      </c>
      <c r="H181" s="193"/>
    </row>
    <row r="182" spans="1:8" s="14" customFormat="1" ht="20.100000000000001" hidden="1" customHeight="1" x14ac:dyDescent="0.2">
      <c r="A182" s="823"/>
      <c r="B182" s="985" t="s">
        <v>2180</v>
      </c>
      <c r="C182" s="985" t="s">
        <v>2201</v>
      </c>
      <c r="D182" s="985">
        <v>45491</v>
      </c>
      <c r="E182" s="819">
        <f t="shared" si="61"/>
        <v>45492</v>
      </c>
      <c r="F182" s="819">
        <f t="shared" si="63"/>
        <v>45497</v>
      </c>
      <c r="G182" s="775">
        <f t="shared" si="58"/>
        <v>45487</v>
      </c>
      <c r="H182" s="193"/>
    </row>
    <row r="183" spans="1:8" s="14" customFormat="1" ht="20.100000000000001" hidden="1" customHeight="1" x14ac:dyDescent="0.2">
      <c r="A183" s="892"/>
      <c r="B183" s="985" t="s">
        <v>1789</v>
      </c>
      <c r="C183" s="985" t="s">
        <v>2202</v>
      </c>
      <c r="D183" s="898" t="s">
        <v>415</v>
      </c>
      <c r="E183" s="871" t="e">
        <f t="shared" si="61"/>
        <v>#VALUE!</v>
      </c>
      <c r="F183" s="871" t="e">
        <f t="shared" si="63"/>
        <v>#VALUE!</v>
      </c>
      <c r="G183" s="775">
        <f t="shared" si="58"/>
        <v>45494</v>
      </c>
      <c r="H183" s="193"/>
    </row>
    <row r="184" spans="1:8" s="14" customFormat="1" ht="20.100000000000001" hidden="1" customHeight="1" x14ac:dyDescent="0.2">
      <c r="A184" s="892"/>
      <c r="B184" s="985" t="s">
        <v>2122</v>
      </c>
      <c r="C184" s="985" t="s">
        <v>2203</v>
      </c>
      <c r="D184" s="898" t="s">
        <v>415</v>
      </c>
      <c r="E184" s="871" t="e">
        <f t="shared" si="61"/>
        <v>#VALUE!</v>
      </c>
      <c r="F184" s="816" t="s">
        <v>415</v>
      </c>
      <c r="G184" s="775">
        <f t="shared" si="58"/>
        <v>45501</v>
      </c>
      <c r="H184" s="193"/>
    </row>
    <row r="185" spans="1:8" s="14" customFormat="1" ht="20.100000000000001" hidden="1" customHeight="1" x14ac:dyDescent="0.2">
      <c r="A185" s="859" t="s">
        <v>1603</v>
      </c>
      <c r="B185" s="985" t="s">
        <v>1626</v>
      </c>
      <c r="C185" s="985" t="s">
        <v>2204</v>
      </c>
      <c r="D185" s="985">
        <v>45519</v>
      </c>
      <c r="E185" s="898" t="s">
        <v>415</v>
      </c>
      <c r="F185" s="898" t="s">
        <v>415</v>
      </c>
      <c r="G185" s="775">
        <f t="shared" si="58"/>
        <v>45508</v>
      </c>
      <c r="H185" s="193"/>
    </row>
    <row r="186" spans="1:8" s="14" customFormat="1" ht="20.100000000000001" hidden="1" customHeight="1" x14ac:dyDescent="0.2">
      <c r="A186" s="892" t="s">
        <v>1724</v>
      </c>
      <c r="B186" s="985" t="s">
        <v>2192</v>
      </c>
      <c r="C186" s="985" t="s">
        <v>2205</v>
      </c>
      <c r="D186" s="985">
        <v>45531</v>
      </c>
      <c r="E186" s="898" t="s">
        <v>415</v>
      </c>
      <c r="F186" s="898" t="s">
        <v>415</v>
      </c>
      <c r="G186" s="775">
        <f t="shared" si="58"/>
        <v>45515</v>
      </c>
      <c r="H186" s="193"/>
    </row>
    <row r="187" spans="1:8" s="14" customFormat="1" ht="20.100000000000001" hidden="1" customHeight="1" x14ac:dyDescent="0.2">
      <c r="A187" s="823"/>
      <c r="B187" s="985" t="s">
        <v>2180</v>
      </c>
      <c r="C187" s="985" t="s">
        <v>2206</v>
      </c>
      <c r="D187" s="985">
        <v>45532</v>
      </c>
      <c r="E187" s="819">
        <f t="shared" ref="E187" si="64">D187+1</f>
        <v>45533</v>
      </c>
      <c r="F187" s="819">
        <v>45543</v>
      </c>
      <c r="G187" s="775">
        <f t="shared" si="58"/>
        <v>45522</v>
      </c>
      <c r="H187" s="193"/>
    </row>
    <row r="188" spans="1:8" s="14" customFormat="1" ht="20.100000000000001" hidden="1" customHeight="1" x14ac:dyDescent="0.2">
      <c r="A188" s="823" t="s">
        <v>2207</v>
      </c>
      <c r="B188" s="985" t="s">
        <v>1781</v>
      </c>
      <c r="C188" s="985" t="s">
        <v>2208</v>
      </c>
      <c r="D188" s="985">
        <v>45536</v>
      </c>
      <c r="E188" s="898" t="s">
        <v>415</v>
      </c>
      <c r="F188" s="898" t="s">
        <v>415</v>
      </c>
      <c r="G188" s="775">
        <f t="shared" si="58"/>
        <v>45529</v>
      </c>
      <c r="H188" s="193"/>
    </row>
    <row r="189" spans="1:8" s="14" customFormat="1" ht="20.100000000000001" hidden="1" customHeight="1" x14ac:dyDescent="0.2">
      <c r="A189" s="823" t="s">
        <v>2209</v>
      </c>
      <c r="B189" s="985" t="s">
        <v>2122</v>
      </c>
      <c r="C189" s="985" t="s">
        <v>2210</v>
      </c>
      <c r="D189" s="985">
        <v>45538</v>
      </c>
      <c r="E189" s="819">
        <f t="shared" ref="E189:E191" si="65">D189+1</f>
        <v>45539</v>
      </c>
      <c r="F189" s="819">
        <v>45545</v>
      </c>
      <c r="H189" s="775">
        <f>G188+7</f>
        <v>45536</v>
      </c>
    </row>
    <row r="190" spans="1:8" s="14" customFormat="1" ht="20.100000000000001" hidden="1" customHeight="1" x14ac:dyDescent="0.2">
      <c r="A190" s="823"/>
      <c r="B190" s="985" t="s">
        <v>1626</v>
      </c>
      <c r="C190" s="985" t="s">
        <v>2211</v>
      </c>
      <c r="D190" s="985">
        <v>45546</v>
      </c>
      <c r="E190" s="819">
        <f t="shared" si="65"/>
        <v>45547</v>
      </c>
      <c r="F190" s="819">
        <v>45553</v>
      </c>
      <c r="H190" s="775">
        <f>H189+7</f>
        <v>45543</v>
      </c>
    </row>
    <row r="191" spans="1:8" s="14" customFormat="1" ht="20.100000000000001" hidden="1" customHeight="1" x14ac:dyDescent="0.2">
      <c r="A191" s="823"/>
      <c r="B191" s="985" t="s">
        <v>2114</v>
      </c>
      <c r="C191" s="985" t="s">
        <v>2212</v>
      </c>
      <c r="D191" s="985">
        <v>45564</v>
      </c>
      <c r="E191" s="819">
        <f t="shared" si="65"/>
        <v>45565</v>
      </c>
      <c r="F191" s="898" t="s">
        <v>415</v>
      </c>
      <c r="H191" s="775">
        <f>H190+7</f>
        <v>45550</v>
      </c>
    </row>
    <row r="192" spans="1:8" s="14" customFormat="1" ht="20.100000000000001" hidden="1" customHeight="1" x14ac:dyDescent="0.2">
      <c r="A192" s="823"/>
      <c r="B192" s="985" t="s">
        <v>2213</v>
      </c>
      <c r="C192" s="985" t="s">
        <v>2214</v>
      </c>
      <c r="D192" s="985">
        <v>45558</v>
      </c>
      <c r="E192" s="898" t="s">
        <v>415</v>
      </c>
      <c r="F192" s="819">
        <f>D192+6</f>
        <v>45564</v>
      </c>
      <c r="H192" s="775">
        <f>H191+7</f>
        <v>45557</v>
      </c>
    </row>
    <row r="193" spans="1:9" s="14" customFormat="1" ht="20.100000000000001" hidden="1" customHeight="1" x14ac:dyDescent="0.2">
      <c r="A193" s="823" t="s">
        <v>1789</v>
      </c>
      <c r="B193" s="985" t="s">
        <v>2114</v>
      </c>
      <c r="C193" s="985" t="s">
        <v>2215</v>
      </c>
      <c r="D193" s="985">
        <v>45572</v>
      </c>
      <c r="E193" s="898" t="s">
        <v>415</v>
      </c>
      <c r="F193" s="898" t="s">
        <v>415</v>
      </c>
      <c r="H193" s="775">
        <f>H192+7</f>
        <v>45564</v>
      </c>
    </row>
    <row r="194" spans="1:9" s="14" customFormat="1" ht="20.100000000000001" hidden="1" customHeight="1" x14ac:dyDescent="0.2">
      <c r="A194" s="823" t="s">
        <v>2122</v>
      </c>
      <c r="B194" s="985" t="s">
        <v>2122</v>
      </c>
      <c r="C194" s="985" t="s">
        <v>2216</v>
      </c>
      <c r="D194" s="985">
        <v>45568</v>
      </c>
      <c r="E194" s="819">
        <f t="shared" ref="E194" si="66">D194+1</f>
        <v>45569</v>
      </c>
      <c r="F194" s="819">
        <f t="shared" ref="F194:F197" si="67">D194+6</f>
        <v>45574</v>
      </c>
      <c r="H194" s="775">
        <f>H193+7</f>
        <v>45571</v>
      </c>
    </row>
    <row r="195" spans="1:9" s="14" customFormat="1" ht="20.100000000000001" hidden="1" customHeight="1" x14ac:dyDescent="0.2">
      <c r="A195" s="823" t="s">
        <v>2180</v>
      </c>
      <c r="B195" s="985" t="s">
        <v>2217</v>
      </c>
      <c r="C195" s="985" t="s">
        <v>2218</v>
      </c>
      <c r="D195" s="985">
        <v>45583</v>
      </c>
      <c r="E195" s="898" t="s">
        <v>415</v>
      </c>
      <c r="F195" s="819">
        <f t="shared" si="67"/>
        <v>45589</v>
      </c>
      <c r="H195" s="775">
        <v>45576</v>
      </c>
    </row>
    <row r="196" spans="1:9" s="14" customFormat="1" ht="20.100000000000001" hidden="1" customHeight="1" x14ac:dyDescent="0.2">
      <c r="A196" s="823" t="s">
        <v>1626</v>
      </c>
      <c r="B196" s="985" t="s">
        <v>2023</v>
      </c>
      <c r="C196" s="985" t="s">
        <v>2219</v>
      </c>
      <c r="D196" s="985">
        <v>45585</v>
      </c>
      <c r="E196" s="898" t="s">
        <v>415</v>
      </c>
      <c r="F196" s="819">
        <f t="shared" si="67"/>
        <v>45591</v>
      </c>
      <c r="H196" s="775">
        <f>H195+7</f>
        <v>45583</v>
      </c>
    </row>
    <row r="197" spans="1:9" s="14" customFormat="1" ht="20.100000000000001" hidden="1" customHeight="1" x14ac:dyDescent="0.2">
      <c r="A197" s="823" t="s">
        <v>2220</v>
      </c>
      <c r="B197" s="985" t="s">
        <v>2157</v>
      </c>
      <c r="C197" s="985" t="s">
        <v>2221</v>
      </c>
      <c r="D197" s="985">
        <v>45590</v>
      </c>
      <c r="E197" s="819">
        <f t="shared" ref="E197:E199" si="68">D197+1</f>
        <v>45591</v>
      </c>
      <c r="F197" s="819">
        <f t="shared" si="67"/>
        <v>45596</v>
      </c>
      <c r="H197" s="775">
        <f>H196+7</f>
        <v>45590</v>
      </c>
    </row>
    <row r="198" spans="1:9" s="14" customFormat="1" ht="20.100000000000001" hidden="1" customHeight="1" x14ac:dyDescent="0.2">
      <c r="A198" s="823" t="s">
        <v>1626</v>
      </c>
      <c r="B198" s="985" t="s">
        <v>669</v>
      </c>
      <c r="C198" s="985" t="s">
        <v>2222</v>
      </c>
      <c r="D198" s="985">
        <v>45595</v>
      </c>
      <c r="E198" s="819">
        <f t="shared" si="68"/>
        <v>45596</v>
      </c>
      <c r="F198" s="775">
        <f>D198+6</f>
        <v>45601</v>
      </c>
      <c r="H198" s="775">
        <f>H197+7</f>
        <v>45597</v>
      </c>
    </row>
    <row r="199" spans="1:9" s="14" customFormat="1" ht="20.100000000000001" hidden="1" customHeight="1" x14ac:dyDescent="0.2">
      <c r="A199" s="823" t="s">
        <v>2223</v>
      </c>
      <c r="B199" s="985" t="s">
        <v>2224</v>
      </c>
      <c r="C199" s="1063" t="s">
        <v>2225</v>
      </c>
      <c r="D199" s="985">
        <v>45604</v>
      </c>
      <c r="E199" s="819">
        <f t="shared" si="68"/>
        <v>45605</v>
      </c>
      <c r="F199" s="775">
        <f>D199+6</f>
        <v>45610</v>
      </c>
      <c r="H199" s="775">
        <f t="shared" ref="H199:H203" si="69">H198+7</f>
        <v>45604</v>
      </c>
    </row>
    <row r="200" spans="1:9" s="14" customFormat="1" ht="20.100000000000001" hidden="1" customHeight="1" x14ac:dyDescent="0.2">
      <c r="A200" s="823"/>
      <c r="B200" s="985" t="s">
        <v>2122</v>
      </c>
      <c r="C200" s="985" t="s">
        <v>2226</v>
      </c>
      <c r="D200" s="985">
        <v>45612</v>
      </c>
      <c r="E200" s="819">
        <f>D200+2</f>
        <v>45614</v>
      </c>
      <c r="F200" s="819">
        <f t="shared" ref="F200:F201" si="70">D200+6</f>
        <v>45618</v>
      </c>
      <c r="H200" s="775">
        <f t="shared" si="69"/>
        <v>45611</v>
      </c>
    </row>
    <row r="201" spans="1:9" s="14" customFormat="1" ht="20.100000000000001" hidden="1" customHeight="1" x14ac:dyDescent="0.2">
      <c r="A201" s="823" t="s">
        <v>2217</v>
      </c>
      <c r="B201" s="1063" t="s">
        <v>439</v>
      </c>
      <c r="C201" s="985" t="s">
        <v>2227</v>
      </c>
      <c r="D201" s="817">
        <v>45617</v>
      </c>
      <c r="E201" s="871">
        <f t="shared" ref="E201" si="71">D201+1</f>
        <v>45618</v>
      </c>
      <c r="F201" s="871">
        <f t="shared" si="70"/>
        <v>45623</v>
      </c>
      <c r="H201" s="775">
        <f t="shared" si="69"/>
        <v>45618</v>
      </c>
    </row>
    <row r="202" spans="1:9" s="14" customFormat="1" ht="20.100000000000001" hidden="1" customHeight="1" x14ac:dyDescent="0.2">
      <c r="A202" s="823"/>
      <c r="B202" s="985" t="s">
        <v>2023</v>
      </c>
      <c r="C202" s="985" t="s">
        <v>2228</v>
      </c>
      <c r="D202" s="985">
        <v>45625</v>
      </c>
      <c r="E202" s="819">
        <f>D202+2</f>
        <v>45627</v>
      </c>
      <c r="F202" s="898" t="s">
        <v>415</v>
      </c>
      <c r="H202" s="775">
        <f t="shared" si="69"/>
        <v>45625</v>
      </c>
    </row>
    <row r="203" spans="1:9" s="14" customFormat="1" ht="20.100000000000001" hidden="1" customHeight="1" x14ac:dyDescent="0.2">
      <c r="A203" s="823"/>
      <c r="B203" s="985" t="s">
        <v>667</v>
      </c>
      <c r="C203" s="985" t="s">
        <v>2229</v>
      </c>
      <c r="D203" s="985">
        <v>45639</v>
      </c>
      <c r="E203" s="819">
        <f t="shared" ref="E203" si="72">D203+2</f>
        <v>45641</v>
      </c>
      <c r="F203" s="819">
        <f t="shared" ref="F203" si="73">D203+6</f>
        <v>45645</v>
      </c>
      <c r="H203" s="775">
        <f t="shared" si="69"/>
        <v>45632</v>
      </c>
    </row>
    <row r="204" spans="1:9" s="14" customFormat="1" ht="20.100000000000001" customHeight="1" x14ac:dyDescent="0.2">
      <c r="A204" s="823"/>
      <c r="B204" s="985" t="s">
        <v>2247</v>
      </c>
      <c r="C204" s="985" t="s">
        <v>2248</v>
      </c>
      <c r="D204" s="985">
        <v>45677</v>
      </c>
      <c r="E204" s="819">
        <f>D204+4</f>
        <v>45681</v>
      </c>
      <c r="F204" s="819">
        <f>E204+10</f>
        <v>45691</v>
      </c>
      <c r="H204" s="775">
        <v>45673</v>
      </c>
      <c r="I204" s="332">
        <f>WEEKNUM(H204)</f>
        <v>3</v>
      </c>
    </row>
    <row r="205" spans="1:9" s="14" customFormat="1" ht="20.100000000000001" customHeight="1" x14ac:dyDescent="0.2">
      <c r="A205" s="823"/>
      <c r="B205" s="985" t="s">
        <v>667</v>
      </c>
      <c r="C205" s="985" t="s">
        <v>2249</v>
      </c>
      <c r="D205" s="985">
        <v>45682</v>
      </c>
      <c r="E205" s="819">
        <f t="shared" ref="E205:E209" si="74">D205+4</f>
        <v>45686</v>
      </c>
      <c r="F205" s="819">
        <f t="shared" ref="F205:F210" si="75">E205+10</f>
        <v>45696</v>
      </c>
      <c r="H205" s="775">
        <f>H204+7</f>
        <v>45680</v>
      </c>
      <c r="I205" s="332">
        <f>WEEKNUM(H205)</f>
        <v>4</v>
      </c>
    </row>
    <row r="206" spans="1:9" s="14" customFormat="1" ht="20.100000000000001" customHeight="1" x14ac:dyDescent="0.2">
      <c r="A206" s="823"/>
      <c r="B206" s="985" t="s">
        <v>2157</v>
      </c>
      <c r="C206" s="985" t="s">
        <v>2250</v>
      </c>
      <c r="D206" s="985">
        <v>45319</v>
      </c>
      <c r="E206" s="819">
        <f t="shared" si="74"/>
        <v>45323</v>
      </c>
      <c r="F206" s="819">
        <f t="shared" si="75"/>
        <v>45333</v>
      </c>
      <c r="H206" s="775">
        <f t="shared" ref="H206:H214" si="76">H205+7</f>
        <v>45687</v>
      </c>
      <c r="I206" s="332">
        <f>WEEKNUM(H206)</f>
        <v>5</v>
      </c>
    </row>
    <row r="207" spans="1:9" s="14" customFormat="1" ht="20.100000000000001" customHeight="1" x14ac:dyDescent="0.2">
      <c r="A207" s="823"/>
      <c r="B207" s="985" t="s">
        <v>2122</v>
      </c>
      <c r="C207" s="985" t="s">
        <v>2251</v>
      </c>
      <c r="D207" s="985">
        <v>45326</v>
      </c>
      <c r="E207" s="819">
        <f t="shared" si="74"/>
        <v>45330</v>
      </c>
      <c r="F207" s="819">
        <f t="shared" si="75"/>
        <v>45340</v>
      </c>
      <c r="H207" s="775">
        <f t="shared" si="76"/>
        <v>45694</v>
      </c>
      <c r="I207" s="332">
        <f>WEEKNUM(H207)</f>
        <v>6</v>
      </c>
    </row>
    <row r="208" spans="1:9" s="14" customFormat="1" ht="20.100000000000001" customHeight="1" x14ac:dyDescent="0.2">
      <c r="A208" s="823"/>
      <c r="B208" s="985" t="s">
        <v>2180</v>
      </c>
      <c r="C208" s="985" t="s">
        <v>2252</v>
      </c>
      <c r="D208" s="985">
        <v>45333</v>
      </c>
      <c r="E208" s="819">
        <f t="shared" si="74"/>
        <v>45337</v>
      </c>
      <c r="F208" s="819">
        <f t="shared" si="75"/>
        <v>45347</v>
      </c>
      <c r="H208" s="775">
        <f t="shared" si="76"/>
        <v>45701</v>
      </c>
      <c r="I208" s="332">
        <f t="shared" ref="I208:I210" si="77">WEEKNUM(H208)</f>
        <v>7</v>
      </c>
    </row>
    <row r="209" spans="1:10" s="14" customFormat="1" ht="20.100000000000001" customHeight="1" x14ac:dyDescent="0.2">
      <c r="A209" s="823"/>
      <c r="B209" s="985" t="s">
        <v>669</v>
      </c>
      <c r="C209" s="985" t="s">
        <v>2253</v>
      </c>
      <c r="D209" s="985">
        <v>45340</v>
      </c>
      <c r="E209" s="819">
        <f t="shared" si="74"/>
        <v>45344</v>
      </c>
      <c r="F209" s="819">
        <f t="shared" si="75"/>
        <v>45354</v>
      </c>
      <c r="H209" s="775">
        <f t="shared" si="76"/>
        <v>45708</v>
      </c>
      <c r="I209" s="332">
        <f t="shared" si="77"/>
        <v>8</v>
      </c>
    </row>
    <row r="210" spans="1:10" s="14" customFormat="1" ht="20.100000000000001" customHeight="1" x14ac:dyDescent="0.2">
      <c r="A210" s="823"/>
      <c r="B210" s="985" t="s">
        <v>667</v>
      </c>
      <c r="C210" s="985" t="s">
        <v>2254</v>
      </c>
      <c r="D210" s="985">
        <v>45347</v>
      </c>
      <c r="E210" s="819">
        <v>45352</v>
      </c>
      <c r="F210" s="819">
        <f t="shared" si="75"/>
        <v>45362</v>
      </c>
      <c r="H210" s="775">
        <f t="shared" si="76"/>
        <v>45715</v>
      </c>
      <c r="I210" s="332">
        <f t="shared" si="77"/>
        <v>9</v>
      </c>
    </row>
    <row r="211" spans="1:10" s="14" customFormat="1" ht="20.100000000000001" customHeight="1" x14ac:dyDescent="0.2">
      <c r="A211" s="823"/>
      <c r="B211" s="985" t="s">
        <v>2157</v>
      </c>
      <c r="C211" s="985" t="s">
        <v>2255</v>
      </c>
      <c r="D211" s="985">
        <v>45720</v>
      </c>
      <c r="E211" s="819">
        <f t="shared" ref="E211:E214" si="78">D211+4</f>
        <v>45724</v>
      </c>
      <c r="F211" s="819">
        <f t="shared" ref="F211:F214" si="79">E211+10</f>
        <v>45734</v>
      </c>
      <c r="H211" s="775">
        <f t="shared" si="76"/>
        <v>45722</v>
      </c>
      <c r="I211" s="332">
        <f>WEEKNUM(H211)</f>
        <v>10</v>
      </c>
    </row>
    <row r="212" spans="1:10" s="14" customFormat="1" ht="20.100000000000001" customHeight="1" x14ac:dyDescent="0.2">
      <c r="A212" s="823"/>
      <c r="B212" s="985" t="s">
        <v>2122</v>
      </c>
      <c r="C212" s="985" t="s">
        <v>2256</v>
      </c>
      <c r="D212" s="985">
        <v>45727</v>
      </c>
      <c r="E212" s="819">
        <f t="shared" si="78"/>
        <v>45731</v>
      </c>
      <c r="F212" s="819">
        <f t="shared" si="79"/>
        <v>45741</v>
      </c>
      <c r="H212" s="775">
        <f t="shared" si="76"/>
        <v>45729</v>
      </c>
      <c r="I212" s="332">
        <f>WEEKNUM(H212)</f>
        <v>11</v>
      </c>
    </row>
    <row r="213" spans="1:10" s="14" customFormat="1" ht="20.100000000000001" customHeight="1" x14ac:dyDescent="0.2">
      <c r="A213" s="823"/>
      <c r="B213" s="985" t="s">
        <v>2180</v>
      </c>
      <c r="C213" s="985" t="s">
        <v>2257</v>
      </c>
      <c r="D213" s="985">
        <v>45734</v>
      </c>
      <c r="E213" s="819">
        <f t="shared" si="78"/>
        <v>45738</v>
      </c>
      <c r="F213" s="819">
        <f t="shared" si="79"/>
        <v>45748</v>
      </c>
      <c r="H213" s="775">
        <f t="shared" si="76"/>
        <v>45736</v>
      </c>
      <c r="I213" s="332">
        <f t="shared" ref="I213:I214" si="80">WEEKNUM(H213)</f>
        <v>12</v>
      </c>
    </row>
    <row r="214" spans="1:10" s="14" customFormat="1" ht="20.100000000000001" customHeight="1" x14ac:dyDescent="0.2">
      <c r="A214" s="823"/>
      <c r="B214" s="985" t="s">
        <v>669</v>
      </c>
      <c r="C214" s="985" t="s">
        <v>2258</v>
      </c>
      <c r="D214" s="985">
        <v>45741</v>
      </c>
      <c r="E214" s="819">
        <f t="shared" si="78"/>
        <v>45745</v>
      </c>
      <c r="F214" s="819">
        <f t="shared" si="79"/>
        <v>45755</v>
      </c>
      <c r="H214" s="775">
        <f t="shared" si="76"/>
        <v>45743</v>
      </c>
      <c r="I214" s="332">
        <f t="shared" si="80"/>
        <v>13</v>
      </c>
    </row>
    <row r="215" spans="1:10" s="14" customFormat="1" ht="20.100000000000001" customHeight="1" x14ac:dyDescent="0.2">
      <c r="A215" s="823"/>
      <c r="B215" s="781"/>
      <c r="C215" s="781"/>
      <c r="D215" s="781"/>
      <c r="E215" s="818"/>
      <c r="F215" s="818"/>
      <c r="G215" s="818"/>
      <c r="H215" s="818"/>
      <c r="I215" s="193"/>
      <c r="J215" s="781"/>
    </row>
    <row r="216" spans="1:10" s="14" customFormat="1" ht="42" hidden="1" customHeight="1" x14ac:dyDescent="0.2">
      <c r="A216" s="823"/>
      <c r="B216" s="1153" t="s">
        <v>2259</v>
      </c>
      <c r="C216" s="1154"/>
      <c r="D216" s="1155" t="s">
        <v>377</v>
      </c>
      <c r="E216" s="1085" t="s">
        <v>225</v>
      </c>
      <c r="F216" s="970" t="s">
        <v>2235</v>
      </c>
      <c r="G216" s="899"/>
      <c r="H216" s="416"/>
    </row>
    <row r="217" spans="1:10" s="14" customFormat="1" ht="18" hidden="1" customHeight="1" x14ac:dyDescent="0.2">
      <c r="A217" s="823"/>
      <c r="B217" s="973" t="s">
        <v>381</v>
      </c>
      <c r="C217" s="973" t="s">
        <v>382</v>
      </c>
      <c r="D217" s="1156"/>
      <c r="E217" s="979" t="s">
        <v>300</v>
      </c>
      <c r="F217" s="979" t="s">
        <v>169</v>
      </c>
      <c r="H217" s="998" t="s">
        <v>383</v>
      </c>
      <c r="I217" s="1016" t="s">
        <v>384</v>
      </c>
    </row>
    <row r="218" spans="1:10" s="14" customFormat="1" ht="24.95" hidden="1" customHeight="1" x14ac:dyDescent="0.2">
      <c r="A218" s="823"/>
      <c r="B218" s="838" t="s">
        <v>1884</v>
      </c>
      <c r="C218" s="819" t="s">
        <v>2260</v>
      </c>
      <c r="D218" s="819">
        <v>44946</v>
      </c>
      <c r="E218" s="819"/>
      <c r="F218" s="819">
        <f t="shared" ref="F218:F240" si="81">D218+1</f>
        <v>44947</v>
      </c>
      <c r="G218" s="775"/>
      <c r="H218" s="880" t="e">
        <f>#REF!+7</f>
        <v>#REF!</v>
      </c>
      <c r="I218" s="1113" t="e">
        <f>#REF!+7</f>
        <v>#REF!</v>
      </c>
    </row>
    <row r="219" spans="1:10" s="14" customFormat="1" ht="24.95" hidden="1" customHeight="1" x14ac:dyDescent="0.2">
      <c r="A219" s="823" t="s">
        <v>2261</v>
      </c>
      <c r="B219" s="838" t="s">
        <v>1371</v>
      </c>
      <c r="C219" s="819" t="s">
        <v>2262</v>
      </c>
      <c r="D219" s="819">
        <v>44952</v>
      </c>
      <c r="E219" s="819"/>
      <c r="F219" s="819">
        <f t="shared" si="81"/>
        <v>44953</v>
      </c>
      <c r="G219" s="775"/>
      <c r="H219" s="880" t="e">
        <f t="shared" ref="H219" si="82">H218+7</f>
        <v>#REF!</v>
      </c>
      <c r="I219" s="1113" t="e">
        <f t="shared" ref="I219:I240" si="83">I218+7</f>
        <v>#REF!</v>
      </c>
    </row>
    <row r="220" spans="1:10" s="709" customFormat="1" ht="24.95" hidden="1" customHeight="1" x14ac:dyDescent="0.2">
      <c r="A220" s="889"/>
      <c r="B220" s="868" t="s">
        <v>1403</v>
      </c>
      <c r="C220" s="869" t="s">
        <v>2263</v>
      </c>
      <c r="D220" s="869">
        <v>44963</v>
      </c>
      <c r="E220" s="869"/>
      <c r="F220" s="869">
        <f t="shared" si="81"/>
        <v>44964</v>
      </c>
      <c r="G220" s="775"/>
      <c r="H220" s="880" t="e">
        <f t="shared" ref="H220:H235" si="84">H219+7</f>
        <v>#REF!</v>
      </c>
      <c r="I220" s="1114" t="e">
        <f t="shared" si="83"/>
        <v>#REF!</v>
      </c>
    </row>
    <row r="221" spans="1:10" s="709" customFormat="1" ht="24.95" hidden="1" customHeight="1" x14ac:dyDescent="0.2">
      <c r="A221" s="889" t="s">
        <v>2264</v>
      </c>
      <c r="B221" s="868" t="s">
        <v>2265</v>
      </c>
      <c r="C221" s="869" t="s">
        <v>2266</v>
      </c>
      <c r="D221" s="869">
        <v>44968</v>
      </c>
      <c r="E221" s="869"/>
      <c r="F221" s="869">
        <f t="shared" si="81"/>
        <v>44969</v>
      </c>
      <c r="G221" s="775"/>
      <c r="H221" s="880" t="e">
        <f t="shared" si="84"/>
        <v>#REF!</v>
      </c>
      <c r="I221" s="1114" t="e">
        <f t="shared" si="83"/>
        <v>#REF!</v>
      </c>
    </row>
    <row r="222" spans="1:10" s="709" customFormat="1" ht="24.95" hidden="1" customHeight="1" x14ac:dyDescent="0.2">
      <c r="A222" s="889"/>
      <c r="B222" s="868" t="s">
        <v>1785</v>
      </c>
      <c r="C222" s="869" t="s">
        <v>2267</v>
      </c>
      <c r="D222" s="869">
        <v>44973</v>
      </c>
      <c r="E222" s="869"/>
      <c r="F222" s="869">
        <f t="shared" si="81"/>
        <v>44974</v>
      </c>
      <c r="G222" s="775"/>
      <c r="H222" s="880" t="e">
        <f t="shared" si="84"/>
        <v>#REF!</v>
      </c>
      <c r="I222" s="1114" t="e">
        <f t="shared" si="83"/>
        <v>#REF!</v>
      </c>
    </row>
    <row r="223" spans="1:10" s="709" customFormat="1" ht="24.95" hidden="1" customHeight="1" x14ac:dyDescent="0.2">
      <c r="A223" s="889" t="s">
        <v>2268</v>
      </c>
      <c r="B223" s="838" t="s">
        <v>2269</v>
      </c>
      <c r="C223" s="869" t="s">
        <v>2270</v>
      </c>
      <c r="D223" s="869">
        <f t="shared" ref="D223:D226" si="85">D222+7</f>
        <v>44980</v>
      </c>
      <c r="E223" s="869"/>
      <c r="F223" s="869">
        <f t="shared" si="81"/>
        <v>44981</v>
      </c>
      <c r="G223" s="775"/>
      <c r="H223" s="880" t="e">
        <f t="shared" si="84"/>
        <v>#REF!</v>
      </c>
      <c r="I223" s="1114" t="e">
        <f t="shared" si="83"/>
        <v>#REF!</v>
      </c>
    </row>
    <row r="224" spans="1:10" s="14" customFormat="1" ht="24.95" hidden="1" customHeight="1" x14ac:dyDescent="0.2">
      <c r="A224" s="823" t="s">
        <v>2271</v>
      </c>
      <c r="B224" s="838" t="s">
        <v>2108</v>
      </c>
      <c r="C224" s="819" t="s">
        <v>2272</v>
      </c>
      <c r="D224" s="819">
        <f t="shared" si="85"/>
        <v>44987</v>
      </c>
      <c r="E224" s="819"/>
      <c r="F224" s="819">
        <f t="shared" si="81"/>
        <v>44988</v>
      </c>
      <c r="G224" s="775"/>
      <c r="H224" s="880" t="e">
        <f t="shared" si="84"/>
        <v>#REF!</v>
      </c>
      <c r="I224" s="1113" t="e">
        <f t="shared" si="83"/>
        <v>#REF!</v>
      </c>
    </row>
    <row r="225" spans="1:9" s="14" customFormat="1" ht="24.95" hidden="1" customHeight="1" x14ac:dyDescent="0.2">
      <c r="A225" s="823" t="s">
        <v>2273</v>
      </c>
      <c r="B225" s="838" t="s">
        <v>1371</v>
      </c>
      <c r="C225" s="819" t="s">
        <v>2274</v>
      </c>
      <c r="D225" s="819">
        <f t="shared" si="85"/>
        <v>44994</v>
      </c>
      <c r="E225" s="819"/>
      <c r="F225" s="819">
        <f t="shared" si="81"/>
        <v>44995</v>
      </c>
      <c r="G225" s="775"/>
      <c r="H225" s="880" t="e">
        <f t="shared" si="84"/>
        <v>#REF!</v>
      </c>
      <c r="I225" s="1113" t="e">
        <f t="shared" si="83"/>
        <v>#REF!</v>
      </c>
    </row>
    <row r="226" spans="1:9" s="14" customFormat="1" ht="20.25" hidden="1" customHeight="1" x14ac:dyDescent="0.2">
      <c r="A226" s="823"/>
      <c r="B226" s="838" t="s">
        <v>2275</v>
      </c>
      <c r="C226" s="819" t="s">
        <v>2276</v>
      </c>
      <c r="D226" s="819">
        <f t="shared" si="85"/>
        <v>45001</v>
      </c>
      <c r="E226" s="819"/>
      <c r="F226" s="819">
        <f t="shared" si="81"/>
        <v>45002</v>
      </c>
      <c r="G226" s="775"/>
      <c r="H226" s="880" t="e">
        <f t="shared" si="84"/>
        <v>#REF!</v>
      </c>
      <c r="I226" s="1113" t="e">
        <f t="shared" si="83"/>
        <v>#REF!</v>
      </c>
    </row>
    <row r="227" spans="1:9" s="14" customFormat="1" ht="23.25" hidden="1" customHeight="1" x14ac:dyDescent="0.2">
      <c r="A227" s="823" t="s">
        <v>2277</v>
      </c>
      <c r="B227" s="838" t="s">
        <v>1785</v>
      </c>
      <c r="C227" s="819" t="s">
        <v>2278</v>
      </c>
      <c r="D227" s="819">
        <v>45008</v>
      </c>
      <c r="E227" s="819"/>
      <c r="F227" s="820">
        <f t="shared" si="81"/>
        <v>45009</v>
      </c>
      <c r="G227" s="775"/>
      <c r="H227" s="880" t="e">
        <f t="shared" si="84"/>
        <v>#REF!</v>
      </c>
      <c r="I227" s="1113" t="e">
        <f t="shared" si="83"/>
        <v>#REF!</v>
      </c>
    </row>
    <row r="228" spans="1:9" s="14" customFormat="1" ht="42.6" hidden="1" customHeight="1" x14ac:dyDescent="0.2">
      <c r="A228" s="823" t="s">
        <v>2279</v>
      </c>
      <c r="B228" s="838" t="s">
        <v>1376</v>
      </c>
      <c r="C228" s="819" t="s">
        <v>2280</v>
      </c>
      <c r="D228" s="819">
        <f t="shared" ref="D228" si="86">D227+7</f>
        <v>45015</v>
      </c>
      <c r="E228" s="819"/>
      <c r="F228" s="819">
        <f t="shared" si="81"/>
        <v>45016</v>
      </c>
      <c r="G228" s="775"/>
      <c r="H228" s="880" t="e">
        <f t="shared" si="84"/>
        <v>#REF!</v>
      </c>
      <c r="I228" s="1113" t="e">
        <f t="shared" si="83"/>
        <v>#REF!</v>
      </c>
    </row>
    <row r="229" spans="1:9" s="14" customFormat="1" ht="27" hidden="1" customHeight="1" x14ac:dyDescent="0.2">
      <c r="A229" s="823"/>
      <c r="B229" s="838" t="s">
        <v>2269</v>
      </c>
      <c r="C229" s="819" t="s">
        <v>2281</v>
      </c>
      <c r="D229" s="819">
        <v>45027</v>
      </c>
      <c r="E229" s="819"/>
      <c r="F229" s="819">
        <f t="shared" si="81"/>
        <v>45028</v>
      </c>
      <c r="G229" s="775"/>
      <c r="H229" s="880" t="e">
        <f t="shared" si="84"/>
        <v>#REF!</v>
      </c>
      <c r="I229" s="1113" t="e">
        <f t="shared" si="83"/>
        <v>#REF!</v>
      </c>
    </row>
    <row r="230" spans="1:9" s="14" customFormat="1" ht="27" hidden="1" customHeight="1" x14ac:dyDescent="0.2">
      <c r="A230" s="823"/>
      <c r="B230" s="838" t="s">
        <v>1522</v>
      </c>
      <c r="C230" s="819" t="s">
        <v>2282</v>
      </c>
      <c r="D230" s="819">
        <v>45034</v>
      </c>
      <c r="E230" s="819"/>
      <c r="F230" s="819">
        <f t="shared" si="81"/>
        <v>45035</v>
      </c>
      <c r="G230" s="775"/>
      <c r="H230" s="880" t="e">
        <f t="shared" si="84"/>
        <v>#REF!</v>
      </c>
      <c r="I230" s="1113" t="e">
        <f t="shared" si="83"/>
        <v>#REF!</v>
      </c>
    </row>
    <row r="231" spans="1:9" s="14" customFormat="1" ht="27" hidden="1" customHeight="1" x14ac:dyDescent="0.2">
      <c r="A231" s="823"/>
      <c r="B231" s="838" t="s">
        <v>1371</v>
      </c>
      <c r="C231" s="819" t="s">
        <v>2283</v>
      </c>
      <c r="D231" s="819">
        <v>45039</v>
      </c>
      <c r="E231" s="819"/>
      <c r="F231" s="819">
        <f t="shared" si="81"/>
        <v>45040</v>
      </c>
      <c r="G231" s="775"/>
      <c r="H231" s="880" t="e">
        <f t="shared" si="84"/>
        <v>#REF!</v>
      </c>
      <c r="I231" s="1113" t="e">
        <f t="shared" si="83"/>
        <v>#REF!</v>
      </c>
    </row>
    <row r="232" spans="1:9" s="14" customFormat="1" ht="27" hidden="1" customHeight="1" x14ac:dyDescent="0.2">
      <c r="A232" s="823" t="s">
        <v>2284</v>
      </c>
      <c r="B232" s="847" t="s">
        <v>665</v>
      </c>
      <c r="C232" s="819" t="s">
        <v>2285</v>
      </c>
      <c r="D232" s="819">
        <v>45043</v>
      </c>
      <c r="E232" s="819"/>
      <c r="F232" s="819">
        <f t="shared" si="81"/>
        <v>45044</v>
      </c>
      <c r="G232" s="775"/>
      <c r="H232" s="880" t="e">
        <f t="shared" si="84"/>
        <v>#REF!</v>
      </c>
      <c r="I232" s="1113" t="e">
        <f t="shared" si="83"/>
        <v>#REF!</v>
      </c>
    </row>
    <row r="233" spans="1:9" s="14" customFormat="1" ht="27" hidden="1" customHeight="1" x14ac:dyDescent="0.2">
      <c r="A233" s="823" t="s">
        <v>2286</v>
      </c>
      <c r="B233" s="838" t="s">
        <v>1785</v>
      </c>
      <c r="C233" s="819" t="s">
        <v>2287</v>
      </c>
      <c r="D233" s="819">
        <v>45059</v>
      </c>
      <c r="E233" s="819"/>
      <c r="F233" s="819">
        <f t="shared" si="81"/>
        <v>45060</v>
      </c>
      <c r="G233" s="775"/>
      <c r="H233" s="880" t="e">
        <f t="shared" si="84"/>
        <v>#REF!</v>
      </c>
      <c r="I233" s="1113" t="e">
        <f t="shared" si="83"/>
        <v>#REF!</v>
      </c>
    </row>
    <row r="234" spans="1:9" s="14" customFormat="1" ht="27" hidden="1" customHeight="1" x14ac:dyDescent="0.2">
      <c r="A234" s="823" t="s">
        <v>2279</v>
      </c>
      <c r="B234" s="838" t="s">
        <v>1376</v>
      </c>
      <c r="C234" s="819" t="s">
        <v>2288</v>
      </c>
      <c r="D234" s="819">
        <v>45065</v>
      </c>
      <c r="E234" s="819"/>
      <c r="F234" s="819">
        <f t="shared" si="81"/>
        <v>45066</v>
      </c>
      <c r="G234" s="775"/>
      <c r="H234" s="880" t="e">
        <f t="shared" si="84"/>
        <v>#REF!</v>
      </c>
      <c r="I234" s="1113" t="e">
        <f t="shared" si="83"/>
        <v>#REF!</v>
      </c>
    </row>
    <row r="235" spans="1:9" s="14" customFormat="1" ht="27" hidden="1" customHeight="1" x14ac:dyDescent="0.2">
      <c r="A235" s="823"/>
      <c r="B235" s="838" t="s">
        <v>2269</v>
      </c>
      <c r="C235" s="819" t="s">
        <v>2289</v>
      </c>
      <c r="D235" s="819">
        <v>45066</v>
      </c>
      <c r="E235" s="819"/>
      <c r="F235" s="819">
        <f t="shared" si="81"/>
        <v>45067</v>
      </c>
      <c r="G235" s="775"/>
      <c r="H235" s="880" t="e">
        <f t="shared" si="84"/>
        <v>#REF!</v>
      </c>
      <c r="I235" s="1113" t="e">
        <f t="shared" si="83"/>
        <v>#REF!</v>
      </c>
    </row>
    <row r="236" spans="1:9" s="14" customFormat="1" ht="27" hidden="1" customHeight="1" x14ac:dyDescent="0.2">
      <c r="A236" s="823"/>
      <c r="B236" s="838" t="s">
        <v>1522</v>
      </c>
      <c r="C236" s="819" t="s">
        <v>2290</v>
      </c>
      <c r="D236" s="819">
        <v>45075</v>
      </c>
      <c r="E236" s="819"/>
      <c r="F236" s="819">
        <f t="shared" si="81"/>
        <v>45076</v>
      </c>
      <c r="H236" s="880" t="e">
        <f t="shared" ref="H236:H251" si="87">H235+7</f>
        <v>#REF!</v>
      </c>
      <c r="I236" s="1113" t="e">
        <f t="shared" si="83"/>
        <v>#REF!</v>
      </c>
    </row>
    <row r="237" spans="1:9" s="14" customFormat="1" ht="27" hidden="1" customHeight="1" x14ac:dyDescent="0.2">
      <c r="A237" s="823"/>
      <c r="B237" s="838" t="s">
        <v>1371</v>
      </c>
      <c r="C237" s="819" t="s">
        <v>2291</v>
      </c>
      <c r="D237" s="819">
        <v>45081</v>
      </c>
      <c r="E237" s="819"/>
      <c r="F237" s="819">
        <f t="shared" si="81"/>
        <v>45082</v>
      </c>
      <c r="H237" s="880" t="e">
        <f t="shared" si="87"/>
        <v>#REF!</v>
      </c>
      <c r="I237" s="1113" t="e">
        <f t="shared" si="83"/>
        <v>#REF!</v>
      </c>
    </row>
    <row r="238" spans="1:9" s="14" customFormat="1" ht="27" hidden="1" customHeight="1" x14ac:dyDescent="0.2">
      <c r="A238" s="823" t="s">
        <v>2292</v>
      </c>
      <c r="B238" s="838" t="s">
        <v>672</v>
      </c>
      <c r="C238" s="819" t="s">
        <v>2293</v>
      </c>
      <c r="D238" s="819">
        <v>45089</v>
      </c>
      <c r="E238" s="819"/>
      <c r="F238" s="819">
        <f t="shared" si="81"/>
        <v>45090</v>
      </c>
      <c r="H238" s="880" t="e">
        <f t="shared" si="87"/>
        <v>#REF!</v>
      </c>
      <c r="I238" s="1113" t="e">
        <f t="shared" si="83"/>
        <v>#REF!</v>
      </c>
    </row>
    <row r="239" spans="1:9" s="14" customFormat="1" ht="27" hidden="1" customHeight="1" x14ac:dyDescent="0.2">
      <c r="A239" s="823"/>
      <c r="B239" s="838" t="s">
        <v>1785</v>
      </c>
      <c r="C239" s="819" t="s">
        <v>2294</v>
      </c>
      <c r="D239" s="819">
        <v>45097</v>
      </c>
      <c r="E239" s="819"/>
      <c r="F239" s="819">
        <f t="shared" si="81"/>
        <v>45098</v>
      </c>
      <c r="H239" s="880" t="e">
        <f t="shared" si="87"/>
        <v>#REF!</v>
      </c>
      <c r="I239" s="1113" t="e">
        <f t="shared" si="83"/>
        <v>#REF!</v>
      </c>
    </row>
    <row r="240" spans="1:9" s="14" customFormat="1" ht="27" hidden="1" customHeight="1" x14ac:dyDescent="0.2">
      <c r="A240" s="823"/>
      <c r="B240" s="838" t="s">
        <v>1376</v>
      </c>
      <c r="C240" s="819" t="s">
        <v>2295</v>
      </c>
      <c r="D240" s="820">
        <f t="shared" ref="D240" si="88">D239+7</f>
        <v>45104</v>
      </c>
      <c r="E240" s="820"/>
      <c r="F240" s="820">
        <f t="shared" si="81"/>
        <v>45105</v>
      </c>
      <c r="H240" s="880" t="e">
        <f t="shared" si="87"/>
        <v>#REF!</v>
      </c>
      <c r="I240" s="1113" t="e">
        <f t="shared" si="83"/>
        <v>#REF!</v>
      </c>
    </row>
    <row r="241" spans="1:9" s="14" customFormat="1" ht="19.5" hidden="1" customHeight="1" x14ac:dyDescent="0.2">
      <c r="A241" s="823"/>
      <c r="B241" s="867"/>
      <c r="C241" s="818"/>
      <c r="D241" s="818"/>
      <c r="E241" s="818"/>
      <c r="F241" s="818"/>
      <c r="H241" s="880" t="e">
        <f t="shared" si="87"/>
        <v>#REF!</v>
      </c>
      <c r="I241" s="1113"/>
    </row>
    <row r="242" spans="1:9" s="14" customFormat="1" ht="27" hidden="1" customHeight="1" x14ac:dyDescent="0.2">
      <c r="A242" s="823" t="s">
        <v>2296</v>
      </c>
      <c r="B242" s="838" t="s">
        <v>2297</v>
      </c>
      <c r="C242" s="634" t="s">
        <v>2298</v>
      </c>
      <c r="D242" s="819">
        <v>45191</v>
      </c>
      <c r="E242" s="819"/>
      <c r="F242" s="819">
        <f t="shared" ref="F242:F268" si="89">D242+2</f>
        <v>45193</v>
      </c>
      <c r="H242" s="880" t="e">
        <f>#REF!+7</f>
        <v>#REF!</v>
      </c>
      <c r="I242" s="1113"/>
    </row>
    <row r="243" spans="1:9" s="14" customFormat="1" ht="27" hidden="1" customHeight="1" x14ac:dyDescent="0.2">
      <c r="A243" s="823" t="s">
        <v>2299</v>
      </c>
      <c r="B243" s="838" t="s">
        <v>1603</v>
      </c>
      <c r="C243" s="634" t="s">
        <v>2300</v>
      </c>
      <c r="D243" s="819">
        <f t="shared" ref="D243:D260" si="90">D242+7</f>
        <v>45198</v>
      </c>
      <c r="E243" s="819"/>
      <c r="F243" s="819">
        <f t="shared" si="89"/>
        <v>45200</v>
      </c>
      <c r="H243" s="880" t="e">
        <f t="shared" si="87"/>
        <v>#REF!</v>
      </c>
      <c r="I243" s="1113"/>
    </row>
    <row r="244" spans="1:9" s="14" customFormat="1" ht="27" hidden="1" customHeight="1" x14ac:dyDescent="0.2">
      <c r="A244" s="823" t="s">
        <v>2301</v>
      </c>
      <c r="B244" s="838" t="s">
        <v>1376</v>
      </c>
      <c r="C244" s="634" t="s">
        <v>2302</v>
      </c>
      <c r="D244" s="819">
        <f t="shared" si="90"/>
        <v>45205</v>
      </c>
      <c r="E244" s="819"/>
      <c r="F244" s="819">
        <f t="shared" si="89"/>
        <v>45207</v>
      </c>
      <c r="H244" s="880" t="e">
        <f t="shared" si="87"/>
        <v>#REF!</v>
      </c>
      <c r="I244" s="1113"/>
    </row>
    <row r="245" spans="1:9" s="14" customFormat="1" ht="27" hidden="1" customHeight="1" x14ac:dyDescent="0.2">
      <c r="A245" s="823" t="s">
        <v>2286</v>
      </c>
      <c r="B245" s="824" t="s">
        <v>2108</v>
      </c>
      <c r="C245" s="634" t="s">
        <v>2303</v>
      </c>
      <c r="D245" s="819">
        <v>45213</v>
      </c>
      <c r="E245" s="819"/>
      <c r="F245" s="819">
        <f t="shared" si="89"/>
        <v>45215</v>
      </c>
      <c r="H245" s="880" t="e">
        <f t="shared" si="87"/>
        <v>#REF!</v>
      </c>
      <c r="I245" s="1113"/>
    </row>
    <row r="246" spans="1:9" s="14" customFormat="1" ht="27" hidden="1" customHeight="1" x14ac:dyDescent="0.2">
      <c r="A246" s="823" t="s">
        <v>2304</v>
      </c>
      <c r="B246" s="824" t="s">
        <v>2305</v>
      </c>
      <c r="C246" s="634" t="s">
        <v>2306</v>
      </c>
      <c r="D246" s="819">
        <v>45219</v>
      </c>
      <c r="E246" s="819"/>
      <c r="F246" s="819">
        <f t="shared" si="89"/>
        <v>45221</v>
      </c>
      <c r="H246" s="880" t="e">
        <f t="shared" si="87"/>
        <v>#REF!</v>
      </c>
      <c r="I246" s="1113"/>
    </row>
    <row r="247" spans="1:9" s="14" customFormat="1" ht="27" hidden="1" customHeight="1" x14ac:dyDescent="0.2">
      <c r="A247" s="823"/>
      <c r="B247" s="838" t="s">
        <v>2297</v>
      </c>
      <c r="C247" s="634" t="s">
        <v>2307</v>
      </c>
      <c r="D247" s="819">
        <f t="shared" si="90"/>
        <v>45226</v>
      </c>
      <c r="E247" s="819"/>
      <c r="F247" s="819">
        <f t="shared" si="89"/>
        <v>45228</v>
      </c>
      <c r="H247" s="880" t="e">
        <f t="shared" si="87"/>
        <v>#REF!</v>
      </c>
      <c r="I247" s="1113"/>
    </row>
    <row r="248" spans="1:9" s="14" customFormat="1" ht="27" hidden="1" customHeight="1" x14ac:dyDescent="0.2">
      <c r="A248" s="823"/>
      <c r="B248" s="824" t="s">
        <v>1603</v>
      </c>
      <c r="C248" s="634" t="s">
        <v>2308</v>
      </c>
      <c r="D248" s="819">
        <f>D247+7</f>
        <v>45233</v>
      </c>
      <c r="E248" s="819"/>
      <c r="F248" s="819">
        <f t="shared" si="89"/>
        <v>45235</v>
      </c>
      <c r="H248" s="880" t="e">
        <f>H247+7</f>
        <v>#REF!</v>
      </c>
      <c r="I248" s="1113"/>
    </row>
    <row r="249" spans="1:9" s="14" customFormat="1" ht="27" hidden="1" customHeight="1" x14ac:dyDescent="0.2">
      <c r="A249" s="823" t="s">
        <v>2242</v>
      </c>
      <c r="B249" s="838" t="s">
        <v>1626</v>
      </c>
      <c r="C249" s="634" t="s">
        <v>2309</v>
      </c>
      <c r="D249" s="819">
        <f t="shared" si="90"/>
        <v>45240</v>
      </c>
      <c r="E249" s="819"/>
      <c r="F249" s="819">
        <f t="shared" si="89"/>
        <v>45242</v>
      </c>
      <c r="H249" s="880" t="e">
        <f t="shared" si="87"/>
        <v>#REF!</v>
      </c>
      <c r="I249" s="1113"/>
    </row>
    <row r="250" spans="1:9" s="14" customFormat="1" ht="27" hidden="1" customHeight="1" x14ac:dyDescent="0.2">
      <c r="A250" s="823" t="s">
        <v>2310</v>
      </c>
      <c r="B250" s="824" t="s">
        <v>1376</v>
      </c>
      <c r="C250" s="634" t="s">
        <v>2311</v>
      </c>
      <c r="D250" s="819">
        <f t="shared" si="90"/>
        <v>45247</v>
      </c>
      <c r="E250" s="819"/>
      <c r="F250" s="819">
        <f t="shared" si="89"/>
        <v>45249</v>
      </c>
      <c r="G250" s="819"/>
      <c r="H250" s="880" t="e">
        <f t="shared" si="87"/>
        <v>#REF!</v>
      </c>
      <c r="I250" s="1113"/>
    </row>
    <row r="251" spans="1:9" s="14" customFormat="1" ht="27" hidden="1" customHeight="1" x14ac:dyDescent="0.2">
      <c r="A251" s="823" t="s">
        <v>2312</v>
      </c>
      <c r="B251" s="824" t="s">
        <v>2305</v>
      </c>
      <c r="C251" s="634" t="s">
        <v>2313</v>
      </c>
      <c r="D251" s="819">
        <f t="shared" si="90"/>
        <v>45254</v>
      </c>
      <c r="E251" s="819"/>
      <c r="F251" s="819">
        <f t="shared" si="89"/>
        <v>45256</v>
      </c>
      <c r="G251" s="819"/>
      <c r="H251" s="880" t="e">
        <f t="shared" si="87"/>
        <v>#REF!</v>
      </c>
      <c r="I251" s="1113"/>
    </row>
    <row r="252" spans="1:9" s="14" customFormat="1" ht="27" hidden="1" customHeight="1" x14ac:dyDescent="0.2">
      <c r="A252" s="823"/>
      <c r="B252" s="838" t="s">
        <v>2297</v>
      </c>
      <c r="C252" s="634" t="s">
        <v>2314</v>
      </c>
      <c r="D252" s="819">
        <f t="shared" si="90"/>
        <v>45261</v>
      </c>
      <c r="E252" s="819"/>
      <c r="F252" s="819">
        <f t="shared" si="89"/>
        <v>45263</v>
      </c>
      <c r="G252" s="819"/>
      <c r="H252" s="880" t="e">
        <f t="shared" ref="H252:H260" si="91">H251+7</f>
        <v>#REF!</v>
      </c>
      <c r="I252" s="1113"/>
    </row>
    <row r="253" spans="1:9" s="14" customFormat="1" ht="27" hidden="1" customHeight="1" x14ac:dyDescent="0.2">
      <c r="A253" s="823" t="s">
        <v>2301</v>
      </c>
      <c r="B253" s="824" t="s">
        <v>2108</v>
      </c>
      <c r="C253" s="634" t="s">
        <v>2315</v>
      </c>
      <c r="D253" s="819">
        <v>45271</v>
      </c>
      <c r="E253" s="819"/>
      <c r="F253" s="819">
        <f t="shared" si="89"/>
        <v>45273</v>
      </c>
      <c r="G253" s="819"/>
      <c r="H253" s="880" t="e">
        <f t="shared" si="91"/>
        <v>#REF!</v>
      </c>
      <c r="I253" s="1113"/>
    </row>
    <row r="254" spans="1:9" s="14" customFormat="1" ht="27" hidden="1" customHeight="1" x14ac:dyDescent="0.2">
      <c r="A254" s="823"/>
      <c r="B254" s="824" t="s">
        <v>1626</v>
      </c>
      <c r="C254" s="634" t="s">
        <v>2316</v>
      </c>
      <c r="D254" s="819">
        <v>45276</v>
      </c>
      <c r="E254" s="819"/>
      <c r="F254" s="819">
        <f t="shared" si="89"/>
        <v>45278</v>
      </c>
      <c r="G254" s="819"/>
      <c r="H254" s="880" t="e">
        <f t="shared" si="91"/>
        <v>#REF!</v>
      </c>
      <c r="I254" s="1113"/>
    </row>
    <row r="255" spans="1:9" s="14" customFormat="1" ht="27" hidden="1" customHeight="1" x14ac:dyDescent="0.2">
      <c r="A255" s="823" t="s">
        <v>2286</v>
      </c>
      <c r="B255" s="824" t="s">
        <v>1603</v>
      </c>
      <c r="C255" s="634" t="s">
        <v>2317</v>
      </c>
      <c r="D255" s="819">
        <v>45284</v>
      </c>
      <c r="E255" s="819"/>
      <c r="F255" s="819">
        <f t="shared" si="89"/>
        <v>45286</v>
      </c>
      <c r="G255" s="819"/>
      <c r="H255" s="880" t="e">
        <f t="shared" si="91"/>
        <v>#REF!</v>
      </c>
      <c r="I255" s="1113"/>
    </row>
    <row r="256" spans="1:9" s="14" customFormat="1" ht="27" hidden="1" customHeight="1" x14ac:dyDescent="0.2">
      <c r="A256" s="823" t="s">
        <v>2318</v>
      </c>
      <c r="B256" s="824" t="s">
        <v>1376</v>
      </c>
      <c r="C256" s="634" t="s">
        <v>2319</v>
      </c>
      <c r="D256" s="819">
        <v>45289</v>
      </c>
      <c r="E256" s="819"/>
      <c r="F256" s="819">
        <f t="shared" si="89"/>
        <v>45291</v>
      </c>
      <c r="G256" s="819"/>
      <c r="H256" s="880" t="e">
        <f t="shared" si="91"/>
        <v>#REF!</v>
      </c>
      <c r="I256" s="1113"/>
    </row>
    <row r="257" spans="1:9" s="14" customFormat="1" ht="27" hidden="1" customHeight="1" x14ac:dyDescent="0.2">
      <c r="A257" s="823" t="s">
        <v>2237</v>
      </c>
      <c r="B257" s="863" t="s">
        <v>1789</v>
      </c>
      <c r="C257" s="634" t="s">
        <v>2320</v>
      </c>
      <c r="D257" s="819">
        <v>44933</v>
      </c>
      <c r="E257" s="819"/>
      <c r="F257" s="819">
        <f t="shared" si="89"/>
        <v>44935</v>
      </c>
      <c r="G257" s="819"/>
      <c r="H257" s="880" t="e">
        <f t="shared" si="91"/>
        <v>#REF!</v>
      </c>
      <c r="I257" s="1113"/>
    </row>
    <row r="258" spans="1:9" s="14" customFormat="1" ht="27" hidden="1" customHeight="1" x14ac:dyDescent="0.2">
      <c r="A258" s="823"/>
      <c r="B258" s="838" t="s">
        <v>2108</v>
      </c>
      <c r="C258" s="634" t="s">
        <v>2321</v>
      </c>
      <c r="D258" s="819">
        <v>44938</v>
      </c>
      <c r="E258" s="819"/>
      <c r="F258" s="819">
        <f t="shared" si="89"/>
        <v>44940</v>
      </c>
      <c r="G258" s="819"/>
      <c r="H258" s="880" t="e">
        <f t="shared" si="91"/>
        <v>#REF!</v>
      </c>
      <c r="I258" s="1113"/>
    </row>
    <row r="259" spans="1:9" s="14" customFormat="1" ht="27" hidden="1" customHeight="1" x14ac:dyDescent="0.2">
      <c r="A259" s="823"/>
      <c r="B259" s="838" t="s">
        <v>1626</v>
      </c>
      <c r="C259" s="634" t="s">
        <v>2322</v>
      </c>
      <c r="D259" s="819">
        <f>D258+7</f>
        <v>44945</v>
      </c>
      <c r="E259" s="819"/>
      <c r="F259" s="819">
        <f t="shared" si="89"/>
        <v>44947</v>
      </c>
      <c r="G259" s="819"/>
      <c r="H259" s="880" t="e">
        <f t="shared" si="91"/>
        <v>#REF!</v>
      </c>
      <c r="I259" s="1113"/>
    </row>
    <row r="260" spans="1:9" s="14" customFormat="1" ht="27" hidden="1" customHeight="1" x14ac:dyDescent="0.2">
      <c r="A260" s="823"/>
      <c r="B260" s="824" t="s">
        <v>1603</v>
      </c>
      <c r="C260" s="634" t="s">
        <v>2323</v>
      </c>
      <c r="D260" s="819">
        <f t="shared" si="90"/>
        <v>44952</v>
      </c>
      <c r="E260" s="819"/>
      <c r="F260" s="819">
        <f t="shared" si="89"/>
        <v>44954</v>
      </c>
      <c r="G260" s="819"/>
      <c r="H260" s="880" t="e">
        <f t="shared" si="91"/>
        <v>#REF!</v>
      </c>
      <c r="I260" s="1113"/>
    </row>
    <row r="261" spans="1:9" s="14" customFormat="1" ht="27" hidden="1" customHeight="1" x14ac:dyDescent="0.2">
      <c r="A261" s="823"/>
      <c r="B261" s="838" t="s">
        <v>1376</v>
      </c>
      <c r="C261" s="634" t="s">
        <v>2324</v>
      </c>
      <c r="D261" s="819">
        <v>45329</v>
      </c>
      <c r="E261" s="819"/>
      <c r="F261" s="819">
        <f t="shared" si="89"/>
        <v>45331</v>
      </c>
      <c r="G261" s="819"/>
      <c r="H261" s="880">
        <v>45325</v>
      </c>
      <c r="I261" s="1113"/>
    </row>
    <row r="262" spans="1:9" s="14" customFormat="1" ht="27" hidden="1" customHeight="1" x14ac:dyDescent="0.2">
      <c r="A262" s="823"/>
      <c r="B262" s="838" t="s">
        <v>1789</v>
      </c>
      <c r="C262" s="634" t="s">
        <v>2325</v>
      </c>
      <c r="D262" s="819">
        <v>45336</v>
      </c>
      <c r="E262" s="819"/>
      <c r="F262" s="819">
        <f t="shared" si="89"/>
        <v>45338</v>
      </c>
      <c r="G262" s="819"/>
      <c r="H262" s="880">
        <v>45332</v>
      </c>
      <c r="I262" s="1113"/>
    </row>
    <row r="263" spans="1:9" s="14" customFormat="1" ht="27" hidden="1" customHeight="1" x14ac:dyDescent="0.2">
      <c r="A263" s="823"/>
      <c r="B263" s="838" t="s">
        <v>2108</v>
      </c>
      <c r="C263" s="634" t="s">
        <v>2326</v>
      </c>
      <c r="D263" s="819">
        <v>45342</v>
      </c>
      <c r="E263" s="819"/>
      <c r="F263" s="819">
        <f t="shared" si="89"/>
        <v>45344</v>
      </c>
      <c r="G263" s="819"/>
      <c r="H263" s="880">
        <v>45339</v>
      </c>
      <c r="I263" s="1113"/>
    </row>
    <row r="264" spans="1:9" s="14" customFormat="1" ht="27" hidden="1" customHeight="1" x14ac:dyDescent="0.2">
      <c r="A264" s="823"/>
      <c r="B264" s="838" t="s">
        <v>1626</v>
      </c>
      <c r="C264" s="634" t="s">
        <v>2327</v>
      </c>
      <c r="D264" s="819">
        <v>45348</v>
      </c>
      <c r="E264" s="819"/>
      <c r="F264" s="819">
        <f t="shared" si="89"/>
        <v>45350</v>
      </c>
      <c r="G264" s="819"/>
      <c r="H264" s="880">
        <v>45346</v>
      </c>
      <c r="I264" s="1113"/>
    </row>
    <row r="265" spans="1:9" s="14" customFormat="1" ht="27" hidden="1" customHeight="1" x14ac:dyDescent="0.2">
      <c r="A265" s="823"/>
      <c r="B265" s="824" t="s">
        <v>1603</v>
      </c>
      <c r="C265" s="634" t="s">
        <v>2328</v>
      </c>
      <c r="D265" s="819">
        <v>45359</v>
      </c>
      <c r="E265" s="819"/>
      <c r="F265" s="819">
        <f t="shared" si="89"/>
        <v>45361</v>
      </c>
      <c r="G265" s="819"/>
      <c r="H265" s="880">
        <v>45353</v>
      </c>
      <c r="I265" s="1113"/>
    </row>
    <row r="266" spans="1:9" s="14" customFormat="1" ht="27" hidden="1" customHeight="1" x14ac:dyDescent="0.2">
      <c r="A266" s="823" t="s">
        <v>2242</v>
      </c>
      <c r="B266" s="838" t="s">
        <v>1724</v>
      </c>
      <c r="C266" s="634" t="s">
        <v>2329</v>
      </c>
      <c r="D266" s="819">
        <v>45359</v>
      </c>
      <c r="E266" s="819"/>
      <c r="F266" s="819">
        <f t="shared" si="89"/>
        <v>45361</v>
      </c>
      <c r="G266" s="819"/>
      <c r="H266" s="880">
        <f>H265+7</f>
        <v>45360</v>
      </c>
      <c r="I266" s="1113"/>
    </row>
    <row r="267" spans="1:9" s="14" customFormat="1" ht="27" hidden="1" customHeight="1" x14ac:dyDescent="0.2">
      <c r="A267" s="823"/>
      <c r="B267" s="838" t="s">
        <v>1789</v>
      </c>
      <c r="C267" s="634" t="s">
        <v>2330</v>
      </c>
      <c r="D267" s="819">
        <v>45370</v>
      </c>
      <c r="E267" s="819"/>
      <c r="F267" s="819">
        <f t="shared" si="89"/>
        <v>45372</v>
      </c>
      <c r="G267" s="819"/>
      <c r="H267" s="880">
        <f t="shared" ref="H267:H289" si="92">H266+7</f>
        <v>45367</v>
      </c>
      <c r="I267" s="1113"/>
    </row>
    <row r="268" spans="1:9" s="14" customFormat="1" ht="27" hidden="1" customHeight="1" x14ac:dyDescent="0.2">
      <c r="A268" s="823"/>
      <c r="B268" s="923" t="s">
        <v>2108</v>
      </c>
      <c r="C268" s="922" t="s">
        <v>2331</v>
      </c>
      <c r="D268" s="819">
        <v>45378</v>
      </c>
      <c r="E268" s="819"/>
      <c r="F268" s="819">
        <f t="shared" si="89"/>
        <v>45380</v>
      </c>
      <c r="G268" s="819"/>
      <c r="H268" s="880">
        <f t="shared" si="92"/>
        <v>45374</v>
      </c>
      <c r="I268" s="1113"/>
    </row>
    <row r="269" spans="1:9" s="14" customFormat="1" ht="27" hidden="1" customHeight="1" x14ac:dyDescent="0.2">
      <c r="A269" s="823"/>
      <c r="B269" s="992" t="s">
        <v>1626</v>
      </c>
      <c r="C269" s="985" t="s">
        <v>2104</v>
      </c>
      <c r="D269" s="983">
        <v>45389</v>
      </c>
      <c r="E269" s="983"/>
      <c r="F269" s="898" t="s">
        <v>415</v>
      </c>
      <c r="G269" s="898"/>
      <c r="H269" s="775">
        <f t="shared" si="92"/>
        <v>45381</v>
      </c>
      <c r="I269" s="1113"/>
    </row>
    <row r="270" spans="1:9" s="14" customFormat="1" ht="27" hidden="1" customHeight="1" x14ac:dyDescent="0.2">
      <c r="A270" s="859" t="s">
        <v>1603</v>
      </c>
      <c r="B270" s="939" t="s">
        <v>439</v>
      </c>
      <c r="C270" s="968" t="s">
        <v>2105</v>
      </c>
      <c r="D270" s="871">
        <v>45394</v>
      </c>
      <c r="E270" s="871"/>
      <c r="F270" s="871">
        <f>D270+2</f>
        <v>45396</v>
      </c>
      <c r="G270" s="871"/>
      <c r="H270" s="775">
        <f t="shared" si="92"/>
        <v>45388</v>
      </c>
      <c r="I270" s="1113"/>
    </row>
    <row r="271" spans="1:9" s="14" customFormat="1" ht="27" hidden="1" customHeight="1" x14ac:dyDescent="0.2">
      <c r="A271" s="859" t="s">
        <v>1724</v>
      </c>
      <c r="B271" s="992" t="s">
        <v>1603</v>
      </c>
      <c r="C271" s="985" t="s">
        <v>2106</v>
      </c>
      <c r="D271" s="983">
        <v>45400</v>
      </c>
      <c r="E271" s="983"/>
      <c r="F271" s="819">
        <f>D271+2</f>
        <v>45402</v>
      </c>
      <c r="G271" s="819"/>
      <c r="H271" s="775">
        <f t="shared" si="92"/>
        <v>45395</v>
      </c>
      <c r="I271" s="1113"/>
    </row>
    <row r="272" spans="1:9" s="14" customFormat="1" ht="27" hidden="1" customHeight="1" x14ac:dyDescent="0.2">
      <c r="A272" s="892" t="s">
        <v>1789</v>
      </c>
      <c r="B272" s="992" t="s">
        <v>1724</v>
      </c>
      <c r="C272" s="985" t="s">
        <v>2107</v>
      </c>
      <c r="D272" s="983">
        <v>45405</v>
      </c>
      <c r="E272" s="983"/>
      <c r="F272" s="819">
        <f>D272+2</f>
        <v>45407</v>
      </c>
      <c r="G272" s="819"/>
      <c r="H272" s="775">
        <f t="shared" si="92"/>
        <v>45402</v>
      </c>
      <c r="I272" s="1113"/>
    </row>
    <row r="273" spans="1:9" s="14" customFormat="1" ht="27" hidden="1" customHeight="1" x14ac:dyDescent="0.2">
      <c r="A273" s="892" t="s">
        <v>2108</v>
      </c>
      <c r="B273" s="992" t="s">
        <v>1789</v>
      </c>
      <c r="C273" s="985" t="s">
        <v>2109</v>
      </c>
      <c r="D273" s="983">
        <v>45413</v>
      </c>
      <c r="E273" s="983"/>
      <c r="F273" s="819">
        <f>D273+2</f>
        <v>45415</v>
      </c>
      <c r="G273" s="819"/>
      <c r="H273" s="775">
        <f t="shared" si="92"/>
        <v>45409</v>
      </c>
      <c r="I273" s="1113"/>
    </row>
    <row r="274" spans="1:9" s="14" customFormat="1" ht="20.100000000000001" hidden="1" customHeight="1" x14ac:dyDescent="0.2">
      <c r="A274" s="892" t="s">
        <v>1626</v>
      </c>
      <c r="B274" s="992" t="s">
        <v>2108</v>
      </c>
      <c r="C274" s="985" t="s">
        <v>2110</v>
      </c>
      <c r="D274" s="983">
        <v>45421</v>
      </c>
      <c r="E274" s="983"/>
      <c r="F274" s="819">
        <f>D274+2</f>
        <v>45423</v>
      </c>
      <c r="G274" s="819"/>
      <c r="H274" s="775">
        <f t="shared" si="92"/>
        <v>45416</v>
      </c>
      <c r="I274" s="1113"/>
    </row>
    <row r="275" spans="1:9" s="14" customFormat="1" ht="20.100000000000001" hidden="1" customHeight="1" x14ac:dyDescent="0.2">
      <c r="A275" s="892" t="s">
        <v>2111</v>
      </c>
      <c r="B275" s="985" t="s">
        <v>1626</v>
      </c>
      <c r="C275" s="985" t="s">
        <v>2112</v>
      </c>
      <c r="D275" s="983">
        <v>45434</v>
      </c>
      <c r="E275" s="983"/>
      <c r="F275" s="898" t="s">
        <v>415</v>
      </c>
      <c r="G275" s="898"/>
      <c r="H275" s="775">
        <f t="shared" si="92"/>
        <v>45423</v>
      </c>
      <c r="I275" s="1113"/>
    </row>
    <row r="276" spans="1:9" s="14" customFormat="1" ht="20.100000000000001" hidden="1" customHeight="1" x14ac:dyDescent="0.2">
      <c r="A276" s="859" t="s">
        <v>2113</v>
      </c>
      <c r="B276" s="985" t="s">
        <v>2114</v>
      </c>
      <c r="C276" s="985" t="s">
        <v>2115</v>
      </c>
      <c r="D276" s="983">
        <v>45443</v>
      </c>
      <c r="E276" s="983"/>
      <c r="F276" s="898" t="s">
        <v>415</v>
      </c>
      <c r="G276" s="898"/>
      <c r="H276" s="775">
        <f t="shared" si="92"/>
        <v>45430</v>
      </c>
      <c r="I276" s="1113"/>
    </row>
    <row r="277" spans="1:9" s="14" customFormat="1" ht="20.100000000000001" hidden="1" customHeight="1" x14ac:dyDescent="0.2">
      <c r="A277" s="859" t="s">
        <v>2116</v>
      </c>
      <c r="B277" s="985" t="s">
        <v>1724</v>
      </c>
      <c r="C277" s="985" t="s">
        <v>2117</v>
      </c>
      <c r="D277" s="983">
        <v>45453</v>
      </c>
      <c r="E277" s="983"/>
      <c r="F277" s="898" t="s">
        <v>415</v>
      </c>
      <c r="G277" s="898"/>
      <c r="H277" s="775">
        <f t="shared" si="92"/>
        <v>45437</v>
      </c>
      <c r="I277" s="1113"/>
    </row>
    <row r="278" spans="1:9" s="14" customFormat="1" ht="20.100000000000001" hidden="1" customHeight="1" x14ac:dyDescent="0.2">
      <c r="A278" s="892" t="s">
        <v>1789</v>
      </c>
      <c r="B278" s="898" t="s">
        <v>439</v>
      </c>
      <c r="C278" s="985" t="s">
        <v>2118</v>
      </c>
      <c r="D278" s="871">
        <v>45443</v>
      </c>
      <c r="E278" s="871"/>
      <c r="F278" s="871">
        <f>D278+2</f>
        <v>45445</v>
      </c>
      <c r="G278" s="871"/>
      <c r="H278" s="775">
        <f t="shared" si="92"/>
        <v>45444</v>
      </c>
      <c r="I278" s="1113"/>
    </row>
    <row r="279" spans="1:9" s="14" customFormat="1" ht="20.100000000000001" hidden="1" customHeight="1" x14ac:dyDescent="0.2">
      <c r="A279" s="892" t="s">
        <v>2119</v>
      </c>
      <c r="B279" s="985" t="s">
        <v>1789</v>
      </c>
      <c r="C279" s="985" t="s">
        <v>2120</v>
      </c>
      <c r="D279" s="983">
        <v>45458</v>
      </c>
      <c r="E279" s="983"/>
      <c r="F279" s="898" t="s">
        <v>415</v>
      </c>
      <c r="G279" s="898"/>
      <c r="H279" s="775">
        <f t="shared" si="92"/>
        <v>45451</v>
      </c>
      <c r="I279" s="1113"/>
    </row>
    <row r="280" spans="1:9" s="14" customFormat="1" ht="20.100000000000001" hidden="1" customHeight="1" x14ac:dyDescent="0.2">
      <c r="A280" s="892" t="s">
        <v>2121</v>
      </c>
      <c r="B280" s="985" t="s">
        <v>2122</v>
      </c>
      <c r="C280" s="985" t="s">
        <v>2123</v>
      </c>
      <c r="D280" s="983">
        <v>45468</v>
      </c>
      <c r="E280" s="983"/>
      <c r="F280" s="898" t="s">
        <v>415</v>
      </c>
      <c r="G280" s="898"/>
      <c r="H280" s="775">
        <f t="shared" si="92"/>
        <v>45458</v>
      </c>
      <c r="I280" s="1113"/>
    </row>
    <row r="281" spans="1:9" s="14" customFormat="1" ht="20.100000000000001" hidden="1" customHeight="1" x14ac:dyDescent="0.2">
      <c r="A281" s="859" t="s">
        <v>2111</v>
      </c>
      <c r="B281" s="985" t="s">
        <v>1626</v>
      </c>
      <c r="C281" s="985" t="s">
        <v>2124</v>
      </c>
      <c r="D281" s="983">
        <v>45476</v>
      </c>
      <c r="E281" s="983"/>
      <c r="F281" s="898" t="s">
        <v>415</v>
      </c>
      <c r="G281" s="898"/>
      <c r="H281" s="775">
        <f t="shared" si="92"/>
        <v>45465</v>
      </c>
      <c r="I281" s="1113"/>
    </row>
    <row r="282" spans="1:9" s="14" customFormat="1" ht="20.100000000000001" hidden="1" customHeight="1" x14ac:dyDescent="0.2">
      <c r="A282" s="892" t="s">
        <v>2125</v>
      </c>
      <c r="B282" s="985" t="s">
        <v>2114</v>
      </c>
      <c r="C282" s="985" t="s">
        <v>2126</v>
      </c>
      <c r="D282" s="898" t="s">
        <v>415</v>
      </c>
      <c r="E282" s="898"/>
      <c r="F282" s="816" t="s">
        <v>415</v>
      </c>
      <c r="G282" s="816"/>
      <c r="H282" s="775">
        <f t="shared" si="92"/>
        <v>45472</v>
      </c>
      <c r="I282" s="1113"/>
    </row>
    <row r="283" spans="1:9" s="14" customFormat="1" ht="20.100000000000001" hidden="1" customHeight="1" x14ac:dyDescent="0.2">
      <c r="A283" s="892" t="s">
        <v>2127</v>
      </c>
      <c r="B283" s="985" t="s">
        <v>1724</v>
      </c>
      <c r="C283" s="985" t="s">
        <v>2128</v>
      </c>
      <c r="D283" s="898" t="s">
        <v>415</v>
      </c>
      <c r="E283" s="898"/>
      <c r="F283" s="816" t="s">
        <v>415</v>
      </c>
      <c r="G283" s="816"/>
      <c r="H283" s="775">
        <f t="shared" si="92"/>
        <v>45479</v>
      </c>
      <c r="I283" s="1113"/>
    </row>
    <row r="284" spans="1:9" s="14" customFormat="1" ht="20.100000000000001" hidden="1" customHeight="1" x14ac:dyDescent="0.2">
      <c r="A284" s="859" t="s">
        <v>2129</v>
      </c>
      <c r="B284" s="985" t="s">
        <v>1789</v>
      </c>
      <c r="C284" s="985" t="s">
        <v>2130</v>
      </c>
      <c r="D284" s="983">
        <v>45500</v>
      </c>
      <c r="E284" s="983"/>
      <c r="F284" s="898" t="s">
        <v>415</v>
      </c>
      <c r="G284" s="898"/>
      <c r="H284" s="775">
        <f t="shared" si="92"/>
        <v>45486</v>
      </c>
      <c r="I284" s="1113"/>
    </row>
    <row r="285" spans="1:9" s="14" customFormat="1" ht="20.100000000000001" hidden="1" customHeight="1" x14ac:dyDescent="0.2">
      <c r="A285" s="859" t="s">
        <v>2129</v>
      </c>
      <c r="B285" s="985" t="s">
        <v>2122</v>
      </c>
      <c r="C285" s="985" t="s">
        <v>2131</v>
      </c>
      <c r="D285" s="898" t="s">
        <v>415</v>
      </c>
      <c r="E285" s="898"/>
      <c r="F285" s="816" t="s">
        <v>415</v>
      </c>
      <c r="G285" s="816"/>
      <c r="H285" s="775">
        <f t="shared" si="92"/>
        <v>45493</v>
      </c>
      <c r="I285" s="1113"/>
    </row>
    <row r="286" spans="1:9" s="14" customFormat="1" ht="20.100000000000001" hidden="1" customHeight="1" x14ac:dyDescent="0.2">
      <c r="A286" s="859" t="s">
        <v>2129</v>
      </c>
      <c r="B286" s="985" t="s">
        <v>1626</v>
      </c>
      <c r="C286" s="985" t="s">
        <v>2132</v>
      </c>
      <c r="D286" s="983">
        <v>45514</v>
      </c>
      <c r="E286" s="983"/>
      <c r="F286" s="898" t="s">
        <v>415</v>
      </c>
      <c r="G286" s="898"/>
      <c r="H286" s="775">
        <f t="shared" si="92"/>
        <v>45500</v>
      </c>
      <c r="I286" s="1113"/>
    </row>
    <row r="287" spans="1:9" s="14" customFormat="1" ht="20.100000000000001" hidden="1" customHeight="1" x14ac:dyDescent="0.2">
      <c r="A287" s="859" t="s">
        <v>2129</v>
      </c>
      <c r="B287" s="985" t="s">
        <v>2114</v>
      </c>
      <c r="C287" s="985" t="s">
        <v>2133</v>
      </c>
      <c r="D287" s="983">
        <v>45523</v>
      </c>
      <c r="E287" s="983"/>
      <c r="F287" s="898" t="s">
        <v>415</v>
      </c>
      <c r="G287" s="898"/>
      <c r="H287" s="775">
        <f t="shared" si="92"/>
        <v>45507</v>
      </c>
      <c r="I287" s="1113"/>
    </row>
    <row r="288" spans="1:9" s="14" customFormat="1" ht="20.100000000000001" hidden="1" customHeight="1" x14ac:dyDescent="0.2">
      <c r="A288" s="859" t="s">
        <v>2129</v>
      </c>
      <c r="B288" s="985" t="s">
        <v>1724</v>
      </c>
      <c r="C288" s="985" t="s">
        <v>2134</v>
      </c>
      <c r="D288" s="983">
        <v>45523</v>
      </c>
      <c r="E288" s="983"/>
      <c r="F288" s="898" t="s">
        <v>415</v>
      </c>
      <c r="G288" s="898"/>
      <c r="H288" s="775">
        <f t="shared" si="92"/>
        <v>45514</v>
      </c>
      <c r="I288" s="1113"/>
    </row>
    <row r="289" spans="1:11" s="14" customFormat="1" ht="20.100000000000001" hidden="1" customHeight="1" x14ac:dyDescent="0.2">
      <c r="A289" s="892" t="s">
        <v>1789</v>
      </c>
      <c r="B289" s="985" t="s">
        <v>1781</v>
      </c>
      <c r="C289" s="985" t="s">
        <v>2135</v>
      </c>
      <c r="D289" s="898" t="s">
        <v>415</v>
      </c>
      <c r="E289" s="898"/>
      <c r="F289" s="871" t="e">
        <f>D289+2</f>
        <v>#VALUE!</v>
      </c>
      <c r="G289" s="871"/>
      <c r="H289" s="775">
        <f t="shared" si="92"/>
        <v>45521</v>
      </c>
      <c r="I289" s="1113"/>
    </row>
    <row r="290" spans="1:11" s="14" customFormat="1" ht="20.100000000000001" hidden="1" customHeight="1" x14ac:dyDescent="0.2">
      <c r="A290" s="892"/>
      <c r="B290" s="1063" t="s">
        <v>439</v>
      </c>
      <c r="C290" s="985" t="s">
        <v>2332</v>
      </c>
      <c r="D290" s="871">
        <v>45541</v>
      </c>
      <c r="E290" s="871"/>
      <c r="F290" s="871">
        <f t="shared" ref="F290:F296" si="93">D290+8</f>
        <v>45549</v>
      </c>
      <c r="G290" s="871"/>
      <c r="H290" s="775">
        <v>45537</v>
      </c>
      <c r="I290" s="1113"/>
      <c r="J290" s="416"/>
      <c r="K290" s="155"/>
    </row>
    <row r="291" spans="1:11" s="14" customFormat="1" ht="20.100000000000001" hidden="1" customHeight="1" x14ac:dyDescent="0.2">
      <c r="A291" s="892"/>
      <c r="B291" s="985" t="s">
        <v>1724</v>
      </c>
      <c r="C291" s="985" t="s">
        <v>2333</v>
      </c>
      <c r="D291" s="983">
        <v>45545</v>
      </c>
      <c r="E291" s="983">
        <f>D291+2</f>
        <v>45547</v>
      </c>
      <c r="F291" s="819">
        <f t="shared" si="93"/>
        <v>45553</v>
      </c>
      <c r="G291" s="819"/>
      <c r="H291" s="775">
        <f>H290+7</f>
        <v>45544</v>
      </c>
      <c r="I291" s="1113"/>
      <c r="J291" s="416"/>
      <c r="K291" s="155"/>
    </row>
    <row r="292" spans="1:11" s="14" customFormat="1" ht="20.100000000000001" hidden="1" customHeight="1" x14ac:dyDescent="0.2">
      <c r="A292" s="892"/>
      <c r="B292" s="1063" t="s">
        <v>439</v>
      </c>
      <c r="C292" s="985" t="s">
        <v>2334</v>
      </c>
      <c r="D292" s="871">
        <v>45551</v>
      </c>
      <c r="E292" s="871">
        <f>D292+3</f>
        <v>45554</v>
      </c>
      <c r="F292" s="871">
        <f t="shared" si="93"/>
        <v>45559</v>
      </c>
      <c r="G292" s="871"/>
      <c r="H292" s="775">
        <f t="shared" ref="H292:H295" si="94">H291+7</f>
        <v>45551</v>
      </c>
      <c r="I292" s="1113"/>
      <c r="J292" s="416"/>
      <c r="K292" s="155"/>
    </row>
    <row r="293" spans="1:11" s="14" customFormat="1" ht="20.100000000000001" hidden="1" customHeight="1" x14ac:dyDescent="0.2">
      <c r="A293" s="859"/>
      <c r="B293" s="985" t="s">
        <v>1626</v>
      </c>
      <c r="C293" s="985" t="s">
        <v>2335</v>
      </c>
      <c r="D293" s="985">
        <v>45559</v>
      </c>
      <c r="E293" s="983">
        <f>D293+3</f>
        <v>45562</v>
      </c>
      <c r="F293" s="819">
        <f t="shared" si="93"/>
        <v>45567</v>
      </c>
      <c r="G293" s="819"/>
      <c r="H293" s="775">
        <f t="shared" si="94"/>
        <v>45558</v>
      </c>
      <c r="I293" s="332">
        <f t="shared" ref="I293:I309" si="95">WEEKNUM(H293)</f>
        <v>39</v>
      </c>
      <c r="J293" s="416"/>
      <c r="K293" s="155"/>
    </row>
    <row r="294" spans="1:11" s="14" customFormat="1" ht="20.100000000000001" hidden="1" customHeight="1" x14ac:dyDescent="0.2">
      <c r="A294" s="892" t="s">
        <v>2213</v>
      </c>
      <c r="B294" s="1063" t="s">
        <v>439</v>
      </c>
      <c r="C294" s="985" t="s">
        <v>2336</v>
      </c>
      <c r="D294" s="817">
        <v>45565</v>
      </c>
      <c r="E294" s="871">
        <f>D294+3</f>
        <v>45568</v>
      </c>
      <c r="F294" s="871">
        <f t="shared" si="93"/>
        <v>45573</v>
      </c>
      <c r="G294" s="871"/>
      <c r="H294" s="775">
        <f t="shared" si="94"/>
        <v>45565</v>
      </c>
      <c r="I294" s="332">
        <f t="shared" si="95"/>
        <v>40</v>
      </c>
      <c r="J294" s="416"/>
      <c r="K294" s="155"/>
    </row>
    <row r="295" spans="1:11" s="14" customFormat="1" ht="20.100000000000001" hidden="1" customHeight="1" x14ac:dyDescent="0.2">
      <c r="A295" s="892"/>
      <c r="B295" s="985" t="s">
        <v>2114</v>
      </c>
      <c r="C295" s="985" t="s">
        <v>2337</v>
      </c>
      <c r="D295" s="898" t="s">
        <v>415</v>
      </c>
      <c r="E295" s="871" t="e">
        <f>D295+3</f>
        <v>#VALUE!</v>
      </c>
      <c r="F295" s="871" t="e">
        <f t="shared" si="93"/>
        <v>#VALUE!</v>
      </c>
      <c r="G295" s="871"/>
      <c r="H295" s="775">
        <f t="shared" si="94"/>
        <v>45572</v>
      </c>
      <c r="I295" s="332">
        <f t="shared" si="95"/>
        <v>41</v>
      </c>
      <c r="J295" s="416"/>
      <c r="K295" s="155"/>
    </row>
    <row r="296" spans="1:11" s="14" customFormat="1" ht="20.100000000000001" hidden="1" customHeight="1" x14ac:dyDescent="0.2">
      <c r="A296" s="892"/>
      <c r="B296" s="985" t="s">
        <v>2338</v>
      </c>
      <c r="C296" s="985" t="s">
        <v>2339</v>
      </c>
      <c r="D296" s="983">
        <v>45579</v>
      </c>
      <c r="E296" s="983">
        <f>D296+3</f>
        <v>45582</v>
      </c>
      <c r="F296" s="819">
        <f t="shared" si="93"/>
        <v>45587</v>
      </c>
      <c r="G296" s="819"/>
      <c r="H296" s="775">
        <f t="shared" ref="H296" si="96">H295+7</f>
        <v>45579</v>
      </c>
      <c r="I296" s="332">
        <f t="shared" si="95"/>
        <v>42</v>
      </c>
      <c r="J296" s="416"/>
      <c r="K296" s="155"/>
    </row>
    <row r="297" spans="1:11" s="14" customFormat="1" ht="20.100000000000001" hidden="1" customHeight="1" x14ac:dyDescent="0.2">
      <c r="A297" s="892" t="s">
        <v>1724</v>
      </c>
      <c r="B297" s="1063" t="s">
        <v>439</v>
      </c>
      <c r="C297" s="985" t="s">
        <v>2340</v>
      </c>
      <c r="D297" s="817"/>
      <c r="E297" s="817"/>
      <c r="F297" s="817"/>
      <c r="G297" s="817"/>
      <c r="H297" s="775">
        <f>H296+7</f>
        <v>45586</v>
      </c>
      <c r="I297" s="332">
        <f t="shared" si="95"/>
        <v>43</v>
      </c>
      <c r="J297" s="416"/>
      <c r="K297" s="155"/>
    </row>
    <row r="298" spans="1:11" s="14" customFormat="1" ht="20.100000000000001" hidden="1" customHeight="1" x14ac:dyDescent="0.2">
      <c r="A298" s="892"/>
      <c r="B298" s="985" t="s">
        <v>2341</v>
      </c>
      <c r="C298" s="985" t="s">
        <v>2342</v>
      </c>
      <c r="D298" s="983">
        <v>45593</v>
      </c>
      <c r="E298" s="819">
        <f t="shared" ref="E298:E300" si="97">D298+3</f>
        <v>45596</v>
      </c>
      <c r="F298" s="819">
        <f t="shared" ref="F298:F306" si="98">D298+8</f>
        <v>45601</v>
      </c>
      <c r="H298" s="775">
        <f t="shared" ref="H298:H308" si="99">H297+7</f>
        <v>45593</v>
      </c>
      <c r="I298" s="332">
        <f t="shared" si="95"/>
        <v>44</v>
      </c>
      <c r="J298" s="416"/>
      <c r="K298" s="155"/>
    </row>
    <row r="299" spans="1:11" s="14" customFormat="1" ht="20.100000000000001" hidden="1" customHeight="1" x14ac:dyDescent="0.2">
      <c r="A299" s="892" t="s">
        <v>2343</v>
      </c>
      <c r="B299" s="985" t="s">
        <v>667</v>
      </c>
      <c r="C299" s="985" t="s">
        <v>2344</v>
      </c>
      <c r="D299" s="983">
        <v>45601</v>
      </c>
      <c r="E299" s="819">
        <f t="shared" si="97"/>
        <v>45604</v>
      </c>
      <c r="F299" s="819">
        <f t="shared" si="98"/>
        <v>45609</v>
      </c>
      <c r="G299" s="818"/>
      <c r="H299" s="775">
        <f t="shared" si="99"/>
        <v>45600</v>
      </c>
      <c r="I299" s="332">
        <f t="shared" si="95"/>
        <v>45</v>
      </c>
      <c r="J299" s="416"/>
      <c r="K299" s="155"/>
    </row>
    <row r="300" spans="1:11" s="14" customFormat="1" ht="20.100000000000001" hidden="1" customHeight="1" x14ac:dyDescent="0.2">
      <c r="A300" s="892" t="s">
        <v>1626</v>
      </c>
      <c r="B300" s="985" t="s">
        <v>669</v>
      </c>
      <c r="C300" s="985" t="s">
        <v>2345</v>
      </c>
      <c r="D300" s="983">
        <v>45608</v>
      </c>
      <c r="E300" s="819">
        <f t="shared" si="97"/>
        <v>45611</v>
      </c>
      <c r="F300" s="819">
        <f t="shared" si="98"/>
        <v>45616</v>
      </c>
      <c r="G300" s="694"/>
      <c r="H300" s="775">
        <f t="shared" si="99"/>
        <v>45607</v>
      </c>
      <c r="I300" s="332">
        <f t="shared" si="95"/>
        <v>46</v>
      </c>
      <c r="J300" s="416"/>
      <c r="K300" s="155"/>
    </row>
    <row r="301" spans="1:11" s="14" customFormat="1" ht="20.100000000000001" hidden="1" customHeight="1" x14ac:dyDescent="0.2">
      <c r="A301" s="892" t="s">
        <v>2346</v>
      </c>
      <c r="B301" s="985" t="s">
        <v>2224</v>
      </c>
      <c r="C301" s="985" t="s">
        <v>2347</v>
      </c>
      <c r="D301" s="985">
        <v>45617</v>
      </c>
      <c r="E301" s="819">
        <f>D301+2</f>
        <v>45619</v>
      </c>
      <c r="F301" s="898" t="s">
        <v>415</v>
      </c>
      <c r="G301" s="11"/>
      <c r="H301" s="775">
        <f>H300+7</f>
        <v>45614</v>
      </c>
      <c r="I301" s="332">
        <f t="shared" si="95"/>
        <v>47</v>
      </c>
      <c r="J301" s="416"/>
      <c r="K301" s="155"/>
    </row>
    <row r="302" spans="1:11" s="14" customFormat="1" ht="20.100000000000001" hidden="1" customHeight="1" x14ac:dyDescent="0.2">
      <c r="A302" s="892"/>
      <c r="B302" s="985" t="s">
        <v>2122</v>
      </c>
      <c r="C302" s="985" t="s">
        <v>2348</v>
      </c>
      <c r="D302" s="983">
        <v>45621</v>
      </c>
      <c r="E302" s="819">
        <f t="shared" ref="E302:E306" si="100">D302+2</f>
        <v>45623</v>
      </c>
      <c r="F302" s="898" t="s">
        <v>415</v>
      </c>
      <c r="G302" s="11"/>
      <c r="H302" s="775">
        <f t="shared" si="99"/>
        <v>45621</v>
      </c>
      <c r="I302" s="332">
        <f t="shared" si="95"/>
        <v>48</v>
      </c>
      <c r="J302" s="416"/>
      <c r="K302" s="155"/>
    </row>
    <row r="303" spans="1:11" s="14" customFormat="1" ht="20.100000000000001" hidden="1" customHeight="1" x14ac:dyDescent="0.2">
      <c r="A303" s="892"/>
      <c r="B303" s="1063" t="s">
        <v>439</v>
      </c>
      <c r="C303" s="985" t="s">
        <v>2349</v>
      </c>
      <c r="D303" s="871">
        <v>45627</v>
      </c>
      <c r="E303" s="871">
        <f t="shared" si="100"/>
        <v>45629</v>
      </c>
      <c r="F303" s="871">
        <f t="shared" si="98"/>
        <v>45635</v>
      </c>
      <c r="G303" s="11"/>
      <c r="H303" s="775">
        <f>H302+7</f>
        <v>45628</v>
      </c>
      <c r="I303" s="332">
        <f t="shared" si="95"/>
        <v>49</v>
      </c>
      <c r="J303" s="416"/>
      <c r="K303" s="155"/>
    </row>
    <row r="304" spans="1:11" s="14" customFormat="1" ht="20.100000000000001" hidden="1" customHeight="1" x14ac:dyDescent="0.2">
      <c r="A304" s="892" t="s">
        <v>2341</v>
      </c>
      <c r="B304" s="985" t="s">
        <v>2023</v>
      </c>
      <c r="C304" s="985" t="s">
        <v>2350</v>
      </c>
      <c r="D304" s="898" t="s">
        <v>415</v>
      </c>
      <c r="E304" s="871"/>
      <c r="F304" s="871"/>
      <c r="G304" s="11"/>
      <c r="H304" s="775">
        <f t="shared" si="99"/>
        <v>45635</v>
      </c>
      <c r="I304" s="332">
        <f t="shared" si="95"/>
        <v>50</v>
      </c>
      <c r="J304" s="416"/>
      <c r="K304" s="155"/>
    </row>
    <row r="305" spans="1:11" s="14" customFormat="1" ht="20.100000000000001" hidden="1" customHeight="1" x14ac:dyDescent="0.2">
      <c r="A305" s="892" t="s">
        <v>667</v>
      </c>
      <c r="B305" s="1063" t="s">
        <v>439</v>
      </c>
      <c r="C305" s="985" t="s">
        <v>2351</v>
      </c>
      <c r="D305" s="871">
        <v>45642</v>
      </c>
      <c r="E305" s="871">
        <f t="shared" si="100"/>
        <v>45644</v>
      </c>
      <c r="F305" s="871">
        <f t="shared" si="98"/>
        <v>45650</v>
      </c>
      <c r="G305" s="818"/>
      <c r="H305" s="775">
        <f t="shared" si="99"/>
        <v>45642</v>
      </c>
      <c r="I305" s="332">
        <f t="shared" si="95"/>
        <v>51</v>
      </c>
      <c r="J305" s="416"/>
      <c r="K305" s="155"/>
    </row>
    <row r="306" spans="1:11" s="14" customFormat="1" ht="20.100000000000001" hidden="1" customHeight="1" x14ac:dyDescent="0.2">
      <c r="A306" s="892" t="s">
        <v>669</v>
      </c>
      <c r="B306" s="985" t="s">
        <v>667</v>
      </c>
      <c r="C306" s="985" t="s">
        <v>2352</v>
      </c>
      <c r="D306" s="983">
        <v>45651</v>
      </c>
      <c r="E306" s="819">
        <f t="shared" si="100"/>
        <v>45653</v>
      </c>
      <c r="F306" s="819">
        <f t="shared" si="98"/>
        <v>45659</v>
      </c>
      <c r="G306" s="694"/>
      <c r="H306" s="775">
        <f t="shared" si="99"/>
        <v>45649</v>
      </c>
      <c r="I306" s="332">
        <f t="shared" si="95"/>
        <v>52</v>
      </c>
      <c r="J306" s="416"/>
      <c r="K306" s="155"/>
    </row>
    <row r="307" spans="1:11" s="14" customFormat="1" ht="20.100000000000001" hidden="1" customHeight="1" x14ac:dyDescent="0.2">
      <c r="A307" s="892" t="s">
        <v>2217</v>
      </c>
      <c r="B307" s="985" t="s">
        <v>2157</v>
      </c>
      <c r="C307" s="985" t="s">
        <v>2353</v>
      </c>
      <c r="D307" s="898" t="s">
        <v>415</v>
      </c>
      <c r="E307" s="819">
        <v>45292</v>
      </c>
      <c r="F307" s="819">
        <v>45298</v>
      </c>
      <c r="G307" s="11"/>
      <c r="H307" s="775">
        <f>H306+7</f>
        <v>45656</v>
      </c>
      <c r="I307" s="332">
        <f t="shared" si="95"/>
        <v>53</v>
      </c>
      <c r="J307" s="416"/>
      <c r="K307" s="155"/>
    </row>
    <row r="308" spans="1:11" s="14" customFormat="1" ht="20.100000000000001" hidden="1" customHeight="1" x14ac:dyDescent="0.2">
      <c r="A308" s="892"/>
      <c r="B308" s="985" t="s">
        <v>2122</v>
      </c>
      <c r="C308" s="985" t="s">
        <v>2354</v>
      </c>
      <c r="D308" s="898" t="s">
        <v>415</v>
      </c>
      <c r="E308" s="819">
        <v>45299</v>
      </c>
      <c r="F308" s="819">
        <v>45305</v>
      </c>
      <c r="G308" s="11"/>
      <c r="H308" s="775">
        <f t="shared" si="99"/>
        <v>45663</v>
      </c>
      <c r="I308" s="332">
        <f t="shared" si="95"/>
        <v>2</v>
      </c>
      <c r="J308" s="416"/>
      <c r="K308" s="155"/>
    </row>
    <row r="309" spans="1:11" s="14" customFormat="1" ht="20.100000000000001" hidden="1" customHeight="1" x14ac:dyDescent="0.2">
      <c r="A309" s="892" t="s">
        <v>2023</v>
      </c>
      <c r="B309" s="985" t="s">
        <v>2023</v>
      </c>
      <c r="C309" s="985" t="s">
        <v>2355</v>
      </c>
      <c r="D309" s="898" t="s">
        <v>415</v>
      </c>
      <c r="E309" s="819">
        <v>45306</v>
      </c>
      <c r="F309" s="819">
        <v>45312</v>
      </c>
      <c r="G309" s="11"/>
      <c r="H309" s="775">
        <f>H308+7</f>
        <v>45670</v>
      </c>
      <c r="I309" s="332">
        <f t="shared" si="95"/>
        <v>3</v>
      </c>
      <c r="J309" s="416"/>
      <c r="K309" s="155"/>
    </row>
    <row r="310" spans="1:11" s="14" customFormat="1" ht="20.100000000000001" hidden="1" customHeight="1" x14ac:dyDescent="0.2">
      <c r="A310" s="823"/>
      <c r="B310" s="781"/>
      <c r="C310" s="781"/>
      <c r="D310" s="781"/>
      <c r="E310" s="818"/>
      <c r="F310" s="818"/>
      <c r="G310" s="818"/>
      <c r="H310" s="818"/>
      <c r="I310" s="193"/>
      <c r="J310" s="781"/>
    </row>
    <row r="311" spans="1:11" s="14" customFormat="1" ht="15.75" x14ac:dyDescent="0.2">
      <c r="A311" s="888"/>
      <c r="B311" s="693" t="s">
        <v>1398</v>
      </c>
      <c r="C311" s="694"/>
      <c r="D311" s="694"/>
      <c r="E311" s="694"/>
      <c r="F311" s="694"/>
      <c r="G311" s="694"/>
      <c r="H311" s="416"/>
      <c r="I311" s="416"/>
      <c r="J311" s="155"/>
    </row>
    <row r="315" spans="1:11" ht="15" thickBot="1" x14ac:dyDescent="0.25"/>
    <row r="316" spans="1:11" s="147" customFormat="1" ht="18.75" customHeight="1" x14ac:dyDescent="0.2">
      <c r="A316" s="881"/>
      <c r="B316" s="788"/>
      <c r="C316" s="789"/>
      <c r="D316" s="790"/>
      <c r="E316" s="791"/>
      <c r="F316" s="792"/>
      <c r="G316" s="793"/>
      <c r="H316" s="794"/>
      <c r="I316" s="769"/>
      <c r="J316" s="145"/>
      <c r="K316" s="145"/>
    </row>
    <row r="317" spans="1:11" s="147" customFormat="1" ht="18.75" customHeight="1" x14ac:dyDescent="0.2">
      <c r="A317" s="881"/>
      <c r="B317" s="795" t="s">
        <v>528</v>
      </c>
      <c r="C317" s="145"/>
      <c r="D317" s="147" t="s">
        <v>529</v>
      </c>
      <c r="G317" s="147" t="s">
        <v>530</v>
      </c>
      <c r="H317" s="796"/>
      <c r="J317" s="145"/>
      <c r="K317" s="145"/>
    </row>
    <row r="318" spans="1:11" s="147" customFormat="1" ht="18.75" customHeight="1" x14ac:dyDescent="0.2">
      <c r="A318" s="881"/>
      <c r="B318" s="797" t="s">
        <v>531</v>
      </c>
      <c r="C318" s="798" t="s">
        <v>532</v>
      </c>
      <c r="D318" s="133" t="s">
        <v>533</v>
      </c>
      <c r="F318" s="798" t="s">
        <v>534</v>
      </c>
      <c r="G318" s="145" t="s">
        <v>535</v>
      </c>
      <c r="H318" s="799" t="s">
        <v>536</v>
      </c>
      <c r="J318" s="145"/>
      <c r="K318" s="145"/>
    </row>
    <row r="319" spans="1:11" s="147" customFormat="1" ht="18.75" customHeight="1" x14ac:dyDescent="0.2">
      <c r="A319" s="881"/>
      <c r="B319" s="797" t="s">
        <v>537</v>
      </c>
      <c r="C319" s="798" t="s">
        <v>538</v>
      </c>
      <c r="D319" s="133" t="s">
        <v>539</v>
      </c>
      <c r="E319" s="148" t="s">
        <v>540</v>
      </c>
      <c r="F319" s="802" t="s">
        <v>541</v>
      </c>
      <c r="G319" s="145" t="s">
        <v>542</v>
      </c>
      <c r="H319" s="799" t="s">
        <v>543</v>
      </c>
      <c r="J319" s="145"/>
      <c r="K319" s="145"/>
    </row>
    <row r="320" spans="1:11" s="147" customFormat="1" ht="18.75" customHeight="1" x14ac:dyDescent="0.2">
      <c r="A320" s="881"/>
      <c r="B320" s="800" t="s">
        <v>544</v>
      </c>
      <c r="C320" s="801" t="s">
        <v>545</v>
      </c>
      <c r="D320" s="133" t="s">
        <v>546</v>
      </c>
      <c r="E320" s="148" t="s">
        <v>547</v>
      </c>
      <c r="F320" s="802" t="s">
        <v>548</v>
      </c>
      <c r="G320" s="602" t="s">
        <v>549</v>
      </c>
      <c r="H320" s="803" t="s">
        <v>550</v>
      </c>
      <c r="J320" s="145"/>
      <c r="K320" s="145"/>
    </row>
    <row r="321" spans="1:21" s="147" customFormat="1" ht="18.75" customHeight="1" x14ac:dyDescent="0.2">
      <c r="A321" s="881"/>
      <c r="B321" s="800" t="s">
        <v>551</v>
      </c>
      <c r="C321" s="801" t="s">
        <v>552</v>
      </c>
      <c r="D321" s="133" t="s">
        <v>553</v>
      </c>
      <c r="E321" s="148" t="s">
        <v>554</v>
      </c>
      <c r="F321" s="802" t="s">
        <v>555</v>
      </c>
      <c r="G321" s="602" t="s">
        <v>556</v>
      </c>
      <c r="H321" s="803" t="s">
        <v>557</v>
      </c>
      <c r="J321" s="145"/>
      <c r="K321" s="145"/>
    </row>
    <row r="322" spans="1:21" s="147" customFormat="1" ht="18.75" customHeight="1" x14ac:dyDescent="0.2">
      <c r="A322" s="881"/>
      <c r="B322" s="800" t="s">
        <v>558</v>
      </c>
      <c r="C322" s="801" t="s">
        <v>559</v>
      </c>
      <c r="D322" s="133" t="s">
        <v>560</v>
      </c>
      <c r="E322" s="148" t="s">
        <v>561</v>
      </c>
      <c r="F322" s="802" t="s">
        <v>562</v>
      </c>
      <c r="G322" s="602" t="s">
        <v>563</v>
      </c>
      <c r="H322" s="803" t="s">
        <v>564</v>
      </c>
      <c r="J322" s="145"/>
      <c r="K322" s="145"/>
    </row>
    <row r="323" spans="1:21" s="147" customFormat="1" ht="18.75" customHeight="1" x14ac:dyDescent="0.2">
      <c r="A323" s="881"/>
      <c r="B323" s="800" t="s">
        <v>565</v>
      </c>
      <c r="C323" s="801" t="s">
        <v>566</v>
      </c>
      <c r="D323" s="133" t="s">
        <v>567</v>
      </c>
      <c r="E323" s="148" t="s">
        <v>568</v>
      </c>
      <c r="F323" s="802" t="s">
        <v>569</v>
      </c>
      <c r="G323" s="602" t="s">
        <v>570</v>
      </c>
      <c r="H323" s="803" t="s">
        <v>571</v>
      </c>
      <c r="J323" s="145"/>
      <c r="K323" s="145"/>
    </row>
    <row r="324" spans="1:21" s="147" customFormat="1" ht="18.75" customHeight="1" x14ac:dyDescent="0.2">
      <c r="A324" s="881"/>
      <c r="B324" s="800" t="s">
        <v>572</v>
      </c>
      <c r="C324" s="801" t="s">
        <v>573</v>
      </c>
      <c r="D324" s="133" t="s">
        <v>574</v>
      </c>
      <c r="E324" s="148" t="s">
        <v>575</v>
      </c>
      <c r="F324" s="756" t="s">
        <v>576</v>
      </c>
      <c r="G324" s="602" t="s">
        <v>577</v>
      </c>
      <c r="H324" s="804" t="s">
        <v>578</v>
      </c>
      <c r="J324" s="145"/>
      <c r="K324" s="145"/>
    </row>
    <row r="325" spans="1:21" s="147" customFormat="1" ht="18.75" customHeight="1" x14ac:dyDescent="0.2">
      <c r="A325" s="881"/>
      <c r="B325" s="800" t="s">
        <v>579</v>
      </c>
      <c r="C325" s="801" t="s">
        <v>580</v>
      </c>
      <c r="D325" s="133"/>
      <c r="E325" s="145"/>
      <c r="F325" s="602"/>
      <c r="H325" s="805"/>
      <c r="J325" s="145"/>
      <c r="K325" s="145"/>
    </row>
    <row r="326" spans="1:21" s="147" customFormat="1" ht="18.75" customHeight="1" thickBot="1" x14ac:dyDescent="0.25">
      <c r="A326" s="881"/>
      <c r="B326" s="806"/>
      <c r="C326" s="807"/>
      <c r="D326" s="807"/>
      <c r="E326" s="808"/>
      <c r="F326" s="808"/>
      <c r="G326" s="808"/>
      <c r="H326" s="809"/>
      <c r="I326" s="145"/>
      <c r="J326" s="145"/>
      <c r="K326" s="145"/>
    </row>
    <row r="332" spans="1:21" s="266" customFormat="1" ht="60" hidden="1" x14ac:dyDescent="0.2">
      <c r="A332" s="891"/>
      <c r="B332" s="373"/>
      <c r="C332" s="1"/>
      <c r="D332" s="403" t="s">
        <v>1510</v>
      </c>
      <c r="E332" s="119" t="s">
        <v>2356</v>
      </c>
      <c r="F332" s="119" t="s">
        <v>2357</v>
      </c>
      <c r="G332" s="119" t="s">
        <v>2358</v>
      </c>
      <c r="H332" s="119" t="s">
        <v>2359</v>
      </c>
      <c r="I332" s="119" t="s">
        <v>2360</v>
      </c>
      <c r="J332" s="119" t="s">
        <v>2361</v>
      </c>
      <c r="K332" s="374" t="s">
        <v>2362</v>
      </c>
      <c r="L332" s="374" t="s">
        <v>2363</v>
      </c>
      <c r="M332" s="119" t="s">
        <v>2364</v>
      </c>
      <c r="N332" s="119" t="s">
        <v>2365</v>
      </c>
      <c r="O332" s="119" t="s">
        <v>2366</v>
      </c>
      <c r="P332" s="374" t="s">
        <v>2367</v>
      </c>
      <c r="Q332" s="119" t="s">
        <v>2368</v>
      </c>
      <c r="R332" s="119" t="s">
        <v>2369</v>
      </c>
      <c r="S332" s="119" t="s">
        <v>2370</v>
      </c>
      <c r="T332" s="119" t="s">
        <v>2371</v>
      </c>
      <c r="U332" s="119" t="s">
        <v>2372</v>
      </c>
    </row>
    <row r="333" spans="1:21" s="266" customFormat="1" ht="20.100000000000001" hidden="1" customHeight="1" x14ac:dyDescent="0.2">
      <c r="A333" s="891"/>
      <c r="B333" s="1"/>
      <c r="C333" s="1" t="s">
        <v>2373</v>
      </c>
      <c r="D333" s="411"/>
      <c r="E333" s="411" t="s">
        <v>143</v>
      </c>
      <c r="F333" s="411" t="s">
        <v>206</v>
      </c>
      <c r="G333" s="411" t="s">
        <v>172</v>
      </c>
      <c r="H333" s="403" t="s">
        <v>193</v>
      </c>
      <c r="I333" s="403" t="s">
        <v>2374</v>
      </c>
      <c r="J333" s="375" t="s">
        <v>2375</v>
      </c>
      <c r="K333" s="374" t="s">
        <v>2375</v>
      </c>
      <c r="L333" s="374" t="s">
        <v>2376</v>
      </c>
      <c r="M333" s="411" t="s">
        <v>294</v>
      </c>
      <c r="N333" s="411" t="s">
        <v>2377</v>
      </c>
      <c r="O333" s="411" t="s">
        <v>2377</v>
      </c>
      <c r="P333" s="376" t="s">
        <v>2377</v>
      </c>
      <c r="Q333" s="376" t="s">
        <v>2378</v>
      </c>
      <c r="R333" s="376" t="s">
        <v>2379</v>
      </c>
      <c r="S333" s="376" t="s">
        <v>2380</v>
      </c>
      <c r="T333" s="376" t="s">
        <v>2381</v>
      </c>
      <c r="U333" s="376" t="s">
        <v>2382</v>
      </c>
    </row>
    <row r="334" spans="1:21" s="266" customFormat="1" ht="20.100000000000001" hidden="1" customHeight="1" x14ac:dyDescent="0.2">
      <c r="A334" s="891"/>
      <c r="B334" s="377" t="s">
        <v>381</v>
      </c>
      <c r="C334" s="377" t="s">
        <v>382</v>
      </c>
      <c r="D334" s="377" t="s">
        <v>1289</v>
      </c>
      <c r="E334" s="377" t="s">
        <v>1289</v>
      </c>
      <c r="F334" s="377" t="s">
        <v>1289</v>
      </c>
      <c r="G334" s="377" t="s">
        <v>1289</v>
      </c>
      <c r="H334" s="377" t="s">
        <v>1289</v>
      </c>
      <c r="I334" s="377" t="s">
        <v>1289</v>
      </c>
      <c r="J334" s="377" t="s">
        <v>1289</v>
      </c>
      <c r="K334" s="378" t="s">
        <v>1289</v>
      </c>
      <c r="L334" s="379" t="s">
        <v>1289</v>
      </c>
      <c r="M334" s="377" t="s">
        <v>1289</v>
      </c>
      <c r="N334" s="377" t="s">
        <v>1289</v>
      </c>
      <c r="O334" s="377" t="s">
        <v>1289</v>
      </c>
      <c r="P334" s="379" t="s">
        <v>1289</v>
      </c>
      <c r="Q334" s="379" t="s">
        <v>1289</v>
      </c>
      <c r="R334" s="379" t="s">
        <v>1289</v>
      </c>
      <c r="S334" s="379" t="s">
        <v>1289</v>
      </c>
      <c r="T334" s="379" t="s">
        <v>1289</v>
      </c>
      <c r="U334" s="379" t="s">
        <v>1289</v>
      </c>
    </row>
    <row r="335" spans="1:21" hidden="1" x14ac:dyDescent="0.2">
      <c r="B335" s="136" t="s">
        <v>2383</v>
      </c>
      <c r="C335" s="137" t="s">
        <v>2384</v>
      </c>
      <c r="D335" s="6">
        <v>44288</v>
      </c>
      <c r="E335" s="6">
        <f t="shared" ref="E335:E336" si="101">D335+4</f>
        <v>44292</v>
      </c>
      <c r="F335" s="6">
        <f t="shared" ref="F335:F336" si="102">D335+6</f>
        <v>44294</v>
      </c>
      <c r="G335" s="6">
        <f t="shared" ref="G335:G342" si="103">D335+11</f>
        <v>44299</v>
      </c>
      <c r="H335" s="380">
        <f t="shared" ref="H335:H336" si="104">G335+15</f>
        <v>44314</v>
      </c>
      <c r="I335" s="6">
        <f t="shared" ref="I335:I341" si="105">D335+24</f>
        <v>44312</v>
      </c>
      <c r="J335" s="6">
        <f t="shared" ref="J335:J341" si="106">D335+21</f>
        <v>44309</v>
      </c>
      <c r="K335" s="6">
        <f t="shared" ref="K335:K341" si="107">D335+21</f>
        <v>44309</v>
      </c>
      <c r="L335" s="6">
        <f t="shared" ref="L335:L341" si="108">D335+38</f>
        <v>44326</v>
      </c>
      <c r="M335" s="6">
        <f t="shared" ref="M335:M341" si="109">D335+5</f>
        <v>44293</v>
      </c>
      <c r="N335" s="6">
        <f t="shared" ref="N335:N341" si="110">D335+21</f>
        <v>44309</v>
      </c>
      <c r="O335" s="6">
        <f t="shared" ref="O335:O341" si="111">D335+21</f>
        <v>44309</v>
      </c>
      <c r="P335" s="6">
        <f t="shared" ref="P335:P341" si="112">D335+21</f>
        <v>44309</v>
      </c>
      <c r="Q335" s="6">
        <f t="shared" ref="Q335:Q341" si="113">D335+20</f>
        <v>44308</v>
      </c>
      <c r="R335" s="6">
        <f t="shared" ref="R335:R341" si="114">D335+25</f>
        <v>44313</v>
      </c>
      <c r="S335" s="6">
        <f t="shared" ref="S335:S341" si="115">D335+22</f>
        <v>44310</v>
      </c>
      <c r="T335" s="6">
        <f t="shared" ref="T335:T341" si="116">D335+19</f>
        <v>44307</v>
      </c>
      <c r="U335" s="6">
        <f t="shared" ref="U335:U341" si="117">D335+18</f>
        <v>44306</v>
      </c>
    </row>
    <row r="336" spans="1:21" hidden="1" x14ac:dyDescent="0.2">
      <c r="A336" s="890" t="s">
        <v>2385</v>
      </c>
      <c r="B336" s="382" t="s">
        <v>704</v>
      </c>
      <c r="C336" s="137" t="s">
        <v>2386</v>
      </c>
      <c r="D336" s="6">
        <f t="shared" ref="D336:D342" si="118">D335+7</f>
        <v>44295</v>
      </c>
      <c r="E336" s="6">
        <f t="shared" si="101"/>
        <v>44299</v>
      </c>
      <c r="F336" s="6">
        <f t="shared" si="102"/>
        <v>44301</v>
      </c>
      <c r="G336" s="6">
        <f t="shared" si="103"/>
        <v>44306</v>
      </c>
      <c r="H336" s="380">
        <f t="shared" si="104"/>
        <v>44321</v>
      </c>
      <c r="I336" s="6">
        <f t="shared" si="105"/>
        <v>44319</v>
      </c>
      <c r="J336" s="6">
        <f t="shared" si="106"/>
        <v>44316</v>
      </c>
      <c r="K336" s="6">
        <f t="shared" si="107"/>
        <v>44316</v>
      </c>
      <c r="L336" s="6">
        <f t="shared" si="108"/>
        <v>44333</v>
      </c>
      <c r="M336" s="6">
        <f t="shared" si="109"/>
        <v>44300</v>
      </c>
      <c r="N336" s="6">
        <f t="shared" si="110"/>
        <v>44316</v>
      </c>
      <c r="O336" s="6">
        <f t="shared" si="111"/>
        <v>44316</v>
      </c>
      <c r="P336" s="6">
        <f t="shared" si="112"/>
        <v>44316</v>
      </c>
      <c r="Q336" s="6">
        <f t="shared" si="113"/>
        <v>44315</v>
      </c>
      <c r="R336" s="6">
        <f t="shared" si="114"/>
        <v>44320</v>
      </c>
      <c r="S336" s="6">
        <f t="shared" si="115"/>
        <v>44317</v>
      </c>
      <c r="T336" s="6">
        <f t="shared" si="116"/>
        <v>44314</v>
      </c>
      <c r="U336" s="6">
        <f t="shared" si="117"/>
        <v>44313</v>
      </c>
    </row>
    <row r="337" spans="1:21" hidden="1" x14ac:dyDescent="0.2">
      <c r="A337" s="890" t="s">
        <v>2387</v>
      </c>
      <c r="B337" s="382" t="s">
        <v>704</v>
      </c>
      <c r="C337" s="137" t="s">
        <v>2388</v>
      </c>
      <c r="D337" s="6">
        <f t="shared" si="118"/>
        <v>44302</v>
      </c>
      <c r="E337" s="6">
        <f t="shared" ref="E337:E338" si="119">D337+4</f>
        <v>44306</v>
      </c>
      <c r="F337" s="6">
        <f t="shared" ref="F337:F338" si="120">D337+6</f>
        <v>44308</v>
      </c>
      <c r="G337" s="6">
        <f t="shared" si="103"/>
        <v>44313</v>
      </c>
      <c r="H337" s="380">
        <f t="shared" ref="H337:H338" si="121">G337+15</f>
        <v>44328</v>
      </c>
      <c r="I337" s="6">
        <f t="shared" si="105"/>
        <v>44326</v>
      </c>
      <c r="J337" s="6">
        <f t="shared" si="106"/>
        <v>44323</v>
      </c>
      <c r="K337" s="6">
        <f t="shared" si="107"/>
        <v>44323</v>
      </c>
      <c r="L337" s="6">
        <f t="shared" si="108"/>
        <v>44340</v>
      </c>
      <c r="M337" s="6">
        <f t="shared" si="109"/>
        <v>44307</v>
      </c>
      <c r="N337" s="6">
        <f t="shared" si="110"/>
        <v>44323</v>
      </c>
      <c r="O337" s="6">
        <f t="shared" si="111"/>
        <v>44323</v>
      </c>
      <c r="P337" s="6">
        <f t="shared" si="112"/>
        <v>44323</v>
      </c>
      <c r="Q337" s="6">
        <f t="shared" si="113"/>
        <v>44322</v>
      </c>
      <c r="R337" s="6">
        <f t="shared" si="114"/>
        <v>44327</v>
      </c>
      <c r="S337" s="6">
        <f t="shared" si="115"/>
        <v>44324</v>
      </c>
      <c r="T337" s="6">
        <f t="shared" si="116"/>
        <v>44321</v>
      </c>
      <c r="U337" s="6">
        <f t="shared" si="117"/>
        <v>44320</v>
      </c>
    </row>
    <row r="338" spans="1:21" hidden="1" x14ac:dyDescent="0.2">
      <c r="A338" s="890" t="s">
        <v>2389</v>
      </c>
      <c r="B338" s="382" t="s">
        <v>704</v>
      </c>
      <c r="C338" s="137" t="s">
        <v>2390</v>
      </c>
      <c r="D338" s="6">
        <f t="shared" si="118"/>
        <v>44309</v>
      </c>
      <c r="E338" s="6">
        <f t="shared" si="119"/>
        <v>44313</v>
      </c>
      <c r="F338" s="6">
        <f t="shared" si="120"/>
        <v>44315</v>
      </c>
      <c r="G338" s="6">
        <f t="shared" si="103"/>
        <v>44320</v>
      </c>
      <c r="H338" s="380">
        <f t="shared" si="121"/>
        <v>44335</v>
      </c>
      <c r="I338" s="6">
        <f t="shared" si="105"/>
        <v>44333</v>
      </c>
      <c r="J338" s="6">
        <f t="shared" si="106"/>
        <v>44330</v>
      </c>
      <c r="K338" s="6">
        <f t="shared" si="107"/>
        <v>44330</v>
      </c>
      <c r="L338" s="6">
        <f t="shared" si="108"/>
        <v>44347</v>
      </c>
      <c r="M338" s="6">
        <f t="shared" si="109"/>
        <v>44314</v>
      </c>
      <c r="N338" s="6">
        <f t="shared" si="110"/>
        <v>44330</v>
      </c>
      <c r="O338" s="6">
        <f t="shared" si="111"/>
        <v>44330</v>
      </c>
      <c r="P338" s="6">
        <f t="shared" si="112"/>
        <v>44330</v>
      </c>
      <c r="Q338" s="6">
        <f t="shared" si="113"/>
        <v>44329</v>
      </c>
      <c r="R338" s="6">
        <f t="shared" si="114"/>
        <v>44334</v>
      </c>
      <c r="S338" s="6">
        <f t="shared" si="115"/>
        <v>44331</v>
      </c>
      <c r="T338" s="6">
        <f t="shared" si="116"/>
        <v>44328</v>
      </c>
      <c r="U338" s="6">
        <f t="shared" si="117"/>
        <v>44327</v>
      </c>
    </row>
    <row r="339" spans="1:21" hidden="1" x14ac:dyDescent="0.2">
      <c r="A339" s="890"/>
      <c r="B339" s="382" t="s">
        <v>704</v>
      </c>
      <c r="C339" s="137" t="s">
        <v>2391</v>
      </c>
      <c r="D339" s="6">
        <f t="shared" si="118"/>
        <v>44316</v>
      </c>
      <c r="E339" s="6">
        <f t="shared" ref="E339" si="122">D339+4</f>
        <v>44320</v>
      </c>
      <c r="F339" s="6">
        <f t="shared" ref="F339" si="123">D339+6</f>
        <v>44322</v>
      </c>
      <c r="G339" s="6">
        <f t="shared" si="103"/>
        <v>44327</v>
      </c>
      <c r="H339" s="380">
        <f t="shared" ref="H339" si="124">G339+15</f>
        <v>44342</v>
      </c>
      <c r="I339" s="6">
        <f t="shared" si="105"/>
        <v>44340</v>
      </c>
      <c r="J339" s="6">
        <f t="shared" si="106"/>
        <v>44337</v>
      </c>
      <c r="K339" s="6">
        <f t="shared" si="107"/>
        <v>44337</v>
      </c>
      <c r="L339" s="6">
        <f t="shared" si="108"/>
        <v>44354</v>
      </c>
      <c r="M339" s="6">
        <f t="shared" si="109"/>
        <v>44321</v>
      </c>
      <c r="N339" s="6">
        <f t="shared" si="110"/>
        <v>44337</v>
      </c>
      <c r="O339" s="6">
        <f t="shared" si="111"/>
        <v>44337</v>
      </c>
      <c r="P339" s="6">
        <f t="shared" si="112"/>
        <v>44337</v>
      </c>
      <c r="Q339" s="6">
        <f t="shared" si="113"/>
        <v>44336</v>
      </c>
      <c r="R339" s="6">
        <f t="shared" si="114"/>
        <v>44341</v>
      </c>
      <c r="S339" s="6">
        <f t="shared" si="115"/>
        <v>44338</v>
      </c>
      <c r="T339" s="6">
        <f t="shared" si="116"/>
        <v>44335</v>
      </c>
      <c r="U339" s="6">
        <f t="shared" si="117"/>
        <v>44334</v>
      </c>
    </row>
    <row r="340" spans="1:21" hidden="1" x14ac:dyDescent="0.2">
      <c r="A340" s="890"/>
      <c r="B340" s="384" t="s">
        <v>704</v>
      </c>
      <c r="C340" s="363" t="s">
        <v>2392</v>
      </c>
      <c r="D340" s="6">
        <f>D339+7</f>
        <v>44323</v>
      </c>
      <c r="E340" s="364">
        <f>D340+4</f>
        <v>44327</v>
      </c>
      <c r="F340" s="364">
        <f t="shared" ref="F340:F341" si="125">D340+6</f>
        <v>44329</v>
      </c>
      <c r="G340" s="364">
        <f t="shared" si="103"/>
        <v>44334</v>
      </c>
      <c r="H340" s="381">
        <f t="shared" ref="H340:H341" si="126">G340+15</f>
        <v>44349</v>
      </c>
      <c r="I340" s="364">
        <f t="shared" si="105"/>
        <v>44347</v>
      </c>
      <c r="J340" s="364">
        <f t="shared" si="106"/>
        <v>44344</v>
      </c>
      <c r="K340" s="364">
        <f t="shared" si="107"/>
        <v>44344</v>
      </c>
      <c r="L340" s="364">
        <f t="shared" si="108"/>
        <v>44361</v>
      </c>
      <c r="M340" s="364">
        <f t="shared" si="109"/>
        <v>44328</v>
      </c>
      <c r="N340" s="364">
        <f t="shared" si="110"/>
        <v>44344</v>
      </c>
      <c r="O340" s="364">
        <f t="shared" si="111"/>
        <v>44344</v>
      </c>
      <c r="P340" s="364">
        <f t="shared" si="112"/>
        <v>44344</v>
      </c>
      <c r="Q340" s="364">
        <f t="shared" si="113"/>
        <v>44343</v>
      </c>
      <c r="R340" s="364">
        <f t="shared" si="114"/>
        <v>44348</v>
      </c>
      <c r="S340" s="364">
        <f t="shared" si="115"/>
        <v>44345</v>
      </c>
      <c r="T340" s="364">
        <f t="shared" si="116"/>
        <v>44342</v>
      </c>
      <c r="U340" s="364">
        <f t="shared" si="117"/>
        <v>44341</v>
      </c>
    </row>
    <row r="341" spans="1:21" hidden="1" x14ac:dyDescent="0.2">
      <c r="A341" s="890" t="s">
        <v>2393</v>
      </c>
      <c r="B341" s="384" t="s">
        <v>704</v>
      </c>
      <c r="C341" s="363" t="s">
        <v>2394</v>
      </c>
      <c r="D341" s="364">
        <f t="shared" si="118"/>
        <v>44330</v>
      </c>
      <c r="E341" s="364">
        <f t="shared" ref="E341" si="127">D341+4</f>
        <v>44334</v>
      </c>
      <c r="F341" s="364">
        <f t="shared" si="125"/>
        <v>44336</v>
      </c>
      <c r="G341" s="364">
        <f t="shared" si="103"/>
        <v>44341</v>
      </c>
      <c r="H341" s="381">
        <f t="shared" si="126"/>
        <v>44356</v>
      </c>
      <c r="I341" s="364">
        <f t="shared" si="105"/>
        <v>44354</v>
      </c>
      <c r="J341" s="364">
        <f t="shared" si="106"/>
        <v>44351</v>
      </c>
      <c r="K341" s="364">
        <f t="shared" si="107"/>
        <v>44351</v>
      </c>
      <c r="L341" s="364">
        <f t="shared" si="108"/>
        <v>44368</v>
      </c>
      <c r="M341" s="364">
        <f t="shared" si="109"/>
        <v>44335</v>
      </c>
      <c r="N341" s="364">
        <f t="shared" si="110"/>
        <v>44351</v>
      </c>
      <c r="O341" s="364">
        <f t="shared" si="111"/>
        <v>44351</v>
      </c>
      <c r="P341" s="364">
        <f t="shared" si="112"/>
        <v>44351</v>
      </c>
      <c r="Q341" s="364">
        <f t="shared" si="113"/>
        <v>44350</v>
      </c>
      <c r="R341" s="364">
        <f t="shared" si="114"/>
        <v>44355</v>
      </c>
      <c r="S341" s="364">
        <f t="shared" si="115"/>
        <v>44352</v>
      </c>
      <c r="T341" s="364">
        <f t="shared" si="116"/>
        <v>44349</v>
      </c>
      <c r="U341" s="364">
        <f t="shared" si="117"/>
        <v>44348</v>
      </c>
    </row>
    <row r="342" spans="1:21" hidden="1" x14ac:dyDescent="0.2">
      <c r="A342" s="890"/>
      <c r="B342" s="384" t="s">
        <v>704</v>
      </c>
      <c r="C342" s="363" t="s">
        <v>2395</v>
      </c>
      <c r="D342" s="364">
        <f t="shared" si="118"/>
        <v>44337</v>
      </c>
      <c r="E342" s="364">
        <f t="shared" ref="E342" si="128">D342+4</f>
        <v>44341</v>
      </c>
      <c r="F342" s="364">
        <f t="shared" ref="F342" si="129">D342+6</f>
        <v>44343</v>
      </c>
      <c r="G342" s="364">
        <f t="shared" si="103"/>
        <v>44348</v>
      </c>
      <c r="H342" s="381">
        <f t="shared" ref="H342" si="130">G342+15</f>
        <v>44363</v>
      </c>
      <c r="I342" s="364">
        <f t="shared" ref="I342" si="131">D342+24</f>
        <v>44361</v>
      </c>
      <c r="J342" s="364">
        <f t="shared" ref="J342" si="132">D342+21</f>
        <v>44358</v>
      </c>
      <c r="K342" s="364">
        <f t="shared" ref="K342" si="133">D342+21</f>
        <v>44358</v>
      </c>
      <c r="L342" s="364">
        <f t="shared" ref="L342" si="134">D342+38</f>
        <v>44375</v>
      </c>
      <c r="M342" s="364">
        <f t="shared" ref="M342" si="135">D342+5</f>
        <v>44342</v>
      </c>
      <c r="N342" s="364">
        <f t="shared" ref="N342" si="136">D342+21</f>
        <v>44358</v>
      </c>
      <c r="O342" s="364">
        <f t="shared" ref="O342" si="137">D342+21</f>
        <v>44358</v>
      </c>
      <c r="P342" s="364">
        <f t="shared" ref="P342" si="138">D342+21</f>
        <v>44358</v>
      </c>
      <c r="Q342" s="364">
        <f t="shared" ref="Q342" si="139">D342+20</f>
        <v>44357</v>
      </c>
      <c r="R342" s="364">
        <f t="shared" ref="R342" si="140">D342+25</f>
        <v>44362</v>
      </c>
      <c r="S342" s="364">
        <f t="shared" ref="S342" si="141">D342+22</f>
        <v>44359</v>
      </c>
      <c r="T342" s="364">
        <f t="shared" ref="T342" si="142">D342+19</f>
        <v>44356</v>
      </c>
      <c r="U342" s="364">
        <f t="shared" ref="U342" si="143">D342+18</f>
        <v>44355</v>
      </c>
    </row>
  </sheetData>
  <customSheetViews>
    <customSheetView guid="{1ECD3B71-3848-4973-92B4-4B4B149BC657}" scale="85" fitToPage="1" state="hidden">
      <selection activeCell="D5" sqref="D5"/>
      <pageMargins left="0" right="0" top="0" bottom="0" header="0" footer="0"/>
      <pageSetup paperSize="9" scale="59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state="hidden">
      <selection activeCell="D5" sqref="D5"/>
      <pageMargins left="0" right="0" top="0" bottom="0" header="0" footer="0"/>
      <pageSetup paperSize="9" scale="59" orientation="landscape" r:id="rId2"/>
    </customSheetView>
    <customSheetView guid="{081BDD81-EE06-4095-AD37-7E4189D26072}" scale="85" fitToPage="1" state="hidden">
      <selection activeCell="D5" sqref="D5"/>
      <pageMargins left="0" right="0" top="0" bottom="0" header="0" footer="0"/>
      <pageSetup paperSize="9" scale="59" orientation="landscape" r:id="rId3"/>
    </customSheetView>
    <customSheetView guid="{9E7EEAA3-A5FB-49FD-8C3A-1AF14EAE95FB}" scale="85" fitToPage="1" state="hidden">
      <selection activeCell="D5" sqref="D5"/>
      <pageMargins left="0" right="0" top="0" bottom="0" header="0" footer="0"/>
      <pageSetup paperSize="9" scale="59" orientation="landscape" r:id="rId4"/>
    </customSheetView>
    <customSheetView guid="{2EFCC4AA-DFFF-400E-B34F-BF7B9FA2A1FF}" scale="85" fitToPage="1" state="hidden">
      <selection activeCell="D5" sqref="D5"/>
      <pageMargins left="0" right="0" top="0" bottom="0" header="0" footer="0"/>
      <pageSetup paperSize="9" scale="59" orientation="landscape" r:id="rId5"/>
    </customSheetView>
    <customSheetView guid="{3485952D-0C31-4884-9EDF-552F3D1B124B}" scale="85" showPageBreaks="1" fitToPage="1" state="hidden">
      <selection activeCell="D5" sqref="D5"/>
      <pageMargins left="0" right="0" top="0" bottom="0" header="0" footer="0"/>
      <pageSetup paperSize="9" scale="59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state="hidden">
      <selection activeCell="D5" sqref="D5"/>
      <pageMargins left="0" right="0" top="0" bottom="0" header="0" footer="0"/>
      <pageSetup paperSize="9" scale="59" orientation="landscape" r:id="rId7"/>
      <headerFooter>
        <oddFooter>&amp;L&amp;1#&amp;"Calibri"&amp;10 Sensitivity: Internal</oddFooter>
      </headerFooter>
    </customSheetView>
    <customSheetView guid="{8773B614-CBE7-474E-B57F-0A27A3791CF3}" scale="85" fitToPage="1">
      <selection activeCell="N6" sqref="N6"/>
      <pageMargins left="0" right="0" top="0" bottom="0" header="0" footer="0"/>
      <pageSetup paperSize="9" scale="59" orientation="landscape" r:id="rId8"/>
    </customSheetView>
    <customSheetView guid="{1BFD2ADD-60C4-4334-9BDE-E3C6DD17BEED}" scale="85" fitToPage="1" hiddenRows="1">
      <selection activeCell="H43" sqref="H43"/>
      <pageMargins left="0" right="0" top="0" bottom="0" header="0" footer="0"/>
      <pageSetup paperSize="9" scale="46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hiddenRows="1" topLeftCell="A16">
      <selection activeCell="B54" sqref="B54"/>
      <pageMargins left="0" right="0" top="0" bottom="0" header="0" footer="0"/>
      <pageSetup paperSize="9" scale="59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hiddenRows="1" topLeftCell="A83">
      <selection activeCell="D118" sqref="D118"/>
      <pageMargins left="0" right="0" top="0" bottom="0" header="0" footer="0"/>
      <pageSetup paperSize="9" scale="56" orientation="landscape" r:id="rId11"/>
      <headerFooter>
        <oddFooter>&amp;L&amp;1#&amp;"Calibri"&amp;10 Sensitivity: Public</oddFooter>
      </headerFooter>
    </customSheetView>
    <customSheetView guid="{6B324A58-5A89-471C-AD21-0822EB95E67E}" scale="70" fitToPage="1" hiddenRows="1" topLeftCell="A73">
      <selection activeCell="M90" sqref="M90"/>
      <pageMargins left="0" right="0" top="0" bottom="0" header="0" footer="0"/>
      <pageSetup paperSize="9" scale="33" orientation="landscape" r:id="rId12"/>
      <headerFooter>
        <oddFooter>&amp;L&amp;1#&amp;"Calibri"&amp;10 Sensitivity: Public</oddFooter>
      </headerFooter>
    </customSheetView>
    <customSheetView guid="{613E785B-CD51-494D-B041-E8D30BF6F1EC}" scale="70" showPageBreaks="1" fitToPage="1" hiddenRows="1" topLeftCell="A2">
      <selection activeCell="E72" sqref="E72"/>
      <pageMargins left="0" right="0" top="0" bottom="0" header="0" footer="0"/>
      <pageSetup paperSize="9" scale="33" orientation="landscape" r:id="rId13"/>
      <headerFooter>
        <oddFooter>&amp;L&amp;1#&amp;"Calibri"&amp;10 Sensitivity: Public</oddFooter>
      </headerFooter>
    </customSheetView>
  </customSheetViews>
  <mergeCells count="14">
    <mergeCell ref="B216:C216"/>
    <mergeCell ref="D216:D217"/>
    <mergeCell ref="B2:F2"/>
    <mergeCell ref="B4:F4"/>
    <mergeCell ref="E114:F114"/>
    <mergeCell ref="D106:D107"/>
    <mergeCell ref="D7:D8"/>
    <mergeCell ref="B7:C7"/>
    <mergeCell ref="B106:C106"/>
    <mergeCell ref="B50:C50"/>
    <mergeCell ref="D50:D51"/>
    <mergeCell ref="B153:C153"/>
    <mergeCell ref="D153:D154"/>
    <mergeCell ref="E170:F170"/>
  </mergeCells>
  <phoneticPr fontId="81" type="noConversion"/>
  <hyperlinks>
    <hyperlink ref="G2" location="HOME!Print_Area" display="HOME" xr:uid="{E5292666-5DDE-429D-881E-16869C237E90}"/>
    <hyperlink ref="H318" r:id="rId14" xr:uid="{4A61258F-950B-4B9B-9F1C-A019D3CFB6DB}"/>
    <hyperlink ref="C318" r:id="rId15" xr:uid="{939A2ADF-D7F2-4175-B670-BF61E3CABC41}"/>
    <hyperlink ref="H323" r:id="rId16" xr:uid="{7D97DBB5-1012-4835-B24E-BB6D4C9E498D}"/>
    <hyperlink ref="H322" r:id="rId17" xr:uid="{BC363C99-4645-4E85-9A76-71D357769E23}"/>
    <hyperlink ref="C322" r:id="rId18" xr:uid="{726AC22B-4ED3-4068-B187-B315CF5DD59B}"/>
    <hyperlink ref="C323" r:id="rId19" xr:uid="{46AF9747-154F-49A9-A5D8-23A7557BC6EB}"/>
    <hyperlink ref="C320" r:id="rId20" xr:uid="{DAD908FA-06EB-49E3-9BFA-457C7690336B}"/>
    <hyperlink ref="C319" r:id="rId21" xr:uid="{B3E6B040-F49B-43A6-98C3-B3190576F93C}"/>
    <hyperlink ref="C325" r:id="rId22" xr:uid="{75809DA8-D791-4D71-A590-6F96F420E8C9}"/>
    <hyperlink ref="H321" r:id="rId23" xr:uid="{735C7E88-7624-4507-8DC1-A7524E5E40EA}"/>
    <hyperlink ref="H324" r:id="rId24" xr:uid="{C4927C02-E613-49BC-A9B5-CED143BECC8B}"/>
    <hyperlink ref="C321" r:id="rId25" xr:uid="{EE79B623-82BD-4C7C-8247-EB5F4EA7A457}"/>
    <hyperlink ref="F318" r:id="rId26" xr:uid="{1418836F-1821-4EEB-A078-ABECB7E54E15}"/>
    <hyperlink ref="F323" r:id="rId27" xr:uid="{F68E65B3-03CB-4CF7-B397-595DD4E92CAD}"/>
    <hyperlink ref="F319" r:id="rId28" xr:uid="{02E329DD-8A03-47F9-87D1-4C196F6B73AE}"/>
    <hyperlink ref="F320" r:id="rId29" xr:uid="{2A2F6478-C8BA-4698-8464-4ABF6D96E5D6}"/>
    <hyperlink ref="F321" r:id="rId30" xr:uid="{10F23B73-BF4C-42D8-BC70-EFA619B7C2FE}"/>
    <hyperlink ref="F322" r:id="rId31" xr:uid="{69A47E5A-C3A3-4AE5-A704-33981A825646}"/>
    <hyperlink ref="H319" r:id="rId32" xr:uid="{749CEEDC-AAEC-4F0C-98EE-A32AC94C422F}"/>
    <hyperlink ref="H320" r:id="rId33" xr:uid="{E4B93159-62EA-49CD-AE5B-38A98723A81F}"/>
    <hyperlink ref="F324" r:id="rId34" xr:uid="{23D2BDE1-D1A4-4086-AA95-8A233B64B526}"/>
  </hyperlinks>
  <pageMargins left="0.7" right="0.7" top="0.75" bottom="0.75" header="0.3" footer="0.3"/>
  <pageSetup paperSize="9" scale="37" orientation="landscape" r:id="rId35"/>
  <headerFooter>
    <oddFooter>&amp;L_x000D_&amp;1#&amp;"Calibri"&amp;10&amp;K000000 Sensitivity: Public</oddFooter>
  </headerFooter>
  <ignoredErrors>
    <ignoredError sqref="E295:F295" evalError="1"/>
    <ignoredError sqref="E144:E145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tabColor theme="4"/>
    <pageSetUpPr fitToPage="1"/>
  </sheetPr>
  <dimension ref="A1:M280"/>
  <sheetViews>
    <sheetView topLeftCell="A181" zoomScale="80" zoomScaleNormal="80" zoomScaleSheetLayoutView="85" workbookViewId="0">
      <selection activeCell="H253" sqref="H253"/>
    </sheetView>
  </sheetViews>
  <sheetFormatPr defaultColWidth="9.140625" defaultRowHeight="18" customHeight="1" x14ac:dyDescent="0.2"/>
  <cols>
    <col min="1" max="1" width="58.5703125" style="312" customWidth="1"/>
    <col min="2" max="2" width="24.140625" style="11" customWidth="1"/>
    <col min="3" max="3" width="13" style="11" customWidth="1"/>
    <col min="4" max="4" width="13.85546875" style="11" customWidth="1"/>
    <col min="5" max="6" width="18.140625" style="11" customWidth="1"/>
    <col min="7" max="7" width="12.85546875" style="11" customWidth="1"/>
    <col min="8" max="8" width="20.7109375" style="11" customWidth="1"/>
    <col min="9" max="9" width="18.28515625" style="11" customWidth="1"/>
    <col min="10" max="10" width="22.140625" style="11" customWidth="1"/>
    <col min="11" max="11" width="14" style="11" customWidth="1"/>
    <col min="12" max="12" width="12" style="11" customWidth="1"/>
    <col min="13" max="13" width="17.7109375" style="11" customWidth="1"/>
    <col min="14" max="14" width="17.7109375" style="18" customWidth="1"/>
    <col min="15" max="15" width="17.5703125" style="18" customWidth="1"/>
    <col min="16" max="16" width="9.140625" style="18" customWidth="1"/>
    <col min="17" max="17" width="9.140625" style="18"/>
    <col min="18" max="18" width="9.140625" style="18" customWidth="1"/>
    <col min="19" max="16384" width="9.140625" style="18"/>
  </cols>
  <sheetData>
    <row r="1" spans="1:13" s="124" customFormat="1" ht="18" customHeight="1" x14ac:dyDescent="0.2">
      <c r="A1" s="312"/>
      <c r="B1" s="122"/>
      <c r="C1" s="122"/>
      <c r="D1" s="122"/>
      <c r="E1" s="122"/>
      <c r="F1" s="122"/>
      <c r="G1" s="122"/>
      <c r="H1" s="122"/>
      <c r="I1" s="122"/>
    </row>
    <row r="2" spans="1:13" s="124" customFormat="1" ht="18" customHeight="1" x14ac:dyDescent="0.2">
      <c r="A2" s="312"/>
      <c r="B2" s="8" t="s">
        <v>1281</v>
      </c>
      <c r="C2" s="122"/>
      <c r="D2" s="122"/>
      <c r="E2" s="122"/>
      <c r="F2" s="122"/>
      <c r="G2" s="122"/>
      <c r="H2" s="122"/>
      <c r="I2" s="122"/>
    </row>
    <row r="3" spans="1:13" s="124" customFormat="1" ht="18" customHeight="1" x14ac:dyDescent="0.2">
      <c r="A3" s="312"/>
      <c r="B3" s="123"/>
      <c r="C3" s="122"/>
      <c r="D3" s="122"/>
      <c r="E3" s="122"/>
      <c r="F3" s="122"/>
      <c r="G3" s="122"/>
      <c r="H3" s="122"/>
      <c r="I3" s="620" t="s">
        <v>373</v>
      </c>
    </row>
    <row r="4" spans="1:13" s="146" customFormat="1" ht="18" customHeight="1" x14ac:dyDescent="0.2">
      <c r="A4" s="349"/>
      <c r="B4" s="475" t="s">
        <v>2396</v>
      </c>
      <c r="C4" s="452"/>
      <c r="D4" s="451"/>
      <c r="E4" s="451"/>
      <c r="F4" s="451"/>
      <c r="G4" s="155"/>
      <c r="H4" s="145"/>
      <c r="I4" s="408"/>
      <c r="J4" s="145"/>
      <c r="K4" s="145"/>
      <c r="L4" s="145"/>
      <c r="M4" s="145"/>
    </row>
    <row r="5" spans="1:13" s="146" customFormat="1" ht="18" customHeight="1" x14ac:dyDescent="0.2">
      <c r="A5" s="349"/>
      <c r="B5" s="453"/>
      <c r="C5" s="155"/>
      <c r="D5" s="166"/>
      <c r="E5" s="166"/>
      <c r="F5" s="166"/>
      <c r="G5" s="155"/>
      <c r="H5" s="145"/>
      <c r="I5" s="145"/>
      <c r="J5" s="145"/>
      <c r="K5" s="145"/>
      <c r="L5" s="145"/>
      <c r="M5" s="145"/>
    </row>
    <row r="6" spans="1:13" s="146" customFormat="1" ht="36.75" customHeight="1" x14ac:dyDescent="0.2">
      <c r="A6" s="349"/>
      <c r="B6" s="394" t="s">
        <v>470</v>
      </c>
      <c r="C6" s="151" t="s">
        <v>2397</v>
      </c>
      <c r="D6" s="332" t="s">
        <v>1510</v>
      </c>
      <c r="E6" s="163" t="s">
        <v>2176</v>
      </c>
      <c r="F6" s="332" t="s">
        <v>306</v>
      </c>
      <c r="G6" s="450" t="s">
        <v>2398</v>
      </c>
      <c r="H6" s="446"/>
      <c r="I6" s="402"/>
      <c r="J6" s="169"/>
      <c r="K6" s="169"/>
      <c r="L6" s="402"/>
      <c r="M6" s="402"/>
    </row>
    <row r="7" spans="1:13" s="146" customFormat="1" ht="18" customHeight="1" x14ac:dyDescent="0.2">
      <c r="A7" s="349"/>
      <c r="B7" s="152" t="s">
        <v>381</v>
      </c>
      <c r="C7" s="152" t="s">
        <v>382</v>
      </c>
      <c r="D7" s="332"/>
      <c r="E7" s="332" t="s">
        <v>300</v>
      </c>
      <c r="F7" s="332" t="s">
        <v>143</v>
      </c>
      <c r="G7" s="217"/>
      <c r="H7" s="495"/>
      <c r="I7" s="170"/>
      <c r="J7" s="170"/>
      <c r="K7" s="169"/>
      <c r="L7" s="169"/>
      <c r="M7" s="169"/>
    </row>
    <row r="8" spans="1:13" s="146" customFormat="1" ht="18" hidden="1" customHeight="1" x14ac:dyDescent="0.2">
      <c r="A8" s="395"/>
      <c r="B8" s="360" t="s">
        <v>2399</v>
      </c>
      <c r="C8" s="357" t="s">
        <v>2400</v>
      </c>
      <c r="D8" s="357">
        <v>44490</v>
      </c>
      <c r="E8" s="441">
        <f t="shared" ref="E8:E13" si="0">D8+2</f>
        <v>44492</v>
      </c>
      <c r="F8" s="357">
        <f t="shared" ref="F8:F13" si="1">D8+4</f>
        <v>44494</v>
      </c>
      <c r="G8" s="427">
        <v>44491</v>
      </c>
      <c r="H8" s="449"/>
      <c r="I8" s="164"/>
      <c r="J8" s="155"/>
      <c r="K8" s="155"/>
      <c r="L8" s="155"/>
      <c r="M8" s="155"/>
    </row>
    <row r="9" spans="1:13" s="146" customFormat="1" ht="18" hidden="1" customHeight="1" x14ac:dyDescent="0.2">
      <c r="A9" s="395"/>
      <c r="B9" s="360" t="s">
        <v>2399</v>
      </c>
      <c r="C9" s="357" t="s">
        <v>2401</v>
      </c>
      <c r="D9" s="357">
        <f t="shared" ref="D9:D29" si="2">D8+7</f>
        <v>44497</v>
      </c>
      <c r="E9" s="441">
        <f t="shared" si="0"/>
        <v>44499</v>
      </c>
      <c r="F9" s="357">
        <f t="shared" si="1"/>
        <v>44501</v>
      </c>
      <c r="G9" s="427">
        <v>44498</v>
      </c>
      <c r="H9" s="449"/>
      <c r="I9" s="164"/>
      <c r="J9" s="155"/>
      <c r="K9" s="155"/>
      <c r="L9" s="155"/>
      <c r="M9" s="155"/>
    </row>
    <row r="10" spans="1:13" s="146" customFormat="1" ht="18" hidden="1" customHeight="1" x14ac:dyDescent="0.2">
      <c r="A10" s="395"/>
      <c r="B10" s="360" t="s">
        <v>2402</v>
      </c>
      <c r="C10" s="357" t="s">
        <v>2403</v>
      </c>
      <c r="D10" s="357">
        <v>44512</v>
      </c>
      <c r="E10" s="357">
        <f t="shared" ref="E10" si="3">D10+2</f>
        <v>44514</v>
      </c>
      <c r="F10" s="357">
        <f t="shared" ref="F10" si="4">D10+4</f>
        <v>44516</v>
      </c>
      <c r="G10" s="427">
        <v>44513</v>
      </c>
      <c r="H10" s="449"/>
      <c r="I10" s="164"/>
      <c r="J10" s="155"/>
      <c r="K10" s="155"/>
      <c r="L10" s="155"/>
      <c r="M10" s="155"/>
    </row>
    <row r="11" spans="1:13" s="146" customFormat="1" ht="18" hidden="1" customHeight="1" x14ac:dyDescent="0.2">
      <c r="A11" s="395"/>
      <c r="B11" s="360" t="s">
        <v>2399</v>
      </c>
      <c r="C11" s="357" t="s">
        <v>2404</v>
      </c>
      <c r="D11" s="357">
        <v>44518</v>
      </c>
      <c r="E11" s="357">
        <f t="shared" si="0"/>
        <v>44520</v>
      </c>
      <c r="F11" s="357">
        <f t="shared" si="1"/>
        <v>44522</v>
      </c>
      <c r="G11" s="427">
        <v>44519</v>
      </c>
      <c r="H11" s="449">
        <v>44523</v>
      </c>
      <c r="K11" s="145"/>
      <c r="L11" s="145"/>
      <c r="M11" s="145"/>
    </row>
    <row r="12" spans="1:13" s="146" customFormat="1" ht="18" hidden="1" customHeight="1" x14ac:dyDescent="0.2">
      <c r="A12" s="395"/>
      <c r="B12" s="360" t="s">
        <v>2405</v>
      </c>
      <c r="C12" s="357" t="s">
        <v>2406</v>
      </c>
      <c r="D12" s="357">
        <f t="shared" si="2"/>
        <v>44525</v>
      </c>
      <c r="E12" s="357">
        <f t="shared" si="0"/>
        <v>44527</v>
      </c>
      <c r="F12" s="357">
        <f t="shared" si="1"/>
        <v>44529</v>
      </c>
      <c r="G12" s="427">
        <v>44526</v>
      </c>
      <c r="H12" s="449">
        <v>44528</v>
      </c>
      <c r="K12" s="145"/>
      <c r="L12" s="145"/>
      <c r="M12" s="145"/>
    </row>
    <row r="13" spans="1:13" s="146" customFormat="1" ht="18" hidden="1" customHeight="1" x14ac:dyDescent="0.2">
      <c r="A13" s="395"/>
      <c r="B13" s="360" t="s">
        <v>439</v>
      </c>
      <c r="C13" s="441" t="s">
        <v>2407</v>
      </c>
      <c r="D13" s="441">
        <f t="shared" si="2"/>
        <v>44532</v>
      </c>
      <c r="E13" s="441">
        <f t="shared" si="0"/>
        <v>44534</v>
      </c>
      <c r="F13" s="441">
        <f t="shared" si="1"/>
        <v>44536</v>
      </c>
      <c r="G13" s="455">
        <v>44533</v>
      </c>
      <c r="H13" s="449"/>
      <c r="K13" s="145"/>
      <c r="L13" s="145"/>
      <c r="M13" s="145"/>
    </row>
    <row r="14" spans="1:13" s="146" customFormat="1" ht="18" hidden="1" customHeight="1" x14ac:dyDescent="0.2">
      <c r="A14" s="395"/>
      <c r="B14" s="360" t="s">
        <v>2405</v>
      </c>
      <c r="C14" s="357" t="s">
        <v>2408</v>
      </c>
      <c r="D14" s="357">
        <f t="shared" si="2"/>
        <v>44539</v>
      </c>
      <c r="E14" s="357">
        <f t="shared" ref="E14" si="5">D14+2</f>
        <v>44541</v>
      </c>
      <c r="F14" s="357">
        <f t="shared" ref="F14" si="6">D14+4</f>
        <v>44543</v>
      </c>
      <c r="G14" s="427">
        <v>44540</v>
      </c>
      <c r="H14" s="449"/>
      <c r="K14" s="145"/>
      <c r="L14" s="145"/>
      <c r="M14" s="145"/>
    </row>
    <row r="15" spans="1:13" s="146" customFormat="1" ht="18" hidden="1" customHeight="1" x14ac:dyDescent="0.2">
      <c r="A15" s="395"/>
      <c r="B15" s="360" t="s">
        <v>2405</v>
      </c>
      <c r="C15" s="357" t="s">
        <v>2409</v>
      </c>
      <c r="D15" s="357">
        <f t="shared" si="2"/>
        <v>44546</v>
      </c>
      <c r="E15" s="357">
        <f t="shared" ref="E15:E16" si="7">D15+2</f>
        <v>44548</v>
      </c>
      <c r="F15" s="357">
        <f t="shared" ref="F15:F16" si="8">D15+4</f>
        <v>44550</v>
      </c>
      <c r="G15" s="427">
        <v>44547</v>
      </c>
      <c r="H15" s="427"/>
      <c r="K15" s="145"/>
      <c r="L15" s="145"/>
      <c r="M15" s="145"/>
    </row>
    <row r="16" spans="1:13" s="146" customFormat="1" ht="18" hidden="1" customHeight="1" x14ac:dyDescent="0.2">
      <c r="A16" s="395"/>
      <c r="B16" s="360" t="s">
        <v>2405</v>
      </c>
      <c r="C16" s="357" t="s">
        <v>2410</v>
      </c>
      <c r="D16" s="357">
        <f t="shared" si="2"/>
        <v>44553</v>
      </c>
      <c r="E16" s="357">
        <f t="shared" si="7"/>
        <v>44555</v>
      </c>
      <c r="F16" s="357">
        <f t="shared" si="8"/>
        <v>44557</v>
      </c>
      <c r="G16" s="427">
        <v>44554</v>
      </c>
      <c r="H16" s="427"/>
      <c r="K16" s="145"/>
      <c r="L16" s="145"/>
      <c r="M16" s="145"/>
    </row>
    <row r="17" spans="1:13" s="146" customFormat="1" ht="18" hidden="1" customHeight="1" x14ac:dyDescent="0.2">
      <c r="A17" s="395"/>
      <c r="B17" s="501" t="s">
        <v>439</v>
      </c>
      <c r="C17" s="357" t="s">
        <v>2411</v>
      </c>
      <c r="D17" s="491">
        <f t="shared" si="2"/>
        <v>44560</v>
      </c>
      <c r="E17" s="491">
        <f t="shared" ref="E17" si="9">D17+2</f>
        <v>44562</v>
      </c>
      <c r="F17" s="491">
        <f t="shared" ref="F17" si="10">D17+4</f>
        <v>44564</v>
      </c>
      <c r="G17" s="427">
        <v>44561</v>
      </c>
      <c r="H17" s="427"/>
      <c r="K17" s="145"/>
      <c r="L17" s="145"/>
      <c r="M17" s="145"/>
    </row>
    <row r="18" spans="1:13" s="146" customFormat="1" ht="18" hidden="1" customHeight="1" x14ac:dyDescent="0.2">
      <c r="A18" s="395" t="s">
        <v>1293</v>
      </c>
      <c r="B18" s="360" t="s">
        <v>2412</v>
      </c>
      <c r="C18" s="357" t="s">
        <v>2413</v>
      </c>
      <c r="D18" s="357">
        <f t="shared" si="2"/>
        <v>44567</v>
      </c>
      <c r="E18" s="491">
        <f t="shared" ref="E18" si="11">D18+2</f>
        <v>44569</v>
      </c>
      <c r="F18" s="357">
        <f t="shared" ref="F18" si="12">D18+4</f>
        <v>44571</v>
      </c>
      <c r="G18" s="427">
        <v>44568</v>
      </c>
      <c r="H18" s="427"/>
      <c r="K18" s="145"/>
      <c r="L18" s="145"/>
      <c r="M18" s="145"/>
    </row>
    <row r="19" spans="1:13" s="146" customFormat="1" ht="18" hidden="1" customHeight="1" x14ac:dyDescent="0.2">
      <c r="A19" s="395" t="s">
        <v>1293</v>
      </c>
      <c r="B19" s="360" t="s">
        <v>2412</v>
      </c>
      <c r="C19" s="357" t="s">
        <v>2414</v>
      </c>
      <c r="D19" s="357">
        <f t="shared" si="2"/>
        <v>44574</v>
      </c>
      <c r="E19" s="357">
        <f t="shared" ref="E19:E21" si="13">D19+2</f>
        <v>44576</v>
      </c>
      <c r="F19" s="357">
        <f t="shared" ref="F19:F21" si="14">D19+4</f>
        <v>44578</v>
      </c>
      <c r="G19" s="427">
        <v>44575</v>
      </c>
      <c r="H19" s="427"/>
      <c r="K19" s="145"/>
      <c r="L19" s="145"/>
      <c r="M19" s="145"/>
    </row>
    <row r="20" spans="1:13" s="146" customFormat="1" ht="18" hidden="1" customHeight="1" x14ac:dyDescent="0.2">
      <c r="A20" s="395" t="s">
        <v>1293</v>
      </c>
      <c r="B20" s="360" t="s">
        <v>2412</v>
      </c>
      <c r="C20" s="357" t="s">
        <v>2415</v>
      </c>
      <c r="D20" s="357">
        <f t="shared" si="2"/>
        <v>44581</v>
      </c>
      <c r="E20" s="357">
        <f t="shared" si="13"/>
        <v>44583</v>
      </c>
      <c r="F20" s="357">
        <f t="shared" si="14"/>
        <v>44585</v>
      </c>
      <c r="G20" s="427">
        <v>44582</v>
      </c>
      <c r="H20" s="427"/>
      <c r="K20" s="145"/>
      <c r="L20" s="145"/>
      <c r="M20" s="145"/>
    </row>
    <row r="21" spans="1:13" s="146" customFormat="1" ht="18" hidden="1" customHeight="1" x14ac:dyDescent="0.2">
      <c r="A21" s="395" t="s">
        <v>1293</v>
      </c>
      <c r="B21" s="360" t="s">
        <v>2412</v>
      </c>
      <c r="C21" s="357" t="s">
        <v>2416</v>
      </c>
      <c r="D21" s="357">
        <f t="shared" si="2"/>
        <v>44588</v>
      </c>
      <c r="E21" s="357">
        <f t="shared" si="13"/>
        <v>44590</v>
      </c>
      <c r="F21" s="357">
        <f t="shared" si="14"/>
        <v>44592</v>
      </c>
      <c r="G21" s="427">
        <v>44589</v>
      </c>
      <c r="H21" s="427"/>
      <c r="K21" s="145"/>
      <c r="L21" s="145"/>
      <c r="M21" s="145"/>
    </row>
    <row r="22" spans="1:13" s="146" customFormat="1" ht="18" hidden="1" customHeight="1" x14ac:dyDescent="0.2">
      <c r="A22" s="395"/>
      <c r="B22" s="360" t="s">
        <v>2412</v>
      </c>
      <c r="C22" s="357" t="s">
        <v>2417</v>
      </c>
      <c r="D22" s="357">
        <f t="shared" si="2"/>
        <v>44595</v>
      </c>
      <c r="E22" s="357">
        <f t="shared" ref="E22" si="15">D22+2</f>
        <v>44597</v>
      </c>
      <c r="F22" s="357">
        <f t="shared" ref="F22" si="16">D22+4</f>
        <v>44599</v>
      </c>
      <c r="G22" s="427">
        <f t="shared" ref="G22:G29" si="17">G21+7</f>
        <v>44596</v>
      </c>
      <c r="H22" s="427"/>
      <c r="K22" s="145"/>
      <c r="L22" s="145"/>
      <c r="M22" s="145"/>
    </row>
    <row r="23" spans="1:13" s="146" customFormat="1" ht="18" hidden="1" customHeight="1" x14ac:dyDescent="0.2">
      <c r="A23" s="395"/>
      <c r="B23" s="360" t="s">
        <v>2412</v>
      </c>
      <c r="C23" s="357" t="s">
        <v>2418</v>
      </c>
      <c r="D23" s="357">
        <f t="shared" si="2"/>
        <v>44602</v>
      </c>
      <c r="E23" s="357">
        <f t="shared" ref="E23" si="18">D23+2</f>
        <v>44604</v>
      </c>
      <c r="F23" s="357">
        <f t="shared" ref="F23" si="19">D23+4</f>
        <v>44606</v>
      </c>
      <c r="G23" s="427">
        <f t="shared" si="17"/>
        <v>44603</v>
      </c>
      <c r="H23" s="427"/>
      <c r="K23" s="145"/>
      <c r="L23" s="145"/>
      <c r="M23" s="145"/>
    </row>
    <row r="24" spans="1:13" s="146" customFormat="1" ht="18" hidden="1" customHeight="1" x14ac:dyDescent="0.2">
      <c r="A24" s="395"/>
      <c r="B24" s="360" t="s">
        <v>2412</v>
      </c>
      <c r="C24" s="357" t="s">
        <v>2419</v>
      </c>
      <c r="D24" s="357">
        <f t="shared" si="2"/>
        <v>44609</v>
      </c>
      <c r="E24" s="357">
        <f t="shared" ref="E24" si="20">D24+2</f>
        <v>44611</v>
      </c>
      <c r="F24" s="357">
        <f t="shared" ref="F24" si="21">D24+4</f>
        <v>44613</v>
      </c>
      <c r="G24" s="427">
        <f t="shared" si="17"/>
        <v>44610</v>
      </c>
      <c r="H24" s="427"/>
      <c r="K24" s="145"/>
      <c r="L24" s="145"/>
      <c r="M24" s="145"/>
    </row>
    <row r="25" spans="1:13" s="146" customFormat="1" ht="18" hidden="1" customHeight="1" x14ac:dyDescent="0.2">
      <c r="A25" s="395"/>
      <c r="B25" s="360" t="s">
        <v>2412</v>
      </c>
      <c r="C25" s="357" t="s">
        <v>2420</v>
      </c>
      <c r="D25" s="357">
        <f t="shared" si="2"/>
        <v>44616</v>
      </c>
      <c r="E25" s="357">
        <f t="shared" ref="E25" si="22">D25+2</f>
        <v>44618</v>
      </c>
      <c r="F25" s="357">
        <f t="shared" ref="F25" si="23">D25+4</f>
        <v>44620</v>
      </c>
      <c r="G25" s="427">
        <f t="shared" si="17"/>
        <v>44617</v>
      </c>
      <c r="H25" s="427"/>
      <c r="K25" s="145"/>
      <c r="L25" s="145"/>
      <c r="M25" s="145"/>
    </row>
    <row r="26" spans="1:13" s="146" customFormat="1" ht="18" hidden="1" customHeight="1" x14ac:dyDescent="0.2">
      <c r="A26" s="395"/>
      <c r="B26" s="360" t="s">
        <v>2412</v>
      </c>
      <c r="C26" s="357" t="s">
        <v>2421</v>
      </c>
      <c r="D26" s="357">
        <f t="shared" si="2"/>
        <v>44623</v>
      </c>
      <c r="E26" s="357">
        <f t="shared" ref="E26" si="24">D26+2</f>
        <v>44625</v>
      </c>
      <c r="F26" s="357">
        <f t="shared" ref="F26" si="25">D26+4</f>
        <v>44627</v>
      </c>
      <c r="G26" s="427">
        <f t="shared" si="17"/>
        <v>44624</v>
      </c>
      <c r="H26" s="427"/>
      <c r="K26" s="145"/>
      <c r="L26" s="145"/>
      <c r="M26" s="145"/>
    </row>
    <row r="27" spans="1:13" s="146" customFormat="1" ht="18" hidden="1" customHeight="1" x14ac:dyDescent="0.2">
      <c r="A27" s="395"/>
      <c r="B27" s="360" t="s">
        <v>2412</v>
      </c>
      <c r="C27" s="357" t="s">
        <v>2422</v>
      </c>
      <c r="D27" s="357">
        <f t="shared" si="2"/>
        <v>44630</v>
      </c>
      <c r="E27" s="357">
        <f t="shared" ref="E27" si="26">D27+2</f>
        <v>44632</v>
      </c>
      <c r="F27" s="357">
        <f t="shared" ref="F27" si="27">D27+4</f>
        <v>44634</v>
      </c>
      <c r="G27" s="427">
        <f t="shared" si="17"/>
        <v>44631</v>
      </c>
      <c r="H27" s="427"/>
      <c r="K27" s="145"/>
      <c r="L27" s="145"/>
      <c r="M27" s="145"/>
    </row>
    <row r="28" spans="1:13" s="146" customFormat="1" ht="18" hidden="1" customHeight="1" x14ac:dyDescent="0.2">
      <c r="A28" s="395"/>
      <c r="B28" s="360" t="s">
        <v>2412</v>
      </c>
      <c r="C28" s="357" t="s">
        <v>2423</v>
      </c>
      <c r="D28" s="357">
        <f t="shared" si="2"/>
        <v>44637</v>
      </c>
      <c r="E28" s="357">
        <f t="shared" ref="E28" si="28">D28+2</f>
        <v>44639</v>
      </c>
      <c r="F28" s="357">
        <f t="shared" ref="F28" si="29">D28+4</f>
        <v>44641</v>
      </c>
      <c r="G28" s="427">
        <f t="shared" si="17"/>
        <v>44638</v>
      </c>
      <c r="H28" s="427"/>
      <c r="K28" s="145"/>
      <c r="L28" s="145"/>
      <c r="M28" s="145"/>
    </row>
    <row r="29" spans="1:13" s="146" customFormat="1" ht="18" hidden="1" customHeight="1" x14ac:dyDescent="0.2">
      <c r="A29" s="395"/>
      <c r="B29" s="360" t="s">
        <v>2412</v>
      </c>
      <c r="C29" s="357" t="s">
        <v>2424</v>
      </c>
      <c r="D29" s="357">
        <f t="shared" si="2"/>
        <v>44644</v>
      </c>
      <c r="E29" s="357">
        <f t="shared" ref="E29" si="30">D29+2</f>
        <v>44646</v>
      </c>
      <c r="F29" s="357">
        <f t="shared" ref="F29" si="31">D29+4</f>
        <v>44648</v>
      </c>
      <c r="G29" s="427">
        <f t="shared" si="17"/>
        <v>44645</v>
      </c>
      <c r="H29" s="427"/>
      <c r="K29" s="145"/>
      <c r="L29" s="145"/>
      <c r="M29" s="145"/>
    </row>
    <row r="30" spans="1:13" s="146" customFormat="1" ht="18" hidden="1" customHeight="1" x14ac:dyDescent="0.2">
      <c r="A30" s="395"/>
      <c r="B30" s="360" t="s">
        <v>2425</v>
      </c>
      <c r="C30" s="357" t="s">
        <v>2426</v>
      </c>
      <c r="D30" s="357">
        <v>44763</v>
      </c>
      <c r="E30" s="357">
        <f t="shared" ref="E30" si="32">D30+2</f>
        <v>44765</v>
      </c>
      <c r="F30" s="357">
        <f t="shared" ref="F30" si="33">D30+4</f>
        <v>44767</v>
      </c>
      <c r="G30" s="427">
        <v>44764</v>
      </c>
      <c r="H30" s="427"/>
      <c r="K30" s="145"/>
      <c r="L30" s="145"/>
      <c r="M30" s="145"/>
    </row>
    <row r="31" spans="1:13" s="146" customFormat="1" ht="18" hidden="1" customHeight="1" x14ac:dyDescent="0.2">
      <c r="A31" s="395"/>
      <c r="B31" s="360" t="s">
        <v>2425</v>
      </c>
      <c r="C31" s="357" t="s">
        <v>2427</v>
      </c>
      <c r="D31" s="357">
        <f t="shared" ref="D31:D62" si="34">D30+7</f>
        <v>44770</v>
      </c>
      <c r="E31" s="357">
        <f t="shared" ref="E31" si="35">D31+2</f>
        <v>44772</v>
      </c>
      <c r="F31" s="357">
        <f t="shared" ref="F31" si="36">D31+4</f>
        <v>44774</v>
      </c>
      <c r="G31" s="427">
        <f t="shared" ref="G31:G62" si="37">G30+7</f>
        <v>44771</v>
      </c>
      <c r="H31" s="427"/>
      <c r="K31" s="145"/>
      <c r="L31" s="145"/>
      <c r="M31" s="145"/>
    </row>
    <row r="32" spans="1:13" s="146" customFormat="1" ht="18" hidden="1" customHeight="1" x14ac:dyDescent="0.2">
      <c r="A32" s="395"/>
      <c r="B32" s="360" t="s">
        <v>2425</v>
      </c>
      <c r="C32" s="357" t="s">
        <v>2428</v>
      </c>
      <c r="D32" s="357">
        <f t="shared" si="34"/>
        <v>44777</v>
      </c>
      <c r="E32" s="357">
        <f t="shared" ref="E32" si="38">D32+2</f>
        <v>44779</v>
      </c>
      <c r="F32" s="357">
        <f t="shared" ref="F32" si="39">D32+4</f>
        <v>44781</v>
      </c>
      <c r="G32" s="427">
        <f t="shared" si="37"/>
        <v>44778</v>
      </c>
      <c r="H32" s="427"/>
      <c r="K32" s="145"/>
      <c r="L32" s="145"/>
      <c r="M32" s="145"/>
    </row>
    <row r="33" spans="1:13" s="146" customFormat="1" ht="18" hidden="1" customHeight="1" x14ac:dyDescent="0.2">
      <c r="A33" s="395"/>
      <c r="B33" s="360" t="s">
        <v>2425</v>
      </c>
      <c r="C33" s="357" t="s">
        <v>2429</v>
      </c>
      <c r="D33" s="357">
        <f t="shared" si="34"/>
        <v>44784</v>
      </c>
      <c r="E33" s="491">
        <f t="shared" ref="E33" si="40">D33+2</f>
        <v>44786</v>
      </c>
      <c r="F33" s="357">
        <f t="shared" ref="F33" si="41">D33+4</f>
        <v>44788</v>
      </c>
      <c r="G33" s="427">
        <f t="shared" si="37"/>
        <v>44785</v>
      </c>
      <c r="H33" s="427"/>
      <c r="K33" s="145"/>
      <c r="L33" s="145"/>
      <c r="M33" s="145"/>
    </row>
    <row r="34" spans="1:13" s="146" customFormat="1" ht="18" hidden="1" customHeight="1" x14ac:dyDescent="0.2">
      <c r="A34" s="395"/>
      <c r="B34" s="360" t="s">
        <v>2425</v>
      </c>
      <c r="C34" s="357" t="s">
        <v>2430</v>
      </c>
      <c r="D34" s="357">
        <f t="shared" si="34"/>
        <v>44791</v>
      </c>
      <c r="E34" s="357">
        <f t="shared" ref="E34" si="42">D34+2</f>
        <v>44793</v>
      </c>
      <c r="F34" s="357">
        <f t="shared" ref="F34" si="43">D34+4</f>
        <v>44795</v>
      </c>
      <c r="G34" s="427">
        <f t="shared" si="37"/>
        <v>44792</v>
      </c>
      <c r="H34" s="427"/>
      <c r="K34" s="145"/>
      <c r="L34" s="145"/>
      <c r="M34" s="145"/>
    </row>
    <row r="35" spans="1:13" s="146" customFormat="1" ht="18" hidden="1" customHeight="1" x14ac:dyDescent="0.2">
      <c r="A35" s="395"/>
      <c r="B35" s="360" t="s">
        <v>2425</v>
      </c>
      <c r="C35" s="357" t="s">
        <v>2431</v>
      </c>
      <c r="D35" s="357">
        <f t="shared" si="34"/>
        <v>44798</v>
      </c>
      <c r="E35" s="357">
        <f t="shared" ref="E35" si="44">D35+2</f>
        <v>44800</v>
      </c>
      <c r="F35" s="357">
        <f t="shared" ref="F35" si="45">D35+4</f>
        <v>44802</v>
      </c>
      <c r="G35" s="427">
        <f t="shared" si="37"/>
        <v>44799</v>
      </c>
      <c r="H35" s="427"/>
      <c r="K35" s="145"/>
      <c r="L35" s="145"/>
      <c r="M35" s="145"/>
    </row>
    <row r="36" spans="1:13" s="146" customFormat="1" ht="18" hidden="1" customHeight="1" x14ac:dyDescent="0.2">
      <c r="A36" s="395"/>
      <c r="B36" s="360" t="s">
        <v>2425</v>
      </c>
      <c r="C36" s="357" t="s">
        <v>2432</v>
      </c>
      <c r="D36" s="357">
        <f t="shared" si="34"/>
        <v>44805</v>
      </c>
      <c r="E36" s="357">
        <f t="shared" ref="E36" si="46">D36+2</f>
        <v>44807</v>
      </c>
      <c r="F36" s="357">
        <f t="shared" ref="F36" si="47">D36+4</f>
        <v>44809</v>
      </c>
      <c r="G36" s="427">
        <f t="shared" si="37"/>
        <v>44806</v>
      </c>
      <c r="H36" s="427"/>
      <c r="K36" s="145"/>
      <c r="L36" s="145"/>
      <c r="M36" s="145"/>
    </row>
    <row r="37" spans="1:13" s="146" customFormat="1" ht="18" hidden="1" customHeight="1" x14ac:dyDescent="0.2">
      <c r="A37" s="395" t="s">
        <v>2433</v>
      </c>
      <c r="B37" s="360" t="s">
        <v>817</v>
      </c>
      <c r="C37" s="357" t="s">
        <v>2434</v>
      </c>
      <c r="D37" s="357">
        <f t="shared" si="34"/>
        <v>44812</v>
      </c>
      <c r="E37" s="357">
        <f t="shared" ref="E37" si="48">D37+2</f>
        <v>44814</v>
      </c>
      <c r="F37" s="357">
        <f t="shared" ref="F37" si="49">D37+4</f>
        <v>44816</v>
      </c>
      <c r="G37" s="427">
        <f t="shared" si="37"/>
        <v>44813</v>
      </c>
      <c r="H37" s="427"/>
      <c r="K37" s="145"/>
      <c r="L37" s="145"/>
      <c r="M37" s="145"/>
    </row>
    <row r="38" spans="1:13" s="146" customFormat="1" ht="18" hidden="1" customHeight="1" x14ac:dyDescent="0.2">
      <c r="A38" s="395"/>
      <c r="B38" s="360" t="s">
        <v>817</v>
      </c>
      <c r="C38" s="357" t="s">
        <v>2435</v>
      </c>
      <c r="D38" s="357">
        <f t="shared" si="34"/>
        <v>44819</v>
      </c>
      <c r="E38" s="357">
        <f t="shared" ref="E38" si="50">D38+2</f>
        <v>44821</v>
      </c>
      <c r="F38" s="357">
        <f t="shared" ref="F38" si="51">D38+4</f>
        <v>44823</v>
      </c>
      <c r="G38" s="427">
        <f t="shared" si="37"/>
        <v>44820</v>
      </c>
      <c r="H38" s="427"/>
      <c r="K38" s="145"/>
      <c r="L38" s="145"/>
      <c r="M38" s="145"/>
    </row>
    <row r="39" spans="1:13" s="146" customFormat="1" ht="18" hidden="1" customHeight="1" x14ac:dyDescent="0.2">
      <c r="A39" s="395"/>
      <c r="B39" s="360" t="s">
        <v>817</v>
      </c>
      <c r="C39" s="357" t="s">
        <v>2436</v>
      </c>
      <c r="D39" s="357">
        <f t="shared" si="34"/>
        <v>44826</v>
      </c>
      <c r="E39" s="357">
        <f t="shared" ref="E39" si="52">D39+2</f>
        <v>44828</v>
      </c>
      <c r="F39" s="357">
        <f t="shared" ref="F39" si="53">D39+4</f>
        <v>44830</v>
      </c>
      <c r="G39" s="427">
        <f t="shared" si="37"/>
        <v>44827</v>
      </c>
      <c r="H39" s="427"/>
      <c r="K39" s="145"/>
      <c r="L39" s="145"/>
      <c r="M39" s="145"/>
    </row>
    <row r="40" spans="1:13" s="146" customFormat="1" ht="18" hidden="1" customHeight="1" x14ac:dyDescent="0.2">
      <c r="A40" s="395"/>
      <c r="B40" s="360" t="s">
        <v>817</v>
      </c>
      <c r="C40" s="357" t="s">
        <v>2437</v>
      </c>
      <c r="D40" s="357">
        <f t="shared" si="34"/>
        <v>44833</v>
      </c>
      <c r="E40" s="357">
        <f t="shared" ref="E40" si="54">D40+2</f>
        <v>44835</v>
      </c>
      <c r="F40" s="357">
        <f t="shared" ref="F40" si="55">D40+4</f>
        <v>44837</v>
      </c>
      <c r="G40" s="427">
        <f t="shared" si="37"/>
        <v>44834</v>
      </c>
      <c r="H40" s="427"/>
      <c r="K40" s="145"/>
      <c r="L40" s="145"/>
      <c r="M40" s="145"/>
    </row>
    <row r="41" spans="1:13" s="146" customFormat="1" ht="18" hidden="1" customHeight="1" x14ac:dyDescent="0.2">
      <c r="A41" s="395"/>
      <c r="B41" s="360" t="s">
        <v>817</v>
      </c>
      <c r="C41" s="357" t="s">
        <v>2438</v>
      </c>
      <c r="D41" s="357">
        <f t="shared" si="34"/>
        <v>44840</v>
      </c>
      <c r="E41" s="357">
        <f t="shared" ref="E41" si="56">D41+2</f>
        <v>44842</v>
      </c>
      <c r="F41" s="357">
        <f t="shared" ref="F41" si="57">D41+4</f>
        <v>44844</v>
      </c>
      <c r="G41" s="427">
        <f t="shared" si="37"/>
        <v>44841</v>
      </c>
      <c r="H41" s="427"/>
      <c r="K41" s="145"/>
      <c r="L41" s="145"/>
      <c r="M41" s="145"/>
    </row>
    <row r="42" spans="1:13" s="146" customFormat="1" ht="18" hidden="1" customHeight="1" x14ac:dyDescent="0.2">
      <c r="A42" s="395"/>
      <c r="B42" s="360" t="s">
        <v>817</v>
      </c>
      <c r="C42" s="357" t="s">
        <v>2439</v>
      </c>
      <c r="D42" s="357">
        <f t="shared" si="34"/>
        <v>44847</v>
      </c>
      <c r="E42" s="357">
        <f t="shared" ref="E42" si="58">D42+2</f>
        <v>44849</v>
      </c>
      <c r="F42" s="357">
        <f t="shared" ref="F42" si="59">D42+4</f>
        <v>44851</v>
      </c>
      <c r="G42" s="427">
        <f t="shared" si="37"/>
        <v>44848</v>
      </c>
      <c r="H42" s="427"/>
      <c r="K42" s="145"/>
      <c r="L42" s="145"/>
      <c r="M42" s="145"/>
    </row>
    <row r="43" spans="1:13" s="146" customFormat="1" ht="18" hidden="1" customHeight="1" x14ac:dyDescent="0.2">
      <c r="A43" s="395"/>
      <c r="B43" s="360" t="s">
        <v>817</v>
      </c>
      <c r="C43" s="357" t="s">
        <v>2440</v>
      </c>
      <c r="D43" s="357">
        <f t="shared" si="34"/>
        <v>44854</v>
      </c>
      <c r="E43" s="357">
        <f t="shared" ref="E43" si="60">D43+2</f>
        <v>44856</v>
      </c>
      <c r="F43" s="357">
        <f t="shared" ref="F43" si="61">D43+4</f>
        <v>44858</v>
      </c>
      <c r="G43" s="427">
        <f t="shared" si="37"/>
        <v>44855</v>
      </c>
      <c r="H43" s="427"/>
      <c r="K43" s="145"/>
      <c r="L43" s="145"/>
      <c r="M43" s="145"/>
    </row>
    <row r="44" spans="1:13" s="146" customFormat="1" ht="18" hidden="1" customHeight="1" x14ac:dyDescent="0.2">
      <c r="A44" s="395"/>
      <c r="B44" s="360" t="s">
        <v>817</v>
      </c>
      <c r="C44" s="357" t="s">
        <v>2441</v>
      </c>
      <c r="D44" s="357">
        <f t="shared" si="34"/>
        <v>44861</v>
      </c>
      <c r="E44" s="357">
        <f t="shared" ref="E44" si="62">D44+2</f>
        <v>44863</v>
      </c>
      <c r="F44" s="357">
        <f t="shared" ref="F44" si="63">D44+4</f>
        <v>44865</v>
      </c>
      <c r="G44" s="427">
        <f t="shared" si="37"/>
        <v>44862</v>
      </c>
      <c r="H44" s="427"/>
      <c r="K44" s="145"/>
      <c r="L44" s="145"/>
      <c r="M44" s="145"/>
    </row>
    <row r="45" spans="1:13" s="146" customFormat="1" ht="18" hidden="1" customHeight="1" x14ac:dyDescent="0.2">
      <c r="A45" s="395"/>
      <c r="B45" s="360" t="s">
        <v>817</v>
      </c>
      <c r="C45" s="357" t="s">
        <v>2442</v>
      </c>
      <c r="D45" s="357">
        <f t="shared" si="34"/>
        <v>44868</v>
      </c>
      <c r="E45" s="357">
        <f t="shared" ref="E45" si="64">D45+2</f>
        <v>44870</v>
      </c>
      <c r="F45" s="357">
        <f t="shared" ref="F45" si="65">D45+4</f>
        <v>44872</v>
      </c>
      <c r="G45" s="427">
        <f t="shared" si="37"/>
        <v>44869</v>
      </c>
      <c r="H45" s="427"/>
      <c r="K45" s="145"/>
      <c r="L45" s="145"/>
      <c r="M45" s="145"/>
    </row>
    <row r="46" spans="1:13" s="146" customFormat="1" ht="18" hidden="1" customHeight="1" x14ac:dyDescent="0.2">
      <c r="A46" s="395"/>
      <c r="B46" s="360" t="s">
        <v>817</v>
      </c>
      <c r="C46" s="357" t="s">
        <v>2443</v>
      </c>
      <c r="D46" s="357">
        <f t="shared" si="34"/>
        <v>44875</v>
      </c>
      <c r="E46" s="357">
        <f t="shared" ref="E46" si="66">D46+2</f>
        <v>44877</v>
      </c>
      <c r="F46" s="357">
        <f t="shared" ref="F46" si="67">D46+4</f>
        <v>44879</v>
      </c>
      <c r="G46" s="427">
        <f t="shared" si="37"/>
        <v>44876</v>
      </c>
      <c r="H46" s="427"/>
      <c r="K46" s="145"/>
      <c r="L46" s="145"/>
      <c r="M46" s="145"/>
    </row>
    <row r="47" spans="1:13" s="146" customFormat="1" ht="18" hidden="1" customHeight="1" x14ac:dyDescent="0.2">
      <c r="A47" s="395"/>
      <c r="B47" s="360" t="s">
        <v>817</v>
      </c>
      <c r="C47" s="357" t="s">
        <v>2444</v>
      </c>
      <c r="D47" s="357">
        <f t="shared" si="34"/>
        <v>44882</v>
      </c>
      <c r="E47" s="357">
        <f t="shared" ref="E47" si="68">D47+2</f>
        <v>44884</v>
      </c>
      <c r="F47" s="357">
        <f t="shared" ref="F47" si="69">D47+4</f>
        <v>44886</v>
      </c>
      <c r="G47" s="427">
        <f t="shared" si="37"/>
        <v>44883</v>
      </c>
      <c r="H47" s="427"/>
      <c r="K47" s="145"/>
      <c r="L47" s="145"/>
      <c r="M47" s="145"/>
    </row>
    <row r="48" spans="1:13" s="146" customFormat="1" ht="18" hidden="1" customHeight="1" x14ac:dyDescent="0.2">
      <c r="A48" s="395"/>
      <c r="B48" s="360" t="s">
        <v>817</v>
      </c>
      <c r="C48" s="357" t="s">
        <v>2445</v>
      </c>
      <c r="D48" s="357">
        <f t="shared" si="34"/>
        <v>44889</v>
      </c>
      <c r="E48" s="357">
        <f t="shared" ref="E48" si="70">D48+2</f>
        <v>44891</v>
      </c>
      <c r="F48" s="357">
        <f t="shared" ref="F48" si="71">D48+4</f>
        <v>44893</v>
      </c>
      <c r="G48" s="427">
        <f t="shared" si="37"/>
        <v>44890</v>
      </c>
      <c r="H48" s="427"/>
      <c r="K48" s="145"/>
      <c r="L48" s="145"/>
      <c r="M48" s="145"/>
    </row>
    <row r="49" spans="1:13" s="146" customFormat="1" ht="18" hidden="1" customHeight="1" x14ac:dyDescent="0.2">
      <c r="A49" s="395" t="s">
        <v>2446</v>
      </c>
      <c r="B49" s="360" t="s">
        <v>665</v>
      </c>
      <c r="C49" s="357" t="s">
        <v>2447</v>
      </c>
      <c r="D49" s="357">
        <f t="shared" si="34"/>
        <v>44896</v>
      </c>
      <c r="E49" s="491">
        <f t="shared" ref="E49" si="72">D49+2</f>
        <v>44898</v>
      </c>
      <c r="F49" s="357">
        <f t="shared" ref="F49" si="73">D49+4</f>
        <v>44900</v>
      </c>
      <c r="G49" s="427">
        <f t="shared" si="37"/>
        <v>44897</v>
      </c>
      <c r="H49" s="427"/>
      <c r="K49" s="145"/>
      <c r="L49" s="145"/>
      <c r="M49" s="145"/>
    </row>
    <row r="50" spans="1:13" s="146" customFormat="1" ht="18" hidden="1" customHeight="1" x14ac:dyDescent="0.2">
      <c r="A50" s="395" t="s">
        <v>2448</v>
      </c>
      <c r="B50" s="153" t="s">
        <v>665</v>
      </c>
      <c r="C50" s="320" t="s">
        <v>2449</v>
      </c>
      <c r="D50" s="320">
        <f t="shared" si="34"/>
        <v>44903</v>
      </c>
      <c r="E50" s="320">
        <f t="shared" ref="E50" si="74">D50+2</f>
        <v>44905</v>
      </c>
      <c r="F50" s="320">
        <f t="shared" ref="F50" si="75">D50+4</f>
        <v>44907</v>
      </c>
      <c r="G50" s="427">
        <f t="shared" si="37"/>
        <v>44904</v>
      </c>
      <c r="H50" s="427"/>
      <c r="K50" s="145"/>
      <c r="L50" s="145"/>
      <c r="M50" s="145"/>
    </row>
    <row r="51" spans="1:13" s="146" customFormat="1" ht="18" hidden="1" customHeight="1" x14ac:dyDescent="0.2">
      <c r="A51" s="395" t="s">
        <v>2450</v>
      </c>
      <c r="B51" s="591" t="s">
        <v>2451</v>
      </c>
      <c r="C51" s="320" t="s">
        <v>2452</v>
      </c>
      <c r="D51" s="320">
        <f t="shared" si="34"/>
        <v>44910</v>
      </c>
      <c r="E51" s="320">
        <f t="shared" ref="E51" si="76">D51+2</f>
        <v>44912</v>
      </c>
      <c r="F51" s="320">
        <f t="shared" ref="F51" si="77">D51+4</f>
        <v>44914</v>
      </c>
      <c r="G51" s="427">
        <f t="shared" si="37"/>
        <v>44911</v>
      </c>
      <c r="H51" s="427"/>
      <c r="K51" s="145"/>
      <c r="L51" s="145"/>
      <c r="M51" s="145"/>
    </row>
    <row r="52" spans="1:13" s="146" customFormat="1" ht="18" hidden="1" customHeight="1" x14ac:dyDescent="0.2">
      <c r="A52" s="395" t="s">
        <v>2450</v>
      </c>
      <c r="B52" s="153" t="s">
        <v>583</v>
      </c>
      <c r="C52" s="320" t="s">
        <v>2453</v>
      </c>
      <c r="D52" s="320">
        <f t="shared" si="34"/>
        <v>44917</v>
      </c>
      <c r="E52" s="320">
        <f t="shared" ref="E52" si="78">D52+2</f>
        <v>44919</v>
      </c>
      <c r="F52" s="320">
        <f t="shared" ref="F52" si="79">D52+4</f>
        <v>44921</v>
      </c>
      <c r="G52" s="427">
        <f t="shared" si="37"/>
        <v>44918</v>
      </c>
      <c r="H52" s="427"/>
      <c r="K52" s="145"/>
      <c r="L52" s="145"/>
      <c r="M52" s="145"/>
    </row>
    <row r="53" spans="1:13" s="146" customFormat="1" ht="18" hidden="1" customHeight="1" x14ac:dyDescent="0.2">
      <c r="A53" s="395" t="s">
        <v>2454</v>
      </c>
      <c r="B53" s="153" t="s">
        <v>389</v>
      </c>
      <c r="C53" s="320" t="s">
        <v>2455</v>
      </c>
      <c r="D53" s="320">
        <f t="shared" si="34"/>
        <v>44924</v>
      </c>
      <c r="E53" s="320">
        <f t="shared" ref="E53" si="80">D53+2</f>
        <v>44926</v>
      </c>
      <c r="F53" s="320">
        <f t="shared" ref="F53" si="81">D53+4</f>
        <v>44928</v>
      </c>
      <c r="G53" s="427">
        <f t="shared" si="37"/>
        <v>44925</v>
      </c>
      <c r="H53" s="427"/>
      <c r="K53" s="145"/>
      <c r="L53" s="145"/>
      <c r="M53" s="145"/>
    </row>
    <row r="54" spans="1:13" s="146" customFormat="1" ht="18" hidden="1" customHeight="1" x14ac:dyDescent="0.2">
      <c r="A54" s="395" t="s">
        <v>2454</v>
      </c>
      <c r="B54" s="153" t="s">
        <v>389</v>
      </c>
      <c r="C54" s="320" t="s">
        <v>2456</v>
      </c>
      <c r="D54" s="320">
        <f t="shared" si="34"/>
        <v>44931</v>
      </c>
      <c r="E54" s="320">
        <f t="shared" ref="E54" si="82">D54+2</f>
        <v>44933</v>
      </c>
      <c r="F54" s="320">
        <f t="shared" ref="F54" si="83">D54+4</f>
        <v>44935</v>
      </c>
      <c r="G54" s="427">
        <f t="shared" si="37"/>
        <v>44932</v>
      </c>
      <c r="H54" s="427"/>
      <c r="K54" s="145"/>
      <c r="L54" s="145"/>
      <c r="M54" s="145"/>
    </row>
    <row r="55" spans="1:13" s="146" customFormat="1" ht="18" hidden="1" customHeight="1" x14ac:dyDescent="0.2">
      <c r="A55" s="395" t="s">
        <v>2454</v>
      </c>
      <c r="B55" s="153" t="s">
        <v>389</v>
      </c>
      <c r="C55" s="320" t="s">
        <v>2457</v>
      </c>
      <c r="D55" s="320">
        <f t="shared" si="34"/>
        <v>44938</v>
      </c>
      <c r="E55" s="320">
        <f t="shared" ref="E55" si="84">D55+2</f>
        <v>44940</v>
      </c>
      <c r="F55" s="320">
        <f t="shared" ref="F55" si="85">D55+4</f>
        <v>44942</v>
      </c>
      <c r="G55" s="427">
        <f t="shared" si="37"/>
        <v>44939</v>
      </c>
      <c r="H55" s="427"/>
      <c r="K55" s="145"/>
      <c r="L55" s="145"/>
      <c r="M55" s="145"/>
    </row>
    <row r="56" spans="1:13" s="146" customFormat="1" ht="18" hidden="1" customHeight="1" x14ac:dyDescent="0.2">
      <c r="A56" s="395" t="s">
        <v>2454</v>
      </c>
      <c r="B56" s="153" t="s">
        <v>389</v>
      </c>
      <c r="C56" s="320" t="s">
        <v>2458</v>
      </c>
      <c r="D56" s="320">
        <f t="shared" si="34"/>
        <v>44945</v>
      </c>
      <c r="E56" s="320">
        <f t="shared" ref="E56" si="86">D56+2</f>
        <v>44947</v>
      </c>
      <c r="F56" s="320">
        <f t="shared" ref="F56" si="87">D56+4</f>
        <v>44949</v>
      </c>
      <c r="G56" s="427">
        <f t="shared" si="37"/>
        <v>44946</v>
      </c>
      <c r="H56" s="427"/>
      <c r="K56" s="145"/>
      <c r="L56" s="145"/>
      <c r="M56" s="145"/>
    </row>
    <row r="57" spans="1:13" s="146" customFormat="1" ht="18" hidden="1" customHeight="1" x14ac:dyDescent="0.2">
      <c r="A57" s="395" t="s">
        <v>2454</v>
      </c>
      <c r="B57" s="153" t="s">
        <v>389</v>
      </c>
      <c r="C57" s="320" t="s">
        <v>2459</v>
      </c>
      <c r="D57" s="320">
        <f t="shared" si="34"/>
        <v>44952</v>
      </c>
      <c r="E57" s="320">
        <f t="shared" ref="E57" si="88">D57+2</f>
        <v>44954</v>
      </c>
      <c r="F57" s="320">
        <f t="shared" ref="F57" si="89">D57+4</f>
        <v>44956</v>
      </c>
      <c r="G57" s="427">
        <f t="shared" si="37"/>
        <v>44953</v>
      </c>
      <c r="H57" s="427"/>
      <c r="K57" s="145"/>
      <c r="L57" s="145"/>
      <c r="M57" s="145"/>
    </row>
    <row r="58" spans="1:13" s="146" customFormat="1" ht="18" hidden="1" customHeight="1" x14ac:dyDescent="0.2">
      <c r="A58" s="395" t="s">
        <v>2454</v>
      </c>
      <c r="B58" s="153" t="s">
        <v>389</v>
      </c>
      <c r="C58" s="320" t="s">
        <v>2460</v>
      </c>
      <c r="D58" s="320">
        <f t="shared" si="34"/>
        <v>44959</v>
      </c>
      <c r="E58" s="320">
        <f t="shared" ref="E58" si="90">D58+2</f>
        <v>44961</v>
      </c>
      <c r="F58" s="320">
        <f t="shared" ref="F58" si="91">D58+4</f>
        <v>44963</v>
      </c>
      <c r="G58" s="427">
        <f t="shared" si="37"/>
        <v>44960</v>
      </c>
      <c r="H58" s="427"/>
      <c r="K58" s="145"/>
      <c r="L58" s="145"/>
      <c r="M58" s="145"/>
    </row>
    <row r="59" spans="1:13" s="146" customFormat="1" ht="18" hidden="1" customHeight="1" x14ac:dyDescent="0.2">
      <c r="A59" s="395" t="s">
        <v>2454</v>
      </c>
      <c r="B59" s="153" t="s">
        <v>389</v>
      </c>
      <c r="C59" s="320" t="s">
        <v>2461</v>
      </c>
      <c r="D59" s="320">
        <f t="shared" si="34"/>
        <v>44966</v>
      </c>
      <c r="E59" s="320">
        <f t="shared" ref="E59" si="92">D59+2</f>
        <v>44968</v>
      </c>
      <c r="F59" s="320">
        <f t="shared" ref="F59" si="93">D59+4</f>
        <v>44970</v>
      </c>
      <c r="G59" s="427">
        <f t="shared" si="37"/>
        <v>44967</v>
      </c>
      <c r="H59" s="427"/>
      <c r="K59" s="145"/>
      <c r="L59" s="145"/>
      <c r="M59" s="145"/>
    </row>
    <row r="60" spans="1:13" s="146" customFormat="1" ht="18" hidden="1" customHeight="1" x14ac:dyDescent="0.2">
      <c r="A60" s="395" t="s">
        <v>2454</v>
      </c>
      <c r="B60" s="153" t="s">
        <v>389</v>
      </c>
      <c r="C60" s="320" t="s">
        <v>2462</v>
      </c>
      <c r="D60" s="320">
        <f t="shared" si="34"/>
        <v>44973</v>
      </c>
      <c r="E60" s="320">
        <f t="shared" ref="E60" si="94">D60+2</f>
        <v>44975</v>
      </c>
      <c r="F60" s="320">
        <f t="shared" ref="F60" si="95">D60+4</f>
        <v>44977</v>
      </c>
      <c r="G60" s="427">
        <f t="shared" si="37"/>
        <v>44974</v>
      </c>
      <c r="H60" s="427"/>
      <c r="K60" s="145"/>
      <c r="L60" s="145"/>
      <c r="M60" s="145"/>
    </row>
    <row r="61" spans="1:13" s="146" customFormat="1" ht="18" hidden="1" customHeight="1" x14ac:dyDescent="0.2">
      <c r="A61" s="395"/>
      <c r="B61" s="153" t="s">
        <v>389</v>
      </c>
      <c r="C61" s="320" t="s">
        <v>2463</v>
      </c>
      <c r="D61" s="320">
        <f t="shared" si="34"/>
        <v>44980</v>
      </c>
      <c r="E61" s="320">
        <f t="shared" ref="E61" si="96">D61+2</f>
        <v>44982</v>
      </c>
      <c r="F61" s="320">
        <f t="shared" ref="F61" si="97">D61+4</f>
        <v>44984</v>
      </c>
      <c r="G61" s="427">
        <f t="shared" si="37"/>
        <v>44981</v>
      </c>
      <c r="H61" s="427"/>
      <c r="K61" s="145"/>
      <c r="L61" s="145"/>
      <c r="M61" s="145"/>
    </row>
    <row r="62" spans="1:13" s="146" customFormat="1" ht="18" hidden="1" customHeight="1" x14ac:dyDescent="0.2">
      <c r="A62" s="395"/>
      <c r="B62" s="153" t="s">
        <v>389</v>
      </c>
      <c r="C62" s="320" t="s">
        <v>2464</v>
      </c>
      <c r="D62" s="320">
        <f t="shared" si="34"/>
        <v>44987</v>
      </c>
      <c r="E62" s="320">
        <f t="shared" ref="E62" si="98">D62+2</f>
        <v>44989</v>
      </c>
      <c r="F62" s="320">
        <f t="shared" ref="F62" si="99">D62+4</f>
        <v>44991</v>
      </c>
      <c r="G62" s="427">
        <f t="shared" si="37"/>
        <v>44988</v>
      </c>
      <c r="H62" s="427"/>
      <c r="K62" s="145"/>
      <c r="L62" s="145"/>
      <c r="M62" s="145"/>
    </row>
    <row r="63" spans="1:13" s="146" customFormat="1" ht="18" hidden="1" customHeight="1" x14ac:dyDescent="0.2">
      <c r="A63" s="349"/>
      <c r="B63" s="153" t="s">
        <v>389</v>
      </c>
      <c r="C63" s="320" t="s">
        <v>2465</v>
      </c>
      <c r="D63" s="320">
        <f t="shared" ref="D63:D78" si="100">D62+7</f>
        <v>44994</v>
      </c>
      <c r="E63" s="320">
        <f t="shared" ref="E63:E77" si="101">D63+2</f>
        <v>44996</v>
      </c>
      <c r="F63" s="320">
        <f t="shared" ref="F63:F77" si="102">D63+4</f>
        <v>44998</v>
      </c>
      <c r="G63" s="427">
        <f t="shared" ref="G63:G78" si="103">G62+7</f>
        <v>44995</v>
      </c>
      <c r="H63" s="145"/>
      <c r="I63" s="145"/>
      <c r="J63" s="145"/>
      <c r="K63" s="145"/>
      <c r="L63" s="145"/>
      <c r="M63" s="145"/>
    </row>
    <row r="64" spans="1:13" s="146" customFormat="1" ht="18" hidden="1" customHeight="1" x14ac:dyDescent="0.2">
      <c r="A64" s="349"/>
      <c r="B64" s="153" t="s">
        <v>389</v>
      </c>
      <c r="C64" s="320" t="s">
        <v>2466</v>
      </c>
      <c r="D64" s="320">
        <f t="shared" si="100"/>
        <v>45001</v>
      </c>
      <c r="E64" s="320">
        <f t="shared" si="101"/>
        <v>45003</v>
      </c>
      <c r="F64" s="320">
        <f t="shared" si="102"/>
        <v>45005</v>
      </c>
      <c r="G64" s="427">
        <f t="shared" si="103"/>
        <v>45002</v>
      </c>
      <c r="H64" s="145"/>
      <c r="I64" s="145"/>
      <c r="J64" s="145"/>
      <c r="K64" s="145"/>
      <c r="L64" s="145"/>
      <c r="M64" s="145"/>
    </row>
    <row r="65" spans="1:13" s="146" customFormat="1" ht="18" hidden="1" customHeight="1" x14ac:dyDescent="0.2">
      <c r="A65" s="349"/>
      <c r="B65" s="153" t="s">
        <v>389</v>
      </c>
      <c r="C65" s="320" t="s">
        <v>2467</v>
      </c>
      <c r="D65" s="320">
        <f t="shared" si="100"/>
        <v>45008</v>
      </c>
      <c r="E65" s="320">
        <f t="shared" si="101"/>
        <v>45010</v>
      </c>
      <c r="F65" s="320">
        <f t="shared" si="102"/>
        <v>45012</v>
      </c>
      <c r="G65" s="427">
        <f t="shared" si="103"/>
        <v>45009</v>
      </c>
      <c r="H65" s="145"/>
      <c r="I65" s="145"/>
      <c r="J65" s="145"/>
      <c r="K65" s="145"/>
      <c r="L65" s="145"/>
      <c r="M65" s="145"/>
    </row>
    <row r="66" spans="1:13" s="146" customFormat="1" ht="18" hidden="1" customHeight="1" x14ac:dyDescent="0.2">
      <c r="A66" s="349"/>
      <c r="B66" s="153" t="s">
        <v>389</v>
      </c>
      <c r="C66" s="320" t="s">
        <v>2468</v>
      </c>
      <c r="D66" s="320">
        <f t="shared" si="100"/>
        <v>45015</v>
      </c>
      <c r="E66" s="491">
        <f t="shared" si="101"/>
        <v>45017</v>
      </c>
      <c r="F66" s="320">
        <f t="shared" si="102"/>
        <v>45019</v>
      </c>
      <c r="G66" s="427">
        <f t="shared" si="103"/>
        <v>45016</v>
      </c>
      <c r="H66" s="145"/>
      <c r="I66" s="145"/>
      <c r="J66" s="145"/>
      <c r="K66" s="145"/>
      <c r="L66" s="145"/>
      <c r="M66" s="145"/>
    </row>
    <row r="67" spans="1:13" s="146" customFormat="1" ht="18" hidden="1" customHeight="1" x14ac:dyDescent="0.2">
      <c r="A67" s="349" t="s">
        <v>2469</v>
      </c>
      <c r="B67" s="439" t="s">
        <v>1576</v>
      </c>
      <c r="C67" s="357" t="s">
        <v>2470</v>
      </c>
      <c r="D67" s="320">
        <f t="shared" si="100"/>
        <v>45022</v>
      </c>
      <c r="E67" s="320">
        <f t="shared" si="101"/>
        <v>45024</v>
      </c>
      <c r="F67" s="320">
        <f t="shared" si="102"/>
        <v>45026</v>
      </c>
      <c r="G67" s="427">
        <f t="shared" si="103"/>
        <v>45023</v>
      </c>
      <c r="H67" s="145"/>
      <c r="I67" s="145"/>
      <c r="J67" s="145"/>
      <c r="K67" s="145"/>
      <c r="L67" s="145"/>
      <c r="M67" s="145"/>
    </row>
    <row r="68" spans="1:13" s="146" customFormat="1" ht="18" hidden="1" customHeight="1" x14ac:dyDescent="0.2">
      <c r="A68" s="349" t="s">
        <v>2469</v>
      </c>
      <c r="B68" s="153" t="s">
        <v>662</v>
      </c>
      <c r="C68" s="320" t="s">
        <v>2471</v>
      </c>
      <c r="D68" s="320">
        <f t="shared" si="100"/>
        <v>45029</v>
      </c>
      <c r="E68" s="320">
        <f t="shared" si="101"/>
        <v>45031</v>
      </c>
      <c r="F68" s="320">
        <f t="shared" si="102"/>
        <v>45033</v>
      </c>
      <c r="G68" s="427">
        <f t="shared" si="103"/>
        <v>45030</v>
      </c>
      <c r="H68" s="145"/>
      <c r="I68" s="145"/>
      <c r="J68" s="145"/>
      <c r="K68" s="145"/>
      <c r="L68" s="145"/>
      <c r="M68" s="145"/>
    </row>
    <row r="69" spans="1:13" s="146" customFormat="1" ht="18" hidden="1" customHeight="1" x14ac:dyDescent="0.2">
      <c r="A69" s="349" t="s">
        <v>2469</v>
      </c>
      <c r="B69" s="153" t="s">
        <v>662</v>
      </c>
      <c r="C69" s="320" t="s">
        <v>2472</v>
      </c>
      <c r="D69" s="320">
        <f t="shared" si="100"/>
        <v>45036</v>
      </c>
      <c r="E69" s="320">
        <f t="shared" si="101"/>
        <v>45038</v>
      </c>
      <c r="F69" s="320">
        <f t="shared" si="102"/>
        <v>45040</v>
      </c>
      <c r="G69" s="427">
        <f t="shared" si="103"/>
        <v>45037</v>
      </c>
      <c r="H69" s="145"/>
      <c r="I69" s="145"/>
      <c r="J69" s="145"/>
      <c r="K69" s="145"/>
      <c r="L69" s="145"/>
      <c r="M69" s="145"/>
    </row>
    <row r="70" spans="1:13" s="146" customFormat="1" ht="18" hidden="1" customHeight="1" x14ac:dyDescent="0.2">
      <c r="A70" s="349" t="s">
        <v>2469</v>
      </c>
      <c r="B70" s="153" t="s">
        <v>662</v>
      </c>
      <c r="C70" s="320" t="s">
        <v>2473</v>
      </c>
      <c r="D70" s="320">
        <f t="shared" si="100"/>
        <v>45043</v>
      </c>
      <c r="E70" s="320">
        <f t="shared" si="101"/>
        <v>45045</v>
      </c>
      <c r="F70" s="320">
        <f t="shared" si="102"/>
        <v>45047</v>
      </c>
      <c r="G70" s="427">
        <f t="shared" si="103"/>
        <v>45044</v>
      </c>
      <c r="H70" s="145"/>
      <c r="I70" s="145"/>
      <c r="J70" s="145"/>
      <c r="K70" s="145"/>
      <c r="L70" s="145"/>
      <c r="M70" s="145"/>
    </row>
    <row r="71" spans="1:13" s="146" customFormat="1" ht="18" hidden="1" customHeight="1" x14ac:dyDescent="0.2">
      <c r="A71" s="349" t="s">
        <v>2469</v>
      </c>
      <c r="B71" s="153" t="s">
        <v>662</v>
      </c>
      <c r="C71" s="320" t="s">
        <v>2474</v>
      </c>
      <c r="D71" s="320">
        <f t="shared" si="100"/>
        <v>45050</v>
      </c>
      <c r="E71" s="320">
        <f t="shared" si="101"/>
        <v>45052</v>
      </c>
      <c r="F71" s="320">
        <f t="shared" si="102"/>
        <v>45054</v>
      </c>
      <c r="G71" s="427">
        <f t="shared" si="103"/>
        <v>45051</v>
      </c>
      <c r="H71" s="145"/>
      <c r="I71" s="145"/>
      <c r="J71" s="145"/>
      <c r="K71" s="145"/>
      <c r="L71" s="145"/>
      <c r="M71" s="145"/>
    </row>
    <row r="72" spans="1:13" s="146" customFormat="1" ht="18" hidden="1" customHeight="1" x14ac:dyDescent="0.2">
      <c r="A72" s="349" t="s">
        <v>2469</v>
      </c>
      <c r="B72" s="153" t="s">
        <v>662</v>
      </c>
      <c r="C72" s="320" t="s">
        <v>2475</v>
      </c>
      <c r="D72" s="320">
        <f t="shared" si="100"/>
        <v>45057</v>
      </c>
      <c r="E72" s="320">
        <f t="shared" si="101"/>
        <v>45059</v>
      </c>
      <c r="F72" s="320">
        <f t="shared" si="102"/>
        <v>45061</v>
      </c>
      <c r="G72" s="427">
        <f t="shared" si="103"/>
        <v>45058</v>
      </c>
      <c r="H72" s="145"/>
      <c r="I72" s="145"/>
      <c r="J72" s="145"/>
      <c r="K72" s="145"/>
      <c r="L72" s="145"/>
      <c r="M72" s="145"/>
    </row>
    <row r="73" spans="1:13" s="146" customFormat="1" ht="18" customHeight="1" x14ac:dyDescent="0.2">
      <c r="A73" s="349" t="s">
        <v>2476</v>
      </c>
      <c r="B73" s="153" t="s">
        <v>2477</v>
      </c>
      <c r="C73" s="320" t="s">
        <v>2478</v>
      </c>
      <c r="D73" s="320">
        <f t="shared" si="100"/>
        <v>45064</v>
      </c>
      <c r="E73" s="320">
        <f t="shared" si="101"/>
        <v>45066</v>
      </c>
      <c r="F73" s="320">
        <f t="shared" si="102"/>
        <v>45068</v>
      </c>
      <c r="G73" s="427">
        <f t="shared" si="103"/>
        <v>45065</v>
      </c>
      <c r="H73" s="145"/>
      <c r="I73" s="145"/>
      <c r="J73" s="145"/>
      <c r="K73" s="145"/>
      <c r="L73" s="145"/>
      <c r="M73" s="145"/>
    </row>
    <row r="74" spans="1:13" s="146" customFormat="1" ht="18" customHeight="1" x14ac:dyDescent="0.2">
      <c r="A74" s="349" t="s">
        <v>2476</v>
      </c>
      <c r="B74" s="153" t="s">
        <v>2477</v>
      </c>
      <c r="C74" s="320" t="s">
        <v>2479</v>
      </c>
      <c r="D74" s="320">
        <f t="shared" si="100"/>
        <v>45071</v>
      </c>
      <c r="E74" s="320">
        <f t="shared" si="101"/>
        <v>45073</v>
      </c>
      <c r="F74" s="320">
        <f t="shared" si="102"/>
        <v>45075</v>
      </c>
      <c r="G74" s="427">
        <f t="shared" si="103"/>
        <v>45072</v>
      </c>
      <c r="H74" s="145"/>
      <c r="I74" s="145"/>
      <c r="J74" s="145"/>
      <c r="K74" s="145"/>
      <c r="L74" s="145"/>
      <c r="M74" s="145"/>
    </row>
    <row r="75" spans="1:13" s="146" customFormat="1" ht="18" customHeight="1" x14ac:dyDescent="0.2">
      <c r="A75" s="349" t="s">
        <v>2476</v>
      </c>
      <c r="B75" s="153" t="s">
        <v>2477</v>
      </c>
      <c r="C75" s="320" t="s">
        <v>2480</v>
      </c>
      <c r="D75" s="320">
        <f t="shared" si="100"/>
        <v>45078</v>
      </c>
      <c r="E75" s="320">
        <f t="shared" si="101"/>
        <v>45080</v>
      </c>
      <c r="F75" s="320">
        <f t="shared" si="102"/>
        <v>45082</v>
      </c>
      <c r="G75" s="427">
        <f t="shared" si="103"/>
        <v>45079</v>
      </c>
      <c r="H75" s="145"/>
      <c r="I75" s="145"/>
      <c r="J75" s="145"/>
      <c r="K75" s="145"/>
      <c r="L75" s="145"/>
      <c r="M75" s="145"/>
    </row>
    <row r="76" spans="1:13" s="146" customFormat="1" ht="18" customHeight="1" x14ac:dyDescent="0.2">
      <c r="A76" s="349" t="s">
        <v>2469</v>
      </c>
      <c r="B76" s="153" t="s">
        <v>662</v>
      </c>
      <c r="C76" s="320" t="s">
        <v>2481</v>
      </c>
      <c r="D76" s="320">
        <f t="shared" si="100"/>
        <v>45085</v>
      </c>
      <c r="E76" s="320">
        <f t="shared" si="101"/>
        <v>45087</v>
      </c>
      <c r="F76" s="320">
        <f t="shared" si="102"/>
        <v>45089</v>
      </c>
      <c r="G76" s="427">
        <f t="shared" si="103"/>
        <v>45086</v>
      </c>
      <c r="H76" s="145"/>
      <c r="I76" s="145"/>
      <c r="J76" s="145"/>
      <c r="K76" s="145"/>
      <c r="L76" s="145"/>
      <c r="M76" s="145"/>
    </row>
    <row r="77" spans="1:13" s="146" customFormat="1" ht="18" customHeight="1" x14ac:dyDescent="0.2">
      <c r="A77" s="349" t="s">
        <v>2469</v>
      </c>
      <c r="B77" s="153" t="s">
        <v>662</v>
      </c>
      <c r="C77" s="320" t="s">
        <v>2482</v>
      </c>
      <c r="D77" s="320">
        <f t="shared" si="100"/>
        <v>45092</v>
      </c>
      <c r="E77" s="320">
        <f t="shared" si="101"/>
        <v>45094</v>
      </c>
      <c r="F77" s="320">
        <f t="shared" si="102"/>
        <v>45096</v>
      </c>
      <c r="G77" s="427">
        <f t="shared" si="103"/>
        <v>45093</v>
      </c>
      <c r="H77" s="145"/>
      <c r="I77" s="145"/>
      <c r="J77" s="145"/>
      <c r="K77" s="145"/>
      <c r="L77" s="145"/>
      <c r="M77" s="145"/>
    </row>
    <row r="78" spans="1:13" s="146" customFormat="1" ht="18" customHeight="1" x14ac:dyDescent="0.2">
      <c r="A78" s="349"/>
      <c r="B78" s="153" t="s">
        <v>662</v>
      </c>
      <c r="C78" s="320" t="s">
        <v>2483</v>
      </c>
      <c r="D78" s="320">
        <f t="shared" si="100"/>
        <v>45099</v>
      </c>
      <c r="E78" s="320">
        <f t="shared" ref="E78" si="104">D78+2</f>
        <v>45101</v>
      </c>
      <c r="F78" s="491">
        <f t="shared" ref="F78" si="105">D78+4</f>
        <v>45103</v>
      </c>
      <c r="G78" s="427">
        <f t="shared" si="103"/>
        <v>45100</v>
      </c>
      <c r="H78" s="145"/>
      <c r="I78" s="145"/>
      <c r="J78" s="145"/>
      <c r="K78" s="145"/>
      <c r="L78" s="145"/>
      <c r="M78" s="145"/>
    </row>
    <row r="79" spans="1:13" s="146" customFormat="1" ht="18" customHeight="1" x14ac:dyDescent="0.2">
      <c r="A79" s="349"/>
      <c r="B79" s="433"/>
      <c r="C79" s="155"/>
      <c r="D79" s="155"/>
      <c r="E79" s="155"/>
      <c r="F79" s="155"/>
      <c r="G79" s="155"/>
      <c r="H79" s="145"/>
      <c r="I79" s="145"/>
      <c r="J79" s="145"/>
      <c r="K79" s="145"/>
      <c r="L79" s="145"/>
      <c r="M79" s="145"/>
    </row>
    <row r="80" spans="1:13" s="146" customFormat="1" ht="18" hidden="1" customHeight="1" x14ac:dyDescent="0.2">
      <c r="A80" s="638"/>
      <c r="B80" s="639" t="s">
        <v>2484</v>
      </c>
      <c r="C80" s="640"/>
      <c r="D80" s="641"/>
      <c r="E80" s="641"/>
      <c r="F80" s="641"/>
      <c r="G80" s="642"/>
      <c r="H80" s="145"/>
      <c r="I80" s="638"/>
      <c r="J80" s="428"/>
      <c r="K80" s="155"/>
      <c r="L80" s="155"/>
      <c r="M80" s="155"/>
    </row>
    <row r="81" spans="1:13" s="146" customFormat="1" ht="18" hidden="1" customHeight="1" x14ac:dyDescent="0.2">
      <c r="A81" s="349"/>
      <c r="B81" s="164"/>
      <c r="C81" s="155"/>
      <c r="D81" s="166"/>
      <c r="E81" s="166"/>
      <c r="F81" s="166"/>
      <c r="G81" s="155"/>
      <c r="H81" s="145"/>
      <c r="I81" s="164"/>
      <c r="J81" s="155"/>
      <c r="K81" s="155"/>
      <c r="L81" s="155"/>
      <c r="M81" s="155"/>
    </row>
    <row r="82" spans="1:13" s="146" customFormat="1" ht="33" hidden="1" customHeight="1" x14ac:dyDescent="0.2">
      <c r="A82" s="349"/>
      <c r="B82" s="394" t="s">
        <v>380</v>
      </c>
      <c r="C82" s="151" t="s">
        <v>1400</v>
      </c>
      <c r="D82" s="332" t="s">
        <v>1510</v>
      </c>
      <c r="E82" s="163" t="s">
        <v>2176</v>
      </c>
      <c r="F82" s="332" t="s">
        <v>2485</v>
      </c>
      <c r="G82" s="332" t="s">
        <v>285</v>
      </c>
      <c r="H82" s="472" t="s">
        <v>1</v>
      </c>
      <c r="I82" s="472" t="s">
        <v>2</v>
      </c>
      <c r="J82" s="169"/>
      <c r="K82" s="169"/>
      <c r="L82" s="402"/>
      <c r="M82" s="402"/>
    </row>
    <row r="83" spans="1:13" s="146" customFormat="1" ht="18" hidden="1" customHeight="1" x14ac:dyDescent="0.2">
      <c r="A83" s="349"/>
      <c r="B83" s="152" t="s">
        <v>381</v>
      </c>
      <c r="C83" s="152" t="s">
        <v>382</v>
      </c>
      <c r="D83" s="332" t="s">
        <v>1289</v>
      </c>
      <c r="E83" s="332" t="s">
        <v>2486</v>
      </c>
      <c r="F83" s="332" t="s">
        <v>163</v>
      </c>
      <c r="G83" s="332" t="s">
        <v>143</v>
      </c>
      <c r="H83" s="473"/>
      <c r="I83" s="473"/>
      <c r="J83" s="170"/>
      <c r="K83" s="169"/>
      <c r="L83" s="169"/>
      <c r="M83" s="169"/>
    </row>
    <row r="84" spans="1:13" s="146" customFormat="1" ht="15.6" hidden="1" customHeight="1" x14ac:dyDescent="0.2">
      <c r="A84" s="395" t="s">
        <v>2487</v>
      </c>
      <c r="B84" s="454" t="s">
        <v>2488</v>
      </c>
      <c r="C84" s="322" t="s">
        <v>2489</v>
      </c>
      <c r="D84" s="322">
        <v>44498</v>
      </c>
      <c r="E84" s="417">
        <f t="shared" ref="E84:E90" si="106">D84+1</f>
        <v>44499</v>
      </c>
      <c r="F84" s="322">
        <f t="shared" ref="F84:F90" si="107">D84+3</f>
        <v>44501</v>
      </c>
      <c r="G84" s="322">
        <f t="shared" ref="G84:G90" si="108">D84+4</f>
        <v>44502</v>
      </c>
      <c r="H84" s="474">
        <v>44494</v>
      </c>
      <c r="I84" s="474">
        <v>44494</v>
      </c>
      <c r="J84" s="155"/>
      <c r="K84" s="155"/>
      <c r="L84" s="155"/>
      <c r="M84" s="155"/>
    </row>
    <row r="85" spans="1:13" s="146" customFormat="1" ht="13.9" hidden="1" customHeight="1" x14ac:dyDescent="0.2">
      <c r="A85" s="395"/>
      <c r="B85" s="454" t="s">
        <v>1537</v>
      </c>
      <c r="C85" s="322" t="s">
        <v>2490</v>
      </c>
      <c r="D85" s="322">
        <v>44502</v>
      </c>
      <c r="E85" s="322">
        <f t="shared" si="106"/>
        <v>44503</v>
      </c>
      <c r="F85" s="322">
        <f t="shared" si="107"/>
        <v>44505</v>
      </c>
      <c r="G85" s="322">
        <f t="shared" si="108"/>
        <v>44506</v>
      </c>
      <c r="H85" s="474">
        <f t="shared" ref="H85:I85" si="109">H84+7</f>
        <v>44501</v>
      </c>
      <c r="I85" s="474">
        <f t="shared" si="109"/>
        <v>44501</v>
      </c>
      <c r="J85" s="155"/>
      <c r="K85" s="155"/>
      <c r="L85" s="155"/>
      <c r="M85" s="155"/>
    </row>
    <row r="86" spans="1:13" s="146" customFormat="1" ht="18" hidden="1" customHeight="1" x14ac:dyDescent="0.2">
      <c r="A86" s="395"/>
      <c r="B86" s="454" t="s">
        <v>2491</v>
      </c>
      <c r="C86" s="322" t="s">
        <v>2492</v>
      </c>
      <c r="D86" s="322">
        <v>44508</v>
      </c>
      <c r="E86" s="322">
        <f t="shared" si="106"/>
        <v>44509</v>
      </c>
      <c r="F86" s="322">
        <f t="shared" si="107"/>
        <v>44511</v>
      </c>
      <c r="G86" s="322">
        <f t="shared" si="108"/>
        <v>44512</v>
      </c>
      <c r="H86" s="474">
        <f t="shared" ref="H86:I86" si="110">H85+7</f>
        <v>44508</v>
      </c>
      <c r="I86" s="474">
        <f t="shared" si="110"/>
        <v>44508</v>
      </c>
      <c r="J86" s="155"/>
      <c r="K86" s="155"/>
      <c r="L86" s="155"/>
      <c r="M86" s="155"/>
    </row>
    <row r="87" spans="1:13" s="146" customFormat="1" ht="18" hidden="1" customHeight="1" x14ac:dyDescent="0.2">
      <c r="A87" s="395"/>
      <c r="B87" s="454" t="s">
        <v>1291</v>
      </c>
      <c r="C87" s="322" t="s">
        <v>2492</v>
      </c>
      <c r="D87" s="322">
        <v>44507</v>
      </c>
      <c r="E87" s="441">
        <f t="shared" ref="E87" si="111">D87+1</f>
        <v>44508</v>
      </c>
      <c r="F87" s="322">
        <f t="shared" ref="F87" si="112">D87+3</f>
        <v>44510</v>
      </c>
      <c r="G87" s="441">
        <f t="shared" ref="G87" si="113">D87+4</f>
        <v>44511</v>
      </c>
      <c r="H87" s="474">
        <v>44508</v>
      </c>
      <c r="I87" s="474">
        <v>44508</v>
      </c>
      <c r="J87" s="155"/>
      <c r="K87" s="155"/>
      <c r="L87" s="155"/>
      <c r="M87" s="155"/>
    </row>
    <row r="88" spans="1:13" s="146" customFormat="1" ht="18" hidden="1" customHeight="1" x14ac:dyDescent="0.2">
      <c r="A88" s="395"/>
      <c r="B88" s="454" t="s">
        <v>1537</v>
      </c>
      <c r="C88" s="322" t="s">
        <v>2493</v>
      </c>
      <c r="D88" s="322">
        <v>44517</v>
      </c>
      <c r="E88" s="441">
        <f t="shared" si="106"/>
        <v>44518</v>
      </c>
      <c r="F88" s="322">
        <f t="shared" si="107"/>
        <v>44520</v>
      </c>
      <c r="G88" s="322">
        <f t="shared" si="108"/>
        <v>44521</v>
      </c>
      <c r="H88" s="474">
        <f t="shared" ref="H88:I88" si="114">H86+7</f>
        <v>44515</v>
      </c>
      <c r="I88" s="474">
        <f t="shared" si="114"/>
        <v>44515</v>
      </c>
      <c r="J88" s="155"/>
      <c r="K88" s="155"/>
      <c r="L88" s="155"/>
      <c r="M88" s="155"/>
    </row>
    <row r="89" spans="1:13" s="146" customFormat="1" ht="18" hidden="1" customHeight="1" x14ac:dyDescent="0.2">
      <c r="A89" s="395"/>
      <c r="B89" s="454" t="s">
        <v>2494</v>
      </c>
      <c r="C89" s="322" t="s">
        <v>2495</v>
      </c>
      <c r="D89" s="322">
        <v>44522</v>
      </c>
      <c r="E89" s="441">
        <f t="shared" si="106"/>
        <v>44523</v>
      </c>
      <c r="F89" s="322">
        <f t="shared" si="107"/>
        <v>44525</v>
      </c>
      <c r="G89" s="322">
        <f t="shared" si="108"/>
        <v>44526</v>
      </c>
      <c r="H89" s="474">
        <f t="shared" ref="H89:I89" si="115">H88+7</f>
        <v>44522</v>
      </c>
      <c r="I89" s="474">
        <f t="shared" si="115"/>
        <v>44522</v>
      </c>
      <c r="J89" s="155"/>
      <c r="K89" s="155"/>
      <c r="L89" s="155"/>
      <c r="M89" s="155"/>
    </row>
    <row r="90" spans="1:13" s="146" customFormat="1" ht="15.6" hidden="1" customHeight="1" x14ac:dyDescent="0.2">
      <c r="A90" s="395"/>
      <c r="B90" s="454" t="s">
        <v>1537</v>
      </c>
      <c r="C90" s="322" t="s">
        <v>2496</v>
      </c>
      <c r="D90" s="322">
        <v>44531</v>
      </c>
      <c r="E90" s="441">
        <f t="shared" si="106"/>
        <v>44532</v>
      </c>
      <c r="F90" s="322">
        <f t="shared" si="107"/>
        <v>44534</v>
      </c>
      <c r="G90" s="322">
        <f t="shared" si="108"/>
        <v>44535</v>
      </c>
      <c r="H90" s="474">
        <f t="shared" ref="H90:I90" si="116">H89+7</f>
        <v>44529</v>
      </c>
      <c r="I90" s="474">
        <f t="shared" si="116"/>
        <v>44529</v>
      </c>
      <c r="J90" s="155"/>
      <c r="K90" s="155"/>
      <c r="L90" s="155"/>
      <c r="M90" s="155"/>
    </row>
    <row r="91" spans="1:13" s="146" customFormat="1" ht="15.6" hidden="1" customHeight="1" x14ac:dyDescent="0.2">
      <c r="A91" s="395"/>
      <c r="B91" s="454" t="s">
        <v>2494</v>
      </c>
      <c r="C91" s="322" t="s">
        <v>2497</v>
      </c>
      <c r="D91" s="322">
        <v>44535</v>
      </c>
      <c r="E91" s="322">
        <f t="shared" ref="E91:E93" si="117">D91+1</f>
        <v>44536</v>
      </c>
      <c r="F91" s="322">
        <f t="shared" ref="F91:F93" si="118">D91+3</f>
        <v>44538</v>
      </c>
      <c r="G91" s="322">
        <f t="shared" ref="G91:G93" si="119">D91+4</f>
        <v>44539</v>
      </c>
      <c r="H91" s="474">
        <v>44536</v>
      </c>
      <c r="I91" s="474">
        <v>44536</v>
      </c>
      <c r="J91" s="155"/>
      <c r="K91" s="155"/>
      <c r="L91" s="155"/>
      <c r="M91" s="155"/>
    </row>
    <row r="92" spans="1:13" s="146" customFormat="1" ht="15.6" hidden="1" customHeight="1" x14ac:dyDescent="0.2">
      <c r="A92" s="395"/>
      <c r="B92" s="454" t="s">
        <v>2498</v>
      </c>
      <c r="C92" s="322" t="s">
        <v>2499</v>
      </c>
      <c r="D92" s="322">
        <v>44549</v>
      </c>
      <c r="E92" s="441">
        <f t="shared" si="117"/>
        <v>44550</v>
      </c>
      <c r="F92" s="322">
        <f t="shared" si="118"/>
        <v>44552</v>
      </c>
      <c r="G92" s="322">
        <f t="shared" si="119"/>
        <v>44553</v>
      </c>
      <c r="H92" s="474">
        <f t="shared" ref="H92:I98" si="120">H91+7</f>
        <v>44543</v>
      </c>
      <c r="I92" s="474">
        <f t="shared" si="120"/>
        <v>44543</v>
      </c>
      <c r="J92" s="155"/>
      <c r="K92" s="155"/>
      <c r="L92" s="155"/>
      <c r="M92" s="155"/>
    </row>
    <row r="93" spans="1:13" s="146" customFormat="1" ht="15.6" hidden="1" customHeight="1" x14ac:dyDescent="0.2">
      <c r="A93" s="395"/>
      <c r="B93" s="454" t="s">
        <v>2494</v>
      </c>
      <c r="C93" s="322" t="s">
        <v>2500</v>
      </c>
      <c r="D93" s="322">
        <v>44551</v>
      </c>
      <c r="E93" s="322">
        <f t="shared" si="117"/>
        <v>44552</v>
      </c>
      <c r="F93" s="322">
        <f t="shared" si="118"/>
        <v>44554</v>
      </c>
      <c r="G93" s="322">
        <f t="shared" si="119"/>
        <v>44555</v>
      </c>
      <c r="H93" s="474">
        <f t="shared" si="120"/>
        <v>44550</v>
      </c>
      <c r="I93" s="474">
        <f t="shared" si="120"/>
        <v>44550</v>
      </c>
      <c r="J93" s="155"/>
      <c r="K93" s="155"/>
      <c r="L93" s="155"/>
      <c r="M93" s="155"/>
    </row>
    <row r="94" spans="1:13" s="146" customFormat="1" ht="18" hidden="1" customHeight="1" x14ac:dyDescent="0.2">
      <c r="A94" s="395"/>
      <c r="B94" s="454" t="s">
        <v>2498</v>
      </c>
      <c r="C94" s="322" t="s">
        <v>2501</v>
      </c>
      <c r="D94" s="322">
        <v>44557</v>
      </c>
      <c r="E94" s="322">
        <f t="shared" ref="E94" si="121">D94+1</f>
        <v>44558</v>
      </c>
      <c r="F94" s="322">
        <f t="shared" ref="F94" si="122">D94+3</f>
        <v>44560</v>
      </c>
      <c r="G94" s="322">
        <f t="shared" ref="G94" si="123">D94+4</f>
        <v>44561</v>
      </c>
      <c r="H94" s="474">
        <f t="shared" si="120"/>
        <v>44557</v>
      </c>
      <c r="I94" s="474">
        <f t="shared" si="120"/>
        <v>44557</v>
      </c>
      <c r="J94" s="170"/>
      <c r="K94" s="169"/>
      <c r="L94" s="169"/>
      <c r="M94" s="169"/>
    </row>
    <row r="95" spans="1:13" s="146" customFormat="1" ht="18" hidden="1" customHeight="1" x14ac:dyDescent="0.2">
      <c r="A95" s="395"/>
      <c r="B95" s="454" t="s">
        <v>2494</v>
      </c>
      <c r="C95" s="322" t="s">
        <v>2502</v>
      </c>
      <c r="D95" s="322">
        <v>44198</v>
      </c>
      <c r="E95" s="322">
        <f t="shared" ref="E95" si="124">D95+1</f>
        <v>44199</v>
      </c>
      <c r="F95" s="322">
        <f t="shared" ref="F95" si="125">D95+3</f>
        <v>44201</v>
      </c>
      <c r="G95" s="322">
        <f t="shared" ref="G95" si="126">D95+4</f>
        <v>44202</v>
      </c>
      <c r="H95" s="474">
        <f t="shared" si="120"/>
        <v>44564</v>
      </c>
      <c r="I95" s="474">
        <f t="shared" si="120"/>
        <v>44564</v>
      </c>
      <c r="J95" s="170"/>
      <c r="K95" s="169"/>
      <c r="L95" s="169"/>
      <c r="M95" s="169"/>
    </row>
    <row r="96" spans="1:13" s="146" customFormat="1" ht="18" hidden="1" customHeight="1" x14ac:dyDescent="0.2">
      <c r="A96" s="395"/>
      <c r="B96" s="454" t="s">
        <v>2498</v>
      </c>
      <c r="C96" s="322" t="s">
        <v>2503</v>
      </c>
      <c r="D96" s="322">
        <v>44577</v>
      </c>
      <c r="E96" s="491">
        <f t="shared" ref="E96:E98" si="127">D96+1</f>
        <v>44578</v>
      </c>
      <c r="F96" s="322">
        <f t="shared" ref="F96:F98" si="128">D96+3</f>
        <v>44580</v>
      </c>
      <c r="G96" s="322">
        <f t="shared" ref="G96:G98" si="129">D96+4</f>
        <v>44581</v>
      </c>
      <c r="H96" s="474">
        <f t="shared" si="120"/>
        <v>44571</v>
      </c>
      <c r="I96" s="474">
        <f t="shared" si="120"/>
        <v>44571</v>
      </c>
      <c r="J96" s="170"/>
      <c r="K96" s="169"/>
      <c r="L96" s="169"/>
      <c r="M96" s="169"/>
    </row>
    <row r="97" spans="1:13" s="146" customFormat="1" ht="18" hidden="1" customHeight="1" x14ac:dyDescent="0.2">
      <c r="A97" s="395"/>
      <c r="B97" s="454" t="s">
        <v>2494</v>
      </c>
      <c r="C97" s="322" t="s">
        <v>2504</v>
      </c>
      <c r="D97" s="322">
        <v>44574</v>
      </c>
      <c r="E97" s="322">
        <f t="shared" si="127"/>
        <v>44575</v>
      </c>
      <c r="F97" s="322">
        <f t="shared" si="128"/>
        <v>44577</v>
      </c>
      <c r="G97" s="322">
        <f t="shared" si="129"/>
        <v>44578</v>
      </c>
      <c r="H97" s="474">
        <f t="shared" si="120"/>
        <v>44578</v>
      </c>
      <c r="I97" s="474">
        <f t="shared" si="120"/>
        <v>44578</v>
      </c>
      <c r="J97" s="170"/>
      <c r="K97" s="169"/>
      <c r="L97" s="169"/>
      <c r="M97" s="169"/>
    </row>
    <row r="98" spans="1:13" s="146" customFormat="1" ht="18" hidden="1" customHeight="1" x14ac:dyDescent="0.2">
      <c r="A98" s="395"/>
      <c r="B98" s="454" t="s">
        <v>2498</v>
      </c>
      <c r="C98" s="322" t="s">
        <v>2505</v>
      </c>
      <c r="D98" s="322">
        <v>44586</v>
      </c>
      <c r="E98" s="322">
        <f t="shared" si="127"/>
        <v>44587</v>
      </c>
      <c r="F98" s="322">
        <f t="shared" si="128"/>
        <v>44589</v>
      </c>
      <c r="G98" s="322">
        <f t="shared" si="129"/>
        <v>44590</v>
      </c>
      <c r="H98" s="474">
        <f t="shared" si="120"/>
        <v>44585</v>
      </c>
      <c r="I98" s="474">
        <f t="shared" si="120"/>
        <v>44585</v>
      </c>
      <c r="J98" s="170"/>
      <c r="K98" s="169"/>
      <c r="L98" s="169"/>
      <c r="M98" s="169"/>
    </row>
    <row r="99" spans="1:13" s="146" customFormat="1" ht="18" hidden="1" customHeight="1" x14ac:dyDescent="0.2">
      <c r="A99" s="395" t="s">
        <v>2487</v>
      </c>
      <c r="B99" s="454" t="s">
        <v>1324</v>
      </c>
      <c r="C99" s="322" t="s">
        <v>2506</v>
      </c>
      <c r="D99" s="322">
        <f t="shared" ref="D99" si="130">D98+7</f>
        <v>44593</v>
      </c>
      <c r="E99" s="322">
        <f t="shared" ref="E99:E100" si="131">D99+1</f>
        <v>44594</v>
      </c>
      <c r="F99" s="322">
        <f t="shared" ref="F99:F100" si="132">D99+3</f>
        <v>44596</v>
      </c>
      <c r="G99" s="491">
        <f t="shared" ref="G99:G100" si="133">D99+4</f>
        <v>44597</v>
      </c>
      <c r="H99" s="474"/>
      <c r="I99" s="474"/>
      <c r="J99" s="155"/>
      <c r="K99" s="155"/>
      <c r="L99" s="155"/>
      <c r="M99" s="155"/>
    </row>
    <row r="100" spans="1:13" s="146" customFormat="1" ht="18" hidden="1" customHeight="1" x14ac:dyDescent="0.2">
      <c r="A100" s="395"/>
      <c r="B100" s="454" t="s">
        <v>2494</v>
      </c>
      <c r="C100" s="322" t="s">
        <v>2506</v>
      </c>
      <c r="D100" s="322">
        <v>44591</v>
      </c>
      <c r="E100" s="322">
        <f t="shared" si="131"/>
        <v>44592</v>
      </c>
      <c r="F100" s="322">
        <f t="shared" si="132"/>
        <v>44594</v>
      </c>
      <c r="G100" s="322">
        <f t="shared" si="133"/>
        <v>44595</v>
      </c>
      <c r="H100" s="474">
        <v>44592</v>
      </c>
      <c r="I100" s="474">
        <v>44592</v>
      </c>
      <c r="J100" s="155"/>
      <c r="K100" s="155"/>
      <c r="L100" s="155"/>
      <c r="M100" s="155"/>
    </row>
    <row r="101" spans="1:13" s="146" customFormat="1" ht="18" hidden="1" customHeight="1" x14ac:dyDescent="0.2">
      <c r="A101" s="395"/>
      <c r="B101" s="454" t="s">
        <v>2498</v>
      </c>
      <c r="C101" s="322" t="s">
        <v>2507</v>
      </c>
      <c r="D101" s="322">
        <v>44600</v>
      </c>
      <c r="E101" s="322">
        <f t="shared" ref="E101" si="134">D101+1</f>
        <v>44601</v>
      </c>
      <c r="F101" s="322">
        <f t="shared" ref="F101" si="135">D101+3</f>
        <v>44603</v>
      </c>
      <c r="G101" s="322">
        <f t="shared" ref="G101" si="136">D101+4</f>
        <v>44604</v>
      </c>
      <c r="H101" s="474">
        <f>H100+7</f>
        <v>44599</v>
      </c>
      <c r="I101" s="474">
        <f>I100+7</f>
        <v>44599</v>
      </c>
      <c r="J101" s="155"/>
      <c r="K101" s="155"/>
      <c r="L101" s="155"/>
      <c r="M101" s="155"/>
    </row>
    <row r="102" spans="1:13" s="146" customFormat="1" ht="18" hidden="1" customHeight="1" x14ac:dyDescent="0.2">
      <c r="A102" s="395" t="s">
        <v>2487</v>
      </c>
      <c r="B102" s="454" t="s">
        <v>1291</v>
      </c>
      <c r="C102" s="322" t="s">
        <v>2508</v>
      </c>
      <c r="D102" s="322">
        <v>44605</v>
      </c>
      <c r="E102" s="322">
        <f t="shared" ref="E102" si="137">D102+1</f>
        <v>44606</v>
      </c>
      <c r="F102" s="322">
        <f t="shared" ref="F102" si="138">D102+3</f>
        <v>44608</v>
      </c>
      <c r="G102" s="322">
        <f t="shared" ref="G102" si="139">D102+4</f>
        <v>44609</v>
      </c>
      <c r="H102" s="474">
        <f t="shared" ref="H102:I106" si="140">H101+7</f>
        <v>44606</v>
      </c>
      <c r="I102" s="474">
        <f t="shared" si="140"/>
        <v>44606</v>
      </c>
      <c r="J102" s="155"/>
      <c r="K102" s="155"/>
      <c r="L102" s="155"/>
      <c r="M102" s="155"/>
    </row>
    <row r="103" spans="1:13" s="146" customFormat="1" ht="18" hidden="1" customHeight="1" x14ac:dyDescent="0.2">
      <c r="A103" s="395"/>
      <c r="B103" s="454" t="s">
        <v>2498</v>
      </c>
      <c r="C103" s="322" t="s">
        <v>2509</v>
      </c>
      <c r="D103" s="322">
        <v>44614</v>
      </c>
      <c r="E103" s="322">
        <f t="shared" ref="E103" si="141">D103+1</f>
        <v>44615</v>
      </c>
      <c r="F103" s="322">
        <f t="shared" ref="F103" si="142">D103+3</f>
        <v>44617</v>
      </c>
      <c r="G103" s="322">
        <f t="shared" ref="G103" si="143">D103+4</f>
        <v>44618</v>
      </c>
      <c r="H103" s="474">
        <f t="shared" si="140"/>
        <v>44613</v>
      </c>
      <c r="I103" s="474">
        <f t="shared" si="140"/>
        <v>44613</v>
      </c>
      <c r="J103" s="155"/>
      <c r="K103" s="155"/>
      <c r="L103" s="155"/>
      <c r="M103" s="155"/>
    </row>
    <row r="104" spans="1:13" s="146" customFormat="1" ht="18" hidden="1" customHeight="1" x14ac:dyDescent="0.2">
      <c r="A104" s="395" t="s">
        <v>2487</v>
      </c>
      <c r="B104" s="454" t="s">
        <v>1291</v>
      </c>
      <c r="C104" s="322" t="s">
        <v>2510</v>
      </c>
      <c r="D104" s="322">
        <v>44619</v>
      </c>
      <c r="E104" s="322">
        <f t="shared" ref="E104" si="144">D104+1</f>
        <v>44620</v>
      </c>
      <c r="F104" s="322">
        <f t="shared" ref="F104" si="145">D104+3</f>
        <v>44622</v>
      </c>
      <c r="G104" s="322">
        <f t="shared" ref="G104" si="146">D104+4</f>
        <v>44623</v>
      </c>
      <c r="H104" s="474">
        <f t="shared" si="140"/>
        <v>44620</v>
      </c>
      <c r="I104" s="474">
        <f t="shared" si="140"/>
        <v>44620</v>
      </c>
      <c r="J104" s="155"/>
      <c r="K104" s="155"/>
      <c r="L104" s="155"/>
      <c r="M104" s="155"/>
    </row>
    <row r="105" spans="1:13" s="146" customFormat="1" ht="18" hidden="1" customHeight="1" x14ac:dyDescent="0.2">
      <c r="A105" s="395"/>
      <c r="B105" s="454" t="s">
        <v>2498</v>
      </c>
      <c r="C105" s="322" t="s">
        <v>2511</v>
      </c>
      <c r="D105" s="322">
        <f>D104+7</f>
        <v>44626</v>
      </c>
      <c r="E105" s="491">
        <f t="shared" ref="E105" si="147">D105+1</f>
        <v>44627</v>
      </c>
      <c r="F105" s="322">
        <f t="shared" ref="F105" si="148">D105+3</f>
        <v>44629</v>
      </c>
      <c r="G105" s="491">
        <f t="shared" ref="G105" si="149">D105+4</f>
        <v>44630</v>
      </c>
      <c r="H105" s="474">
        <f t="shared" si="140"/>
        <v>44627</v>
      </c>
      <c r="I105" s="474">
        <f t="shared" si="140"/>
        <v>44627</v>
      </c>
      <c r="J105" s="155"/>
      <c r="K105" s="155"/>
      <c r="L105" s="155"/>
      <c r="M105" s="155"/>
    </row>
    <row r="106" spans="1:13" s="146" customFormat="1" ht="18" hidden="1" customHeight="1" x14ac:dyDescent="0.2">
      <c r="A106" s="395"/>
      <c r="B106" s="454" t="s">
        <v>1291</v>
      </c>
      <c r="C106" s="322" t="s">
        <v>2512</v>
      </c>
      <c r="D106" s="322">
        <f>D105+7</f>
        <v>44633</v>
      </c>
      <c r="E106" s="491">
        <f t="shared" ref="E106" si="150">D106+1</f>
        <v>44634</v>
      </c>
      <c r="F106" s="322">
        <f t="shared" ref="F106" si="151">D106+3</f>
        <v>44636</v>
      </c>
      <c r="G106" s="491">
        <f t="shared" ref="G106" si="152">D106+4</f>
        <v>44637</v>
      </c>
      <c r="H106" s="474">
        <f t="shared" si="140"/>
        <v>44634</v>
      </c>
      <c r="I106" s="474">
        <f t="shared" si="140"/>
        <v>44634</v>
      </c>
      <c r="J106" s="155"/>
      <c r="K106" s="155"/>
      <c r="L106" s="155"/>
      <c r="M106" s="155"/>
    </row>
    <row r="107" spans="1:13" s="146" customFormat="1" ht="18" hidden="1" customHeight="1" x14ac:dyDescent="0.2">
      <c r="A107" s="395"/>
      <c r="B107" s="454" t="s">
        <v>2494</v>
      </c>
      <c r="C107" s="322" t="s">
        <v>2512</v>
      </c>
      <c r="D107" s="322">
        <v>44633</v>
      </c>
      <c r="E107" s="320">
        <f t="shared" ref="E107" si="153">D107+1</f>
        <v>44634</v>
      </c>
      <c r="F107" s="322">
        <f t="shared" ref="F107" si="154">D107+3</f>
        <v>44636</v>
      </c>
      <c r="G107" s="320">
        <f t="shared" ref="G107" si="155">D107+4</f>
        <v>44637</v>
      </c>
      <c r="H107" s="474">
        <v>44634</v>
      </c>
      <c r="I107" s="474">
        <v>44634</v>
      </c>
      <c r="J107" s="155"/>
      <c r="K107" s="155"/>
      <c r="L107" s="155"/>
      <c r="M107" s="155"/>
    </row>
    <row r="108" spans="1:13" s="146" customFormat="1" ht="18" hidden="1" customHeight="1" x14ac:dyDescent="0.2">
      <c r="A108" s="395"/>
      <c r="B108" s="454" t="s">
        <v>2498</v>
      </c>
      <c r="C108" s="322" t="s">
        <v>2513</v>
      </c>
      <c r="D108" s="322">
        <f>D106+7</f>
        <v>44640</v>
      </c>
      <c r="E108" s="322">
        <f t="shared" ref="E108" si="156">D108+1</f>
        <v>44641</v>
      </c>
      <c r="F108" s="322">
        <f t="shared" ref="F108" si="157">D108+3</f>
        <v>44643</v>
      </c>
      <c r="G108" s="322">
        <f t="shared" ref="G108" si="158">D108+4</f>
        <v>44644</v>
      </c>
      <c r="H108" s="474">
        <f>H106+7</f>
        <v>44641</v>
      </c>
      <c r="I108" s="474">
        <f>I106+7</f>
        <v>44641</v>
      </c>
      <c r="J108" s="155"/>
      <c r="K108" s="155"/>
      <c r="L108" s="155"/>
      <c r="M108" s="155"/>
    </row>
    <row r="109" spans="1:13" s="146" customFormat="1" ht="18" hidden="1" customHeight="1" x14ac:dyDescent="0.2">
      <c r="A109" s="395"/>
      <c r="B109" s="454" t="s">
        <v>2494</v>
      </c>
      <c r="C109" s="322" t="s">
        <v>2513</v>
      </c>
      <c r="D109" s="322">
        <f>D107+7</f>
        <v>44640</v>
      </c>
      <c r="E109" s="441">
        <f t="shared" ref="E109" si="159">D109+1</f>
        <v>44641</v>
      </c>
      <c r="F109" s="322">
        <f t="shared" ref="F109" si="160">D109+3</f>
        <v>44643</v>
      </c>
      <c r="G109" s="322">
        <f t="shared" ref="G109" si="161">D109+4</f>
        <v>44644</v>
      </c>
      <c r="H109" s="474">
        <f>H107+7</f>
        <v>44641</v>
      </c>
      <c r="I109" s="474">
        <f>I107+7</f>
        <v>44641</v>
      </c>
      <c r="J109" s="155"/>
      <c r="K109" s="155"/>
      <c r="L109" s="155"/>
      <c r="M109" s="155"/>
    </row>
    <row r="110" spans="1:13" s="146" customFormat="1" ht="18" hidden="1" customHeight="1" x14ac:dyDescent="0.2">
      <c r="A110" s="395"/>
      <c r="B110" s="551"/>
      <c r="C110" s="552"/>
      <c r="D110" s="552"/>
      <c r="E110" s="552"/>
      <c r="F110" s="552"/>
      <c r="G110" s="552"/>
      <c r="H110" s="474"/>
      <c r="I110" s="474"/>
      <c r="J110" s="155"/>
      <c r="K110" s="155"/>
      <c r="L110" s="155"/>
      <c r="M110" s="155"/>
    </row>
    <row r="111" spans="1:13" s="146" customFormat="1" ht="18" hidden="1" customHeight="1" x14ac:dyDescent="0.2">
      <c r="A111" s="395"/>
      <c r="B111" s="454" t="s">
        <v>2412</v>
      </c>
      <c r="C111" s="322" t="s">
        <v>2514</v>
      </c>
      <c r="D111" s="322">
        <v>44647</v>
      </c>
      <c r="E111" s="320">
        <f t="shared" ref="E111" si="162">D111+1</f>
        <v>44648</v>
      </c>
      <c r="F111" s="322">
        <f t="shared" ref="F111" si="163">D111+3</f>
        <v>44650</v>
      </c>
      <c r="G111" s="320">
        <f t="shared" ref="G111" si="164">D111+4</f>
        <v>44651</v>
      </c>
      <c r="H111" s="474">
        <v>44648</v>
      </c>
      <c r="I111" s="474">
        <v>44648</v>
      </c>
      <c r="J111" s="155"/>
      <c r="K111" s="155"/>
      <c r="L111" s="155"/>
      <c r="M111" s="155"/>
    </row>
    <row r="112" spans="1:13" s="146" customFormat="1" ht="18" hidden="1" customHeight="1" x14ac:dyDescent="0.2">
      <c r="A112" s="395"/>
      <c r="B112" s="454" t="s">
        <v>2498</v>
      </c>
      <c r="C112" s="322" t="s">
        <v>2515</v>
      </c>
      <c r="D112" s="322">
        <f>D111+7</f>
        <v>44654</v>
      </c>
      <c r="E112" s="320">
        <f t="shared" ref="E112" si="165">D112+1</f>
        <v>44655</v>
      </c>
      <c r="F112" s="322">
        <f t="shared" ref="F112" si="166">D112+3</f>
        <v>44657</v>
      </c>
      <c r="G112" s="491">
        <f t="shared" ref="G112" si="167">D112+4</f>
        <v>44658</v>
      </c>
      <c r="H112" s="474">
        <f t="shared" ref="H112:I127" si="168">H111+7</f>
        <v>44655</v>
      </c>
      <c r="I112" s="474">
        <f t="shared" si="168"/>
        <v>44655</v>
      </c>
      <c r="J112" s="155"/>
      <c r="K112" s="155"/>
      <c r="L112" s="155"/>
      <c r="M112" s="155"/>
    </row>
    <row r="113" spans="1:13" s="146" customFormat="1" ht="18" hidden="1" customHeight="1" x14ac:dyDescent="0.2">
      <c r="A113" s="395" t="s">
        <v>2516</v>
      </c>
      <c r="B113" s="454" t="s">
        <v>1324</v>
      </c>
      <c r="C113" s="322" t="s">
        <v>2517</v>
      </c>
      <c r="D113" s="322">
        <v>44662</v>
      </c>
      <c r="E113" s="320">
        <f t="shared" ref="E113" si="169">D113+1</f>
        <v>44663</v>
      </c>
      <c r="F113" s="322">
        <f t="shared" ref="F113" si="170">D113+3</f>
        <v>44665</v>
      </c>
      <c r="G113" s="320">
        <f t="shared" ref="G113" si="171">D113+4</f>
        <v>44666</v>
      </c>
      <c r="H113" s="474">
        <f t="shared" si="168"/>
        <v>44662</v>
      </c>
      <c r="I113" s="474">
        <f t="shared" si="168"/>
        <v>44662</v>
      </c>
      <c r="J113" s="155"/>
      <c r="K113" s="155"/>
      <c r="L113" s="155"/>
      <c r="M113" s="155"/>
    </row>
    <row r="114" spans="1:13" s="146" customFormat="1" ht="18" hidden="1" customHeight="1" x14ac:dyDescent="0.2">
      <c r="A114" s="395"/>
      <c r="B114" s="454" t="s">
        <v>2498</v>
      </c>
      <c r="C114" s="322" t="s">
        <v>2517</v>
      </c>
      <c r="D114" s="322">
        <v>44662</v>
      </c>
      <c r="E114" s="320">
        <f t="shared" ref="E114" si="172">D114+1</f>
        <v>44663</v>
      </c>
      <c r="F114" s="322">
        <f t="shared" ref="F114" si="173">D114+3</f>
        <v>44665</v>
      </c>
      <c r="G114" s="320">
        <f t="shared" ref="G114" si="174">D114+4</f>
        <v>44666</v>
      </c>
      <c r="H114" s="474">
        <f t="shared" si="168"/>
        <v>44669</v>
      </c>
      <c r="I114" s="474">
        <f t="shared" si="168"/>
        <v>44669</v>
      </c>
      <c r="J114" s="155"/>
      <c r="K114" s="155"/>
      <c r="L114" s="155"/>
      <c r="M114" s="155"/>
    </row>
    <row r="115" spans="1:13" s="146" customFormat="1" ht="18" hidden="1" customHeight="1" x14ac:dyDescent="0.2">
      <c r="A115" s="395"/>
      <c r="B115" s="454" t="s">
        <v>2498</v>
      </c>
      <c r="C115" s="322" t="s">
        <v>2518</v>
      </c>
      <c r="D115" s="322">
        <v>44670</v>
      </c>
      <c r="E115" s="320">
        <f t="shared" ref="E115" si="175">D115+1</f>
        <v>44671</v>
      </c>
      <c r="F115" s="322">
        <f t="shared" ref="F115" si="176">D115+3</f>
        <v>44673</v>
      </c>
      <c r="G115" s="320">
        <f t="shared" ref="G115" si="177">D115+4</f>
        <v>44674</v>
      </c>
      <c r="H115" s="474">
        <f>H113+7</f>
        <v>44669</v>
      </c>
      <c r="I115" s="474">
        <f>I113+7</f>
        <v>44669</v>
      </c>
      <c r="J115" s="155"/>
      <c r="K115" s="155"/>
      <c r="L115" s="155"/>
      <c r="M115" s="155"/>
    </row>
    <row r="116" spans="1:13" s="146" customFormat="1" ht="18" hidden="1" customHeight="1" x14ac:dyDescent="0.2">
      <c r="A116" s="395" t="s">
        <v>2519</v>
      </c>
      <c r="B116" s="454" t="s">
        <v>2498</v>
      </c>
      <c r="C116" s="322" t="s">
        <v>2520</v>
      </c>
      <c r="D116" s="322">
        <v>44678</v>
      </c>
      <c r="E116" s="320">
        <f t="shared" ref="E116" si="178">D116+1</f>
        <v>44679</v>
      </c>
      <c r="F116" s="322">
        <f t="shared" ref="F116" si="179">D116+3</f>
        <v>44681</v>
      </c>
      <c r="G116" s="320">
        <f t="shared" ref="G116" si="180">D116+4</f>
        <v>44682</v>
      </c>
      <c r="H116" s="474">
        <f t="shared" si="168"/>
        <v>44676</v>
      </c>
      <c r="I116" s="474">
        <f t="shared" si="168"/>
        <v>44676</v>
      </c>
      <c r="J116" s="155"/>
      <c r="K116" s="155"/>
      <c r="L116" s="155"/>
      <c r="M116" s="155"/>
    </row>
    <row r="117" spans="1:13" s="146" customFormat="1" ht="18" hidden="1" customHeight="1" x14ac:dyDescent="0.2">
      <c r="A117" s="395"/>
      <c r="B117" s="454" t="s">
        <v>2498</v>
      </c>
      <c r="C117" s="322" t="s">
        <v>2521</v>
      </c>
      <c r="D117" s="322">
        <v>44690</v>
      </c>
      <c r="E117" s="320">
        <f t="shared" ref="E117" si="181">D117+1</f>
        <v>44691</v>
      </c>
      <c r="F117" s="322">
        <f t="shared" ref="F117" si="182">D117+3</f>
        <v>44693</v>
      </c>
      <c r="G117" s="320">
        <f t="shared" ref="G117" si="183">D117+4</f>
        <v>44694</v>
      </c>
      <c r="H117" s="474">
        <v>44690</v>
      </c>
      <c r="I117" s="474">
        <v>44690</v>
      </c>
      <c r="J117" s="155"/>
      <c r="K117" s="155"/>
      <c r="L117" s="155"/>
      <c r="M117" s="155"/>
    </row>
    <row r="118" spans="1:13" s="146" customFormat="1" ht="18" hidden="1" customHeight="1" x14ac:dyDescent="0.2">
      <c r="A118" s="395"/>
      <c r="B118" s="454" t="s">
        <v>2498</v>
      </c>
      <c r="C118" s="322" t="s">
        <v>2522</v>
      </c>
      <c r="D118" s="322">
        <v>44696</v>
      </c>
      <c r="E118" s="320">
        <f t="shared" ref="E118:E120" si="184">D118+1</f>
        <v>44697</v>
      </c>
      <c r="F118" s="322">
        <f t="shared" ref="F118:F120" si="185">D118+3</f>
        <v>44699</v>
      </c>
      <c r="G118" s="320">
        <f t="shared" ref="G118:G120" si="186">D118+4</f>
        <v>44700</v>
      </c>
      <c r="H118" s="474">
        <f t="shared" si="168"/>
        <v>44697</v>
      </c>
      <c r="I118" s="474">
        <f t="shared" si="168"/>
        <v>44697</v>
      </c>
      <c r="J118" s="155"/>
      <c r="K118" s="155"/>
      <c r="L118" s="155"/>
      <c r="M118" s="155"/>
    </row>
    <row r="119" spans="1:13" s="146" customFormat="1" ht="18" hidden="1" customHeight="1" x14ac:dyDescent="0.2">
      <c r="A119" s="395"/>
      <c r="B119" s="454" t="s">
        <v>2305</v>
      </c>
      <c r="C119" s="322" t="s">
        <v>2522</v>
      </c>
      <c r="D119" s="322">
        <v>44696</v>
      </c>
      <c r="E119" s="491">
        <f>D119+1</f>
        <v>44697</v>
      </c>
      <c r="F119" s="322">
        <f>D119+3</f>
        <v>44699</v>
      </c>
      <c r="G119" s="491">
        <f>D119+4</f>
        <v>44700</v>
      </c>
      <c r="H119" s="474"/>
      <c r="I119" s="474"/>
      <c r="J119" s="155"/>
      <c r="K119" s="155"/>
      <c r="L119" s="155"/>
      <c r="M119" s="155"/>
    </row>
    <row r="120" spans="1:13" s="146" customFormat="1" ht="18" hidden="1" customHeight="1" x14ac:dyDescent="0.2">
      <c r="A120" s="395"/>
      <c r="B120" s="454" t="s">
        <v>2498</v>
      </c>
      <c r="C120" s="322" t="s">
        <v>2523</v>
      </c>
      <c r="D120" s="322">
        <v>44703</v>
      </c>
      <c r="E120" s="320">
        <f t="shared" si="184"/>
        <v>44704</v>
      </c>
      <c r="F120" s="322">
        <f t="shared" si="185"/>
        <v>44706</v>
      </c>
      <c r="G120" s="320">
        <f t="shared" si="186"/>
        <v>44707</v>
      </c>
      <c r="H120" s="474">
        <f>H118+7</f>
        <v>44704</v>
      </c>
      <c r="I120" s="474">
        <f>I118+7</f>
        <v>44704</v>
      </c>
      <c r="J120" s="155"/>
      <c r="K120" s="155"/>
      <c r="L120" s="155"/>
      <c r="M120" s="155"/>
    </row>
    <row r="121" spans="1:13" s="146" customFormat="1" ht="18" hidden="1" customHeight="1" x14ac:dyDescent="0.2">
      <c r="A121" s="395"/>
      <c r="B121" s="454" t="s">
        <v>2498</v>
      </c>
      <c r="C121" s="322" t="s">
        <v>2524</v>
      </c>
      <c r="D121" s="322">
        <f t="shared" ref="D121:D137" si="187">D120+7</f>
        <v>44710</v>
      </c>
      <c r="E121" s="320">
        <f t="shared" ref="E121" si="188">D121+1</f>
        <v>44711</v>
      </c>
      <c r="F121" s="322">
        <f t="shared" ref="F121" si="189">D121+3</f>
        <v>44713</v>
      </c>
      <c r="G121" s="320">
        <f t="shared" ref="G121" si="190">D121+4</f>
        <v>44714</v>
      </c>
      <c r="H121" s="474">
        <f t="shared" si="168"/>
        <v>44711</v>
      </c>
      <c r="I121" s="474">
        <f t="shared" si="168"/>
        <v>44711</v>
      </c>
      <c r="J121" s="155"/>
      <c r="K121" s="155"/>
      <c r="L121" s="155"/>
      <c r="M121" s="155"/>
    </row>
    <row r="122" spans="1:13" s="146" customFormat="1" ht="18" hidden="1" customHeight="1" x14ac:dyDescent="0.2">
      <c r="A122" s="395"/>
      <c r="B122" s="454" t="s">
        <v>2498</v>
      </c>
      <c r="C122" s="322" t="s">
        <v>2525</v>
      </c>
      <c r="D122" s="322">
        <v>44721</v>
      </c>
      <c r="E122" s="320">
        <f t="shared" ref="E122" si="191">D122+1</f>
        <v>44722</v>
      </c>
      <c r="F122" s="322">
        <f t="shared" ref="F122" si="192">D122+3</f>
        <v>44724</v>
      </c>
      <c r="G122" s="320">
        <f t="shared" ref="G122" si="193">D122+4</f>
        <v>44725</v>
      </c>
      <c r="H122" s="474">
        <f t="shared" si="168"/>
        <v>44718</v>
      </c>
      <c r="I122" s="474">
        <f t="shared" si="168"/>
        <v>44718</v>
      </c>
      <c r="J122" s="155"/>
      <c r="K122" s="155"/>
      <c r="L122" s="155"/>
      <c r="M122" s="155"/>
    </row>
    <row r="123" spans="1:13" s="146" customFormat="1" ht="18" hidden="1" customHeight="1" x14ac:dyDescent="0.2">
      <c r="A123" s="395"/>
      <c r="B123" s="454" t="s">
        <v>2498</v>
      </c>
      <c r="C123" s="322" t="s">
        <v>2526</v>
      </c>
      <c r="D123" s="322">
        <v>44733</v>
      </c>
      <c r="E123" s="320">
        <f t="shared" ref="E123" si="194">D123+1</f>
        <v>44734</v>
      </c>
      <c r="F123" s="322">
        <f t="shared" ref="F123" si="195">D123+3</f>
        <v>44736</v>
      </c>
      <c r="G123" s="320">
        <f t="shared" ref="G123" si="196">D123+4</f>
        <v>44737</v>
      </c>
      <c r="H123" s="474">
        <v>44724</v>
      </c>
      <c r="I123" s="474">
        <f t="shared" si="168"/>
        <v>44725</v>
      </c>
      <c r="J123" s="155"/>
      <c r="K123" s="155"/>
      <c r="L123" s="155"/>
      <c r="M123" s="155"/>
    </row>
    <row r="124" spans="1:13" s="146" customFormat="1" ht="18" hidden="1" customHeight="1" x14ac:dyDescent="0.2">
      <c r="A124" s="395" t="s">
        <v>2527</v>
      </c>
      <c r="B124" s="454" t="s">
        <v>2224</v>
      </c>
      <c r="C124" s="322" t="s">
        <v>2528</v>
      </c>
      <c r="D124" s="322">
        <v>44734</v>
      </c>
      <c r="E124" s="154">
        <f t="shared" ref="E124" si="197">D124+1</f>
        <v>44735</v>
      </c>
      <c r="F124" s="322">
        <f t="shared" ref="F124" si="198">D124+3</f>
        <v>44737</v>
      </c>
      <c r="G124" s="154">
        <f t="shared" ref="G124" si="199">D124+4</f>
        <v>44738</v>
      </c>
      <c r="H124" s="474">
        <f t="shared" si="168"/>
        <v>44731</v>
      </c>
      <c r="I124" s="474">
        <f t="shared" si="168"/>
        <v>44732</v>
      </c>
      <c r="J124" s="155"/>
      <c r="K124" s="155"/>
      <c r="L124" s="155"/>
      <c r="M124" s="155"/>
    </row>
    <row r="125" spans="1:13" s="146" customFormat="1" ht="18" hidden="1" customHeight="1" x14ac:dyDescent="0.2">
      <c r="A125" s="395"/>
      <c r="B125" s="454" t="s">
        <v>2498</v>
      </c>
      <c r="C125" s="322" t="s">
        <v>2529</v>
      </c>
      <c r="D125" s="322">
        <v>44742</v>
      </c>
      <c r="E125" s="320">
        <f t="shared" ref="E125" si="200">D125+1</f>
        <v>44743</v>
      </c>
      <c r="F125" s="322">
        <f t="shared" ref="F125" si="201">D125+3</f>
        <v>44745</v>
      </c>
      <c r="G125" s="154">
        <f t="shared" ref="G125" si="202">D125+4</f>
        <v>44746</v>
      </c>
      <c r="H125" s="474">
        <f t="shared" si="168"/>
        <v>44738</v>
      </c>
      <c r="I125" s="474">
        <f t="shared" si="168"/>
        <v>44739</v>
      </c>
      <c r="J125" s="155"/>
      <c r="K125" s="155"/>
      <c r="L125" s="155"/>
      <c r="M125" s="155"/>
    </row>
    <row r="126" spans="1:13" s="146" customFormat="1" ht="18" hidden="1" customHeight="1" x14ac:dyDescent="0.2">
      <c r="A126" s="395" t="s">
        <v>2530</v>
      </c>
      <c r="B126" s="153" t="s">
        <v>2498</v>
      </c>
      <c r="C126" s="320" t="s">
        <v>2531</v>
      </c>
      <c r="D126" s="320">
        <v>44750</v>
      </c>
      <c r="E126" s="320">
        <f t="shared" ref="E126" si="203">D126+1</f>
        <v>44751</v>
      </c>
      <c r="F126" s="322">
        <f t="shared" ref="F126" si="204">D126+3</f>
        <v>44753</v>
      </c>
      <c r="G126" s="320">
        <f t="shared" ref="G126" si="205">D126+4</f>
        <v>44754</v>
      </c>
      <c r="H126" s="474">
        <f t="shared" si="168"/>
        <v>44745</v>
      </c>
      <c r="I126" s="474">
        <f t="shared" si="168"/>
        <v>44746</v>
      </c>
      <c r="J126" s="155"/>
      <c r="K126" s="155"/>
      <c r="L126" s="155"/>
      <c r="M126" s="155"/>
    </row>
    <row r="127" spans="1:13" s="146" customFormat="1" ht="18" hidden="1" customHeight="1" x14ac:dyDescent="0.2">
      <c r="A127" s="395"/>
      <c r="B127" s="153" t="s">
        <v>2498</v>
      </c>
      <c r="C127" s="320" t="s">
        <v>2532</v>
      </c>
      <c r="D127" s="320">
        <v>44752</v>
      </c>
      <c r="E127" s="320">
        <f t="shared" ref="E127" si="206">D127+1</f>
        <v>44753</v>
      </c>
      <c r="F127" s="322">
        <f t="shared" ref="F127" si="207">D127+3</f>
        <v>44755</v>
      </c>
      <c r="G127" s="320">
        <f t="shared" ref="G127" si="208">D127+4</f>
        <v>44756</v>
      </c>
      <c r="H127" s="474">
        <f t="shared" si="168"/>
        <v>44752</v>
      </c>
      <c r="I127" s="474">
        <f t="shared" si="168"/>
        <v>44753</v>
      </c>
      <c r="J127" s="155"/>
      <c r="K127" s="155"/>
      <c r="L127" s="155"/>
      <c r="M127" s="155"/>
    </row>
    <row r="128" spans="1:13" s="146" customFormat="1" ht="18" hidden="1" customHeight="1" x14ac:dyDescent="0.2">
      <c r="A128" s="395"/>
      <c r="B128" s="437" t="s">
        <v>2533</v>
      </c>
      <c r="C128" s="328" t="s">
        <v>2532</v>
      </c>
      <c r="D128" s="320">
        <v>44752</v>
      </c>
      <c r="E128" s="441">
        <f t="shared" ref="E128" si="209">D128+1</f>
        <v>44753</v>
      </c>
      <c r="F128" s="322">
        <f t="shared" ref="F128" si="210">D128+3</f>
        <v>44755</v>
      </c>
      <c r="G128" s="441">
        <f t="shared" ref="G128" si="211">D128+4</f>
        <v>44756</v>
      </c>
      <c r="H128" s="474">
        <v>44752</v>
      </c>
      <c r="I128" s="474">
        <v>44753</v>
      </c>
      <c r="J128" s="162"/>
      <c r="K128" s="155"/>
      <c r="L128" s="155"/>
      <c r="M128" s="155"/>
    </row>
    <row r="129" spans="1:13" s="146" customFormat="1" ht="18" hidden="1" customHeight="1" x14ac:dyDescent="0.2">
      <c r="A129" s="395"/>
      <c r="B129" s="437" t="s">
        <v>2534</v>
      </c>
      <c r="C129" s="328" t="s">
        <v>2532</v>
      </c>
      <c r="D129" s="320">
        <v>44752</v>
      </c>
      <c r="E129" s="441">
        <f t="shared" ref="E129" si="212">D129+1</f>
        <v>44753</v>
      </c>
      <c r="F129" s="322">
        <f t="shared" ref="F129" si="213">D129+3</f>
        <v>44755</v>
      </c>
      <c r="G129" s="441">
        <f t="shared" ref="G129" si="214">D129+4</f>
        <v>44756</v>
      </c>
      <c r="H129" s="474">
        <v>44752</v>
      </c>
      <c r="I129" s="474">
        <v>44753</v>
      </c>
      <c r="J129" s="162"/>
      <c r="K129" s="155"/>
      <c r="L129" s="155"/>
      <c r="M129" s="155"/>
    </row>
    <row r="130" spans="1:13" s="146" customFormat="1" ht="18" hidden="1" customHeight="1" x14ac:dyDescent="0.2">
      <c r="A130" s="395"/>
      <c r="B130" s="153" t="s">
        <v>2535</v>
      </c>
      <c r="C130" s="320" t="s">
        <v>2536</v>
      </c>
      <c r="D130" s="320">
        <v>44760</v>
      </c>
      <c r="E130" s="320">
        <f>D130+1</f>
        <v>44761</v>
      </c>
      <c r="F130" s="322">
        <f>D130+3</f>
        <v>44763</v>
      </c>
      <c r="G130" s="320">
        <f t="shared" ref="G130" si="215">D130+4</f>
        <v>44764</v>
      </c>
      <c r="H130" s="474">
        <v>44760</v>
      </c>
      <c r="I130" s="474">
        <v>44761</v>
      </c>
      <c r="J130" s="162"/>
      <c r="K130" s="155"/>
      <c r="L130" s="155"/>
      <c r="M130" s="155"/>
    </row>
    <row r="131" spans="1:13" s="146" customFormat="1" ht="18" hidden="1" customHeight="1" x14ac:dyDescent="0.2">
      <c r="A131" s="395" t="s">
        <v>2537</v>
      </c>
      <c r="B131" s="603" t="s">
        <v>1573</v>
      </c>
      <c r="C131" s="320" t="s">
        <v>2538</v>
      </c>
      <c r="D131" s="320">
        <v>44768</v>
      </c>
      <c r="E131" s="320">
        <f t="shared" ref="E131" si="216">D131+1</f>
        <v>44769</v>
      </c>
      <c r="F131" s="320">
        <f t="shared" ref="F131" si="217">D131+3</f>
        <v>44771</v>
      </c>
      <c r="G131" s="320">
        <f t="shared" ref="G131" si="218">D131+4</f>
        <v>44772</v>
      </c>
      <c r="H131" s="474">
        <v>44766</v>
      </c>
      <c r="I131" s="474">
        <v>44767</v>
      </c>
      <c r="J131" s="155"/>
      <c r="K131" s="155"/>
      <c r="L131" s="155"/>
      <c r="M131" s="155"/>
    </row>
    <row r="132" spans="1:13" s="146" customFormat="1" ht="18" hidden="1" customHeight="1" x14ac:dyDescent="0.2">
      <c r="A132" s="395"/>
      <c r="B132" s="602" t="s">
        <v>2498</v>
      </c>
      <c r="C132" s="320" t="s">
        <v>2539</v>
      </c>
      <c r="D132" s="320">
        <v>44771</v>
      </c>
      <c r="E132" s="320">
        <f t="shared" ref="E132" si="219">D132+1</f>
        <v>44772</v>
      </c>
      <c r="F132" s="322">
        <f t="shared" ref="F132" si="220">D132+3</f>
        <v>44774</v>
      </c>
      <c r="G132" s="320">
        <f t="shared" ref="G132" si="221">D132+4</f>
        <v>44775</v>
      </c>
      <c r="H132" s="474">
        <f>H131+7</f>
        <v>44773</v>
      </c>
      <c r="I132" s="474">
        <f>I131+7</f>
        <v>44774</v>
      </c>
      <c r="J132" s="155"/>
      <c r="K132" s="155"/>
      <c r="L132" s="155"/>
      <c r="M132" s="155"/>
    </row>
    <row r="133" spans="1:13" s="146" customFormat="1" ht="18" hidden="1" customHeight="1" x14ac:dyDescent="0.2">
      <c r="A133" s="395" t="s">
        <v>2537</v>
      </c>
      <c r="B133" s="216" t="s">
        <v>597</v>
      </c>
      <c r="C133" s="320" t="s">
        <v>2540</v>
      </c>
      <c r="D133" s="320">
        <v>44781</v>
      </c>
      <c r="E133" s="320">
        <f t="shared" ref="E133" si="222">D133+1</f>
        <v>44782</v>
      </c>
      <c r="F133" s="322">
        <f t="shared" ref="F133" si="223">D133+3</f>
        <v>44784</v>
      </c>
      <c r="G133" s="491">
        <f t="shared" ref="G133" si="224">D133+4</f>
        <v>44785</v>
      </c>
      <c r="H133" s="474">
        <f t="shared" ref="H133:H168" si="225">H132+7</f>
        <v>44780</v>
      </c>
      <c r="I133" s="474">
        <f t="shared" ref="I133:I168" si="226">I132+7</f>
        <v>44781</v>
      </c>
      <c r="J133" s="155"/>
      <c r="K133" s="155"/>
      <c r="L133" s="155"/>
      <c r="M133" s="155"/>
    </row>
    <row r="134" spans="1:13" s="146" customFormat="1" ht="18" hidden="1" customHeight="1" x14ac:dyDescent="0.2">
      <c r="A134" s="395"/>
      <c r="B134" s="153" t="s">
        <v>2498</v>
      </c>
      <c r="C134" s="320" t="s">
        <v>2541</v>
      </c>
      <c r="D134" s="320">
        <v>44783</v>
      </c>
      <c r="E134" s="320">
        <f t="shared" ref="E134" si="227">D134+1</f>
        <v>44784</v>
      </c>
      <c r="F134" s="322">
        <f t="shared" ref="F134" si="228">D134+3</f>
        <v>44786</v>
      </c>
      <c r="G134" s="491">
        <f t="shared" ref="G134" si="229">D134+4</f>
        <v>44787</v>
      </c>
      <c r="H134" s="474">
        <f t="shared" si="225"/>
        <v>44787</v>
      </c>
      <c r="I134" s="474">
        <f t="shared" si="226"/>
        <v>44788</v>
      </c>
      <c r="J134" s="155"/>
      <c r="K134" s="155"/>
      <c r="L134" s="155"/>
      <c r="M134" s="155"/>
    </row>
    <row r="135" spans="1:13" s="146" customFormat="1" ht="18" hidden="1" customHeight="1" x14ac:dyDescent="0.2">
      <c r="A135" s="395"/>
      <c r="B135" s="153" t="s">
        <v>2498</v>
      </c>
      <c r="C135" s="320" t="s">
        <v>2542</v>
      </c>
      <c r="D135" s="320">
        <v>44792</v>
      </c>
      <c r="E135" s="320">
        <f t="shared" ref="E135" si="230">D135+1</f>
        <v>44793</v>
      </c>
      <c r="F135" s="322">
        <f t="shared" ref="F135" si="231">D135+3</f>
        <v>44795</v>
      </c>
      <c r="G135" s="491">
        <f t="shared" ref="G135" si="232">D135+4</f>
        <v>44796</v>
      </c>
      <c r="H135" s="474">
        <f t="shared" si="225"/>
        <v>44794</v>
      </c>
      <c r="I135" s="474">
        <f t="shared" si="226"/>
        <v>44795</v>
      </c>
      <c r="J135" s="155"/>
      <c r="K135" s="155"/>
      <c r="L135" s="155"/>
      <c r="M135" s="155"/>
    </row>
    <row r="136" spans="1:13" s="146" customFormat="1" ht="18" hidden="1" customHeight="1" x14ac:dyDescent="0.2">
      <c r="A136" s="395" t="s">
        <v>2537</v>
      </c>
      <c r="B136" s="153" t="s">
        <v>452</v>
      </c>
      <c r="C136" s="320" t="s">
        <v>2543</v>
      </c>
      <c r="D136" s="491">
        <v>44801</v>
      </c>
      <c r="E136" s="491">
        <f t="shared" ref="E136" si="233">D136+1</f>
        <v>44802</v>
      </c>
      <c r="F136" s="491">
        <f t="shared" ref="F136" si="234">D136+3</f>
        <v>44804</v>
      </c>
      <c r="G136" s="491">
        <f t="shared" ref="G136" si="235">D136+4</f>
        <v>44805</v>
      </c>
      <c r="H136" s="474">
        <f t="shared" si="225"/>
        <v>44801</v>
      </c>
      <c r="I136" s="474">
        <f t="shared" si="226"/>
        <v>44802</v>
      </c>
      <c r="J136" s="155"/>
      <c r="K136" s="155"/>
      <c r="L136" s="155"/>
      <c r="M136" s="155"/>
    </row>
    <row r="137" spans="1:13" s="146" customFormat="1" ht="18" hidden="1" customHeight="1" x14ac:dyDescent="0.2">
      <c r="A137" s="395"/>
      <c r="B137" s="437" t="s">
        <v>439</v>
      </c>
      <c r="C137" s="320" t="s">
        <v>2544</v>
      </c>
      <c r="D137" s="491">
        <f t="shared" si="187"/>
        <v>44808</v>
      </c>
      <c r="E137" s="491">
        <f t="shared" ref="E137" si="236">D137+1</f>
        <v>44809</v>
      </c>
      <c r="F137" s="491">
        <f t="shared" ref="F137" si="237">D137+3</f>
        <v>44811</v>
      </c>
      <c r="G137" s="491">
        <f t="shared" ref="G137" si="238">D137+4</f>
        <v>44812</v>
      </c>
      <c r="H137" s="474">
        <f t="shared" si="225"/>
        <v>44808</v>
      </c>
      <c r="I137" s="474">
        <f t="shared" si="226"/>
        <v>44809</v>
      </c>
      <c r="J137" s="145"/>
      <c r="K137" s="145"/>
      <c r="L137" s="145"/>
      <c r="M137" s="159"/>
    </row>
    <row r="138" spans="1:13" s="146" customFormat="1" ht="18" hidden="1" customHeight="1" x14ac:dyDescent="0.2">
      <c r="A138" s="395"/>
      <c r="B138" s="123" t="s">
        <v>2545</v>
      </c>
      <c r="C138" s="155"/>
      <c r="D138" s="155"/>
      <c r="E138" s="451"/>
      <c r="F138" s="451"/>
      <c r="G138" s="610"/>
      <c r="H138" s="474">
        <f t="shared" si="225"/>
        <v>44815</v>
      </c>
      <c r="I138" s="474">
        <f t="shared" si="226"/>
        <v>44816</v>
      </c>
      <c r="J138" s="145"/>
      <c r="K138" s="145"/>
      <c r="L138" s="145"/>
      <c r="M138" s="159"/>
    </row>
    <row r="139" spans="1:13" s="146" customFormat="1" ht="18" hidden="1" customHeight="1" x14ac:dyDescent="0.2">
      <c r="A139" s="395"/>
      <c r="B139" s="164"/>
      <c r="C139" s="155"/>
      <c r="D139" s="155"/>
      <c r="E139" s="155"/>
      <c r="F139" s="155"/>
      <c r="G139" s="610"/>
      <c r="H139" s="474">
        <f t="shared" si="225"/>
        <v>44822</v>
      </c>
      <c r="I139" s="474">
        <f t="shared" si="226"/>
        <v>44823</v>
      </c>
      <c r="J139" s="145"/>
      <c r="K139" s="145"/>
      <c r="L139" s="145"/>
      <c r="M139" s="159"/>
    </row>
    <row r="140" spans="1:13" s="146" customFormat="1" ht="45" hidden="1" customHeight="1" x14ac:dyDescent="0.2">
      <c r="A140" s="395"/>
      <c r="B140" s="394" t="s">
        <v>1955</v>
      </c>
      <c r="C140" s="169" t="s">
        <v>2546</v>
      </c>
      <c r="D140" s="332" t="s">
        <v>1510</v>
      </c>
      <c r="E140" s="163" t="s">
        <v>2176</v>
      </c>
      <c r="F140" s="163" t="s">
        <v>288</v>
      </c>
      <c r="G140" s="611" t="s">
        <v>2547</v>
      </c>
      <c r="H140" s="474">
        <f t="shared" si="225"/>
        <v>44829</v>
      </c>
      <c r="I140" s="474">
        <f t="shared" si="226"/>
        <v>44830</v>
      </c>
      <c r="J140" s="145"/>
      <c r="K140" s="145"/>
      <c r="L140" s="145"/>
      <c r="M140" s="159"/>
    </row>
    <row r="141" spans="1:13" s="146" customFormat="1" ht="23.45" hidden="1" customHeight="1" x14ac:dyDescent="0.2">
      <c r="A141" s="395"/>
      <c r="B141" s="152" t="s">
        <v>381</v>
      </c>
      <c r="C141" s="152" t="s">
        <v>382</v>
      </c>
      <c r="D141" s="332" t="s">
        <v>1289</v>
      </c>
      <c r="E141" s="332" t="s">
        <v>2486</v>
      </c>
      <c r="F141" s="332" t="s">
        <v>163</v>
      </c>
      <c r="G141" s="612" t="s">
        <v>294</v>
      </c>
      <c r="H141" s="474">
        <f t="shared" si="225"/>
        <v>44836</v>
      </c>
      <c r="I141" s="474">
        <f t="shared" si="226"/>
        <v>44837</v>
      </c>
      <c r="J141" s="145"/>
      <c r="K141" s="145"/>
      <c r="L141" s="145"/>
      <c r="M141" s="159"/>
    </row>
    <row r="142" spans="1:13" s="146" customFormat="1" ht="18" hidden="1" customHeight="1" x14ac:dyDescent="0.2">
      <c r="A142" s="395"/>
      <c r="B142" s="153" t="s">
        <v>1537</v>
      </c>
      <c r="C142" s="320" t="s">
        <v>2489</v>
      </c>
      <c r="D142" s="320">
        <v>44493</v>
      </c>
      <c r="E142" s="322">
        <f t="shared" ref="E142:E147" si="239">D142+1</f>
        <v>44494</v>
      </c>
      <c r="F142" s="322">
        <f t="shared" ref="F142:F147" si="240">D142+3</f>
        <v>44496</v>
      </c>
      <c r="G142" s="491">
        <f t="shared" ref="G142:G147" si="241">D142+5</f>
        <v>44498</v>
      </c>
      <c r="H142" s="474">
        <f t="shared" si="225"/>
        <v>44843</v>
      </c>
      <c r="I142" s="474">
        <f t="shared" si="226"/>
        <v>44844</v>
      </c>
      <c r="J142" s="145"/>
      <c r="K142" s="145"/>
      <c r="L142" s="145"/>
      <c r="M142" s="159"/>
    </row>
    <row r="143" spans="1:13" s="146" customFormat="1" ht="18" hidden="1" customHeight="1" x14ac:dyDescent="0.2">
      <c r="A143" s="395"/>
      <c r="B143" s="153" t="s">
        <v>2494</v>
      </c>
      <c r="C143" s="320" t="s">
        <v>2490</v>
      </c>
      <c r="D143" s="320">
        <v>44500</v>
      </c>
      <c r="E143" s="322">
        <f t="shared" si="239"/>
        <v>44501</v>
      </c>
      <c r="F143" s="322">
        <f t="shared" si="240"/>
        <v>44503</v>
      </c>
      <c r="G143" s="491">
        <f t="shared" si="241"/>
        <v>44505</v>
      </c>
      <c r="H143" s="474">
        <f t="shared" si="225"/>
        <v>44850</v>
      </c>
      <c r="I143" s="474">
        <f t="shared" si="226"/>
        <v>44851</v>
      </c>
      <c r="J143" s="145"/>
      <c r="K143" s="145"/>
      <c r="L143" s="145"/>
      <c r="M143" s="159"/>
    </row>
    <row r="144" spans="1:13" s="146" customFormat="1" ht="18" hidden="1" customHeight="1" x14ac:dyDescent="0.2">
      <c r="A144" s="395"/>
      <c r="B144" s="153" t="s">
        <v>1537</v>
      </c>
      <c r="C144" s="320" t="s">
        <v>2492</v>
      </c>
      <c r="D144" s="320">
        <v>44512</v>
      </c>
      <c r="E144" s="322">
        <f t="shared" si="239"/>
        <v>44513</v>
      </c>
      <c r="F144" s="322">
        <f t="shared" si="240"/>
        <v>44515</v>
      </c>
      <c r="G144" s="491">
        <f t="shared" si="241"/>
        <v>44517</v>
      </c>
      <c r="H144" s="474">
        <f t="shared" si="225"/>
        <v>44857</v>
      </c>
      <c r="I144" s="474">
        <f t="shared" si="226"/>
        <v>44858</v>
      </c>
      <c r="J144" s="145"/>
      <c r="K144" s="145"/>
      <c r="L144" s="145"/>
      <c r="M144" s="159"/>
    </row>
    <row r="145" spans="1:13" s="146" customFormat="1" ht="18" hidden="1" customHeight="1" x14ac:dyDescent="0.2">
      <c r="A145" s="395"/>
      <c r="B145" s="153" t="s">
        <v>2491</v>
      </c>
      <c r="C145" s="320" t="s">
        <v>2493</v>
      </c>
      <c r="D145" s="600">
        <v>44521</v>
      </c>
      <c r="E145" s="486">
        <f t="shared" si="239"/>
        <v>44522</v>
      </c>
      <c r="F145" s="486">
        <f t="shared" si="240"/>
        <v>44524</v>
      </c>
      <c r="G145" s="613">
        <f t="shared" si="241"/>
        <v>44526</v>
      </c>
      <c r="H145" s="474">
        <f t="shared" si="225"/>
        <v>44864</v>
      </c>
      <c r="I145" s="474">
        <f t="shared" si="226"/>
        <v>44865</v>
      </c>
      <c r="J145" s="145"/>
      <c r="K145" s="145"/>
      <c r="L145" s="145"/>
      <c r="M145" s="159"/>
    </row>
    <row r="146" spans="1:13" s="146" customFormat="1" ht="18" hidden="1" customHeight="1" x14ac:dyDescent="0.2">
      <c r="A146" s="395"/>
      <c r="B146" s="153" t="s">
        <v>1537</v>
      </c>
      <c r="C146" s="320" t="s">
        <v>2495</v>
      </c>
      <c r="D146" s="320">
        <v>44521</v>
      </c>
      <c r="E146" s="322">
        <f t="shared" si="239"/>
        <v>44522</v>
      </c>
      <c r="F146" s="322">
        <f t="shared" si="240"/>
        <v>44524</v>
      </c>
      <c r="G146" s="491">
        <f t="shared" si="241"/>
        <v>44526</v>
      </c>
      <c r="H146" s="474">
        <f t="shared" si="225"/>
        <v>44871</v>
      </c>
      <c r="I146" s="474">
        <f t="shared" si="226"/>
        <v>44872</v>
      </c>
      <c r="J146" s="145"/>
      <c r="K146" s="145"/>
      <c r="L146" s="145"/>
      <c r="M146" s="159"/>
    </row>
    <row r="147" spans="1:13" s="146" customFormat="1" ht="18" hidden="1" customHeight="1" x14ac:dyDescent="0.2">
      <c r="A147" s="395"/>
      <c r="B147" s="153" t="s">
        <v>2494</v>
      </c>
      <c r="C147" s="320" t="s">
        <v>2496</v>
      </c>
      <c r="D147" s="320">
        <v>44533</v>
      </c>
      <c r="E147" s="322">
        <f t="shared" si="239"/>
        <v>44534</v>
      </c>
      <c r="F147" s="322">
        <f t="shared" si="240"/>
        <v>44536</v>
      </c>
      <c r="G147" s="491">
        <f t="shared" si="241"/>
        <v>44538</v>
      </c>
      <c r="H147" s="474">
        <f t="shared" si="225"/>
        <v>44878</v>
      </c>
      <c r="I147" s="474">
        <f t="shared" si="226"/>
        <v>44879</v>
      </c>
      <c r="J147" s="145"/>
      <c r="K147" s="145"/>
      <c r="L147" s="145"/>
      <c r="M147" s="159"/>
    </row>
    <row r="148" spans="1:13" s="146" customFormat="1" ht="18" hidden="1" customHeight="1" x14ac:dyDescent="0.2">
      <c r="A148" s="395"/>
      <c r="B148" s="153" t="s">
        <v>1537</v>
      </c>
      <c r="C148" s="320" t="s">
        <v>2497</v>
      </c>
      <c r="D148" s="320">
        <v>44540</v>
      </c>
      <c r="E148" s="469">
        <f t="shared" ref="E148:E149" si="242">D148+1</f>
        <v>44541</v>
      </c>
      <c r="F148" s="469">
        <f t="shared" ref="F148:F149" si="243">D148+3</f>
        <v>44543</v>
      </c>
      <c r="G148" s="491">
        <f t="shared" ref="G148:G149" si="244">D148+5</f>
        <v>44545</v>
      </c>
      <c r="H148" s="474">
        <f t="shared" si="225"/>
        <v>44885</v>
      </c>
      <c r="I148" s="474">
        <f t="shared" si="226"/>
        <v>44886</v>
      </c>
      <c r="J148" s="145"/>
      <c r="K148" s="145"/>
      <c r="L148" s="145"/>
      <c r="M148" s="159"/>
    </row>
    <row r="149" spans="1:13" s="146" customFormat="1" ht="18" hidden="1" customHeight="1" x14ac:dyDescent="0.2">
      <c r="A149" s="395"/>
      <c r="B149" s="153" t="s">
        <v>2494</v>
      </c>
      <c r="C149" s="320" t="s">
        <v>2499</v>
      </c>
      <c r="D149" s="320">
        <v>44546</v>
      </c>
      <c r="E149" s="491">
        <f t="shared" si="242"/>
        <v>44547</v>
      </c>
      <c r="F149" s="491">
        <f t="shared" si="243"/>
        <v>44549</v>
      </c>
      <c r="G149" s="491">
        <f t="shared" si="244"/>
        <v>44551</v>
      </c>
      <c r="H149" s="474">
        <f t="shared" si="225"/>
        <v>44892</v>
      </c>
      <c r="I149" s="474">
        <f t="shared" si="226"/>
        <v>44893</v>
      </c>
      <c r="J149" s="145"/>
      <c r="K149" s="145"/>
      <c r="L149" s="145"/>
      <c r="M149" s="159"/>
    </row>
    <row r="150" spans="1:13" s="146" customFormat="1" ht="18" hidden="1" customHeight="1" x14ac:dyDescent="0.2">
      <c r="A150" s="395" t="s">
        <v>2537</v>
      </c>
      <c r="B150" s="153" t="s">
        <v>2548</v>
      </c>
      <c r="C150" s="320" t="s">
        <v>2500</v>
      </c>
      <c r="D150" s="320">
        <v>44549</v>
      </c>
      <c r="E150" s="322">
        <f t="shared" ref="E150" si="245">D150+1</f>
        <v>44550</v>
      </c>
      <c r="F150" s="322">
        <f t="shared" ref="F150" si="246">D150+3</f>
        <v>44552</v>
      </c>
      <c r="G150" s="491">
        <f t="shared" ref="G150" si="247">D150+5</f>
        <v>44554</v>
      </c>
      <c r="H150" s="474">
        <f t="shared" si="225"/>
        <v>44899</v>
      </c>
      <c r="I150" s="474">
        <f t="shared" si="226"/>
        <v>44900</v>
      </c>
      <c r="J150" s="145"/>
      <c r="K150" s="145"/>
      <c r="L150" s="145"/>
      <c r="M150" s="159"/>
    </row>
    <row r="151" spans="1:13" s="146" customFormat="1" ht="18" hidden="1" customHeight="1" x14ac:dyDescent="0.2">
      <c r="A151" s="395"/>
      <c r="B151" s="153" t="s">
        <v>2494</v>
      </c>
      <c r="C151" s="320" t="s">
        <v>2501</v>
      </c>
      <c r="D151" s="320">
        <v>44559</v>
      </c>
      <c r="E151" s="322">
        <f t="shared" ref="E151" si="248">D151+1</f>
        <v>44560</v>
      </c>
      <c r="F151" s="322">
        <f t="shared" ref="F151" si="249">D151+3</f>
        <v>44562</v>
      </c>
      <c r="G151" s="491">
        <f t="shared" ref="G151" si="250">D151+5</f>
        <v>44564</v>
      </c>
      <c r="H151" s="474">
        <f t="shared" si="225"/>
        <v>44906</v>
      </c>
      <c r="I151" s="474">
        <f t="shared" si="226"/>
        <v>44907</v>
      </c>
      <c r="J151" s="145"/>
      <c r="K151" s="145"/>
      <c r="L151" s="145"/>
      <c r="M151" s="159"/>
    </row>
    <row r="152" spans="1:13" s="146" customFormat="1" ht="18" hidden="1" customHeight="1" x14ac:dyDescent="0.2">
      <c r="A152" s="395"/>
      <c r="B152" s="153" t="s">
        <v>1537</v>
      </c>
      <c r="C152" s="320" t="s">
        <v>2502</v>
      </c>
      <c r="D152" s="320">
        <v>44570</v>
      </c>
      <c r="E152" s="322">
        <f t="shared" ref="E152:E156" si="251">D152+1</f>
        <v>44571</v>
      </c>
      <c r="F152" s="322">
        <f t="shared" ref="F152:F156" si="252">D152+3</f>
        <v>44573</v>
      </c>
      <c r="G152" s="491">
        <f t="shared" ref="G152:G156" si="253">D152+5</f>
        <v>44575</v>
      </c>
      <c r="H152" s="474">
        <f t="shared" si="225"/>
        <v>44913</v>
      </c>
      <c r="I152" s="474">
        <f t="shared" si="226"/>
        <v>44914</v>
      </c>
      <c r="J152" s="145"/>
      <c r="K152" s="145"/>
      <c r="L152" s="145"/>
      <c r="M152" s="159"/>
    </row>
    <row r="153" spans="1:13" s="146" customFormat="1" ht="18" hidden="1" customHeight="1" x14ac:dyDescent="0.2">
      <c r="A153" s="395"/>
      <c r="B153" s="153" t="s">
        <v>2549</v>
      </c>
      <c r="C153" s="320" t="s">
        <v>2502</v>
      </c>
      <c r="D153" s="320">
        <v>44569</v>
      </c>
      <c r="E153" s="322">
        <f t="shared" ref="E153" si="254">D153+1</f>
        <v>44570</v>
      </c>
      <c r="F153" s="441">
        <f t="shared" ref="F153" si="255">D153+3</f>
        <v>44572</v>
      </c>
      <c r="G153" s="491">
        <f t="shared" ref="G153" si="256">D153+5</f>
        <v>44574</v>
      </c>
      <c r="H153" s="474">
        <f t="shared" si="225"/>
        <v>44920</v>
      </c>
      <c r="I153" s="474">
        <f t="shared" si="226"/>
        <v>44921</v>
      </c>
      <c r="J153" s="145"/>
      <c r="K153" s="145"/>
      <c r="L153" s="145"/>
      <c r="M153" s="159"/>
    </row>
    <row r="154" spans="1:13" s="146" customFormat="1" ht="18" hidden="1" customHeight="1" x14ac:dyDescent="0.2">
      <c r="A154" s="395" t="s">
        <v>2487</v>
      </c>
      <c r="B154" s="153" t="s">
        <v>2549</v>
      </c>
      <c r="C154" s="320" t="s">
        <v>2503</v>
      </c>
      <c r="D154" s="320">
        <v>44577</v>
      </c>
      <c r="E154" s="322">
        <f t="shared" si="251"/>
        <v>44578</v>
      </c>
      <c r="F154" s="491">
        <f t="shared" si="252"/>
        <v>44580</v>
      </c>
      <c r="G154" s="491">
        <f t="shared" si="253"/>
        <v>44582</v>
      </c>
      <c r="H154" s="474">
        <f t="shared" si="225"/>
        <v>44927</v>
      </c>
      <c r="I154" s="474">
        <f t="shared" si="226"/>
        <v>44928</v>
      </c>
      <c r="J154" s="145"/>
      <c r="K154" s="145"/>
      <c r="L154" s="145"/>
      <c r="M154" s="159"/>
    </row>
    <row r="155" spans="1:13" s="146" customFormat="1" ht="18" hidden="1" customHeight="1" x14ac:dyDescent="0.2">
      <c r="A155" s="395"/>
      <c r="B155" s="153" t="s">
        <v>2549</v>
      </c>
      <c r="C155" s="320" t="s">
        <v>2504</v>
      </c>
      <c r="D155" s="320">
        <v>44584</v>
      </c>
      <c r="E155" s="322">
        <f t="shared" si="251"/>
        <v>44585</v>
      </c>
      <c r="F155" s="491">
        <f t="shared" si="252"/>
        <v>44587</v>
      </c>
      <c r="G155" s="491">
        <f t="shared" si="253"/>
        <v>44589</v>
      </c>
      <c r="H155" s="474">
        <f t="shared" si="225"/>
        <v>44934</v>
      </c>
      <c r="I155" s="474">
        <f t="shared" si="226"/>
        <v>44935</v>
      </c>
      <c r="J155" s="145"/>
      <c r="K155" s="145"/>
      <c r="L155" s="145"/>
      <c r="M155" s="159"/>
    </row>
    <row r="156" spans="1:13" s="146" customFormat="1" ht="18" hidden="1" customHeight="1" x14ac:dyDescent="0.2">
      <c r="A156" s="395" t="s">
        <v>2550</v>
      </c>
      <c r="B156" s="153" t="s">
        <v>2548</v>
      </c>
      <c r="C156" s="320" t="s">
        <v>2504</v>
      </c>
      <c r="D156" s="320">
        <v>44588</v>
      </c>
      <c r="E156" s="441">
        <f t="shared" si="251"/>
        <v>44589</v>
      </c>
      <c r="F156" s="441">
        <f t="shared" si="252"/>
        <v>44591</v>
      </c>
      <c r="G156" s="491">
        <f t="shared" si="253"/>
        <v>44593</v>
      </c>
      <c r="H156" s="474">
        <f t="shared" si="225"/>
        <v>44941</v>
      </c>
      <c r="I156" s="474">
        <f t="shared" si="226"/>
        <v>44942</v>
      </c>
      <c r="J156" s="145"/>
      <c r="K156" s="145"/>
      <c r="L156" s="145"/>
      <c r="M156" s="159"/>
    </row>
    <row r="157" spans="1:13" s="146" customFormat="1" ht="18" hidden="1" customHeight="1" x14ac:dyDescent="0.2">
      <c r="A157" s="395" t="s">
        <v>2551</v>
      </c>
      <c r="B157" s="153" t="s">
        <v>2548</v>
      </c>
      <c r="C157" s="320" t="s">
        <v>2505</v>
      </c>
      <c r="D157" s="320">
        <v>44591</v>
      </c>
      <c r="E157" s="322">
        <f t="shared" ref="E157" si="257">D157+1</f>
        <v>44592</v>
      </c>
      <c r="F157" s="491">
        <f t="shared" ref="F157" si="258">D157+3</f>
        <v>44594</v>
      </c>
      <c r="G157" s="491">
        <f t="shared" ref="G157" si="259">D157+5</f>
        <v>44596</v>
      </c>
      <c r="H157" s="474">
        <f t="shared" si="225"/>
        <v>44948</v>
      </c>
      <c r="I157" s="474">
        <f t="shared" si="226"/>
        <v>44949</v>
      </c>
      <c r="J157" s="145"/>
      <c r="K157" s="145"/>
      <c r="L157" s="145"/>
      <c r="M157" s="159"/>
    </row>
    <row r="158" spans="1:13" s="146" customFormat="1" ht="18" hidden="1" customHeight="1" x14ac:dyDescent="0.2">
      <c r="A158" s="395"/>
      <c r="B158" s="153" t="s">
        <v>2494</v>
      </c>
      <c r="C158" s="320" t="s">
        <v>2505</v>
      </c>
      <c r="D158" s="320">
        <v>44584</v>
      </c>
      <c r="E158" s="322">
        <f t="shared" ref="E158" si="260">D158+1</f>
        <v>44585</v>
      </c>
      <c r="F158" s="322">
        <f t="shared" ref="F158" si="261">D158+3</f>
        <v>44587</v>
      </c>
      <c r="G158" s="491">
        <f t="shared" ref="G158" si="262">D158+5</f>
        <v>44589</v>
      </c>
      <c r="H158" s="474">
        <f t="shared" si="225"/>
        <v>44955</v>
      </c>
      <c r="I158" s="474">
        <f t="shared" si="226"/>
        <v>44956</v>
      </c>
      <c r="J158" s="145"/>
      <c r="K158" s="145"/>
      <c r="L158" s="145"/>
      <c r="M158" s="159"/>
    </row>
    <row r="159" spans="1:13" s="146" customFormat="1" ht="18" hidden="1" customHeight="1" x14ac:dyDescent="0.2">
      <c r="A159" s="395"/>
      <c r="B159" s="153" t="s">
        <v>1537</v>
      </c>
      <c r="C159" s="320" t="s">
        <v>2506</v>
      </c>
      <c r="D159" s="320">
        <f>D158+7</f>
        <v>44591</v>
      </c>
      <c r="E159" s="322">
        <f t="shared" ref="E159" si="263">D159+1</f>
        <v>44592</v>
      </c>
      <c r="F159" s="322">
        <f t="shared" ref="F159" si="264">D159+3</f>
        <v>44594</v>
      </c>
      <c r="G159" s="491">
        <f t="shared" ref="G159" si="265">D159+5</f>
        <v>44596</v>
      </c>
      <c r="H159" s="474">
        <f t="shared" si="225"/>
        <v>44962</v>
      </c>
      <c r="I159" s="474">
        <f t="shared" si="226"/>
        <v>44963</v>
      </c>
      <c r="J159" s="145"/>
      <c r="K159" s="145"/>
      <c r="L159" s="145"/>
      <c r="M159" s="159"/>
    </row>
    <row r="160" spans="1:13" s="146" customFormat="1" ht="18" hidden="1" customHeight="1" x14ac:dyDescent="0.2">
      <c r="A160" s="395"/>
      <c r="B160" s="153" t="s">
        <v>2494</v>
      </c>
      <c r="C160" s="320" t="s">
        <v>2507</v>
      </c>
      <c r="D160" s="320">
        <f>D159+7</f>
        <v>44598</v>
      </c>
      <c r="E160" s="322">
        <f t="shared" ref="E160:E163" si="266">D160+1</f>
        <v>44599</v>
      </c>
      <c r="F160" s="322">
        <f t="shared" ref="F160:F163" si="267">D160+3</f>
        <v>44601</v>
      </c>
      <c r="G160" s="491">
        <f t="shared" ref="G160:G163" si="268">D160+5</f>
        <v>44603</v>
      </c>
      <c r="H160" s="474">
        <f t="shared" si="225"/>
        <v>44969</v>
      </c>
      <c r="I160" s="474">
        <f t="shared" si="226"/>
        <v>44970</v>
      </c>
      <c r="J160" s="145"/>
      <c r="K160" s="145"/>
      <c r="L160" s="145"/>
      <c r="M160" s="159"/>
    </row>
    <row r="161" spans="1:13" s="146" customFormat="1" ht="18" hidden="1" customHeight="1" x14ac:dyDescent="0.2">
      <c r="A161" s="395"/>
      <c r="B161" s="153" t="s">
        <v>1537</v>
      </c>
      <c r="C161" s="320" t="s">
        <v>2508</v>
      </c>
      <c r="D161" s="320">
        <f>D160+7</f>
        <v>44605</v>
      </c>
      <c r="E161" s="322">
        <f t="shared" si="266"/>
        <v>44606</v>
      </c>
      <c r="F161" s="322">
        <f t="shared" si="267"/>
        <v>44608</v>
      </c>
      <c r="G161" s="491">
        <f t="shared" si="268"/>
        <v>44610</v>
      </c>
      <c r="H161" s="474">
        <f t="shared" si="225"/>
        <v>44976</v>
      </c>
      <c r="I161" s="474">
        <f t="shared" si="226"/>
        <v>44977</v>
      </c>
      <c r="J161" s="145"/>
      <c r="K161" s="145"/>
      <c r="L161" s="145"/>
      <c r="M161" s="159"/>
    </row>
    <row r="162" spans="1:13" s="146" customFormat="1" ht="18" hidden="1" customHeight="1" x14ac:dyDescent="0.2">
      <c r="A162" s="395" t="s">
        <v>2487</v>
      </c>
      <c r="B162" s="153" t="s">
        <v>1291</v>
      </c>
      <c r="C162" s="320" t="s">
        <v>2509</v>
      </c>
      <c r="D162" s="320">
        <f>D161+7</f>
        <v>44612</v>
      </c>
      <c r="E162" s="320">
        <f t="shared" si="266"/>
        <v>44613</v>
      </c>
      <c r="F162" s="320">
        <f t="shared" si="267"/>
        <v>44615</v>
      </c>
      <c r="G162" s="491">
        <f t="shared" si="268"/>
        <v>44617</v>
      </c>
      <c r="H162" s="474">
        <f t="shared" si="225"/>
        <v>44983</v>
      </c>
      <c r="I162" s="474">
        <f t="shared" si="226"/>
        <v>44984</v>
      </c>
      <c r="J162" s="145"/>
      <c r="K162" s="145"/>
      <c r="L162" s="145"/>
      <c r="M162" s="159"/>
    </row>
    <row r="163" spans="1:13" s="146" customFormat="1" ht="18" hidden="1" customHeight="1" x14ac:dyDescent="0.2">
      <c r="A163" s="395"/>
      <c r="B163" s="153" t="s">
        <v>1537</v>
      </c>
      <c r="C163" s="320" t="s">
        <v>2510</v>
      </c>
      <c r="D163" s="320">
        <v>44619</v>
      </c>
      <c r="E163" s="320">
        <f t="shared" si="266"/>
        <v>44620</v>
      </c>
      <c r="F163" s="320">
        <f t="shared" si="267"/>
        <v>44622</v>
      </c>
      <c r="G163" s="491">
        <f t="shared" si="268"/>
        <v>44624</v>
      </c>
      <c r="H163" s="474">
        <f t="shared" si="225"/>
        <v>44990</v>
      </c>
      <c r="I163" s="474">
        <f t="shared" si="226"/>
        <v>44991</v>
      </c>
      <c r="J163" s="145"/>
      <c r="K163" s="145"/>
      <c r="L163" s="145"/>
      <c r="M163" s="159"/>
    </row>
    <row r="164" spans="1:13" s="146" customFormat="1" ht="18" hidden="1" customHeight="1" x14ac:dyDescent="0.2">
      <c r="A164" s="395"/>
      <c r="B164" s="153" t="s">
        <v>1291</v>
      </c>
      <c r="C164" s="320" t="s">
        <v>2511</v>
      </c>
      <c r="D164" s="320">
        <v>44626</v>
      </c>
      <c r="E164" s="320">
        <f t="shared" ref="E164" si="269">D164+1</f>
        <v>44627</v>
      </c>
      <c r="F164" s="320">
        <f t="shared" ref="F164" si="270">D164+3</f>
        <v>44629</v>
      </c>
      <c r="G164" s="491">
        <f t="shared" ref="G164" si="271">D164+5</f>
        <v>44631</v>
      </c>
      <c r="H164" s="474">
        <f t="shared" si="225"/>
        <v>44997</v>
      </c>
      <c r="I164" s="474">
        <f t="shared" si="226"/>
        <v>44998</v>
      </c>
      <c r="J164" s="145"/>
      <c r="K164" s="145"/>
      <c r="L164" s="145"/>
      <c r="M164" s="159"/>
    </row>
    <row r="165" spans="1:13" s="146" customFormat="1" ht="18" hidden="1" customHeight="1" x14ac:dyDescent="0.2">
      <c r="A165" s="395"/>
      <c r="B165" s="153" t="s">
        <v>1537</v>
      </c>
      <c r="C165" s="320" t="s">
        <v>2512</v>
      </c>
      <c r="D165" s="320">
        <v>44633</v>
      </c>
      <c r="E165" s="320">
        <f t="shared" ref="E165:E167" si="272">D165+1</f>
        <v>44634</v>
      </c>
      <c r="F165" s="320">
        <f t="shared" ref="F165:F167" si="273">D165+3</f>
        <v>44636</v>
      </c>
      <c r="G165" s="491">
        <f t="shared" ref="G165:G167" si="274">D165+5</f>
        <v>44638</v>
      </c>
      <c r="H165" s="474">
        <f t="shared" si="225"/>
        <v>45004</v>
      </c>
      <c r="I165" s="474">
        <f t="shared" si="226"/>
        <v>45005</v>
      </c>
      <c r="J165" s="145"/>
      <c r="K165" s="145"/>
      <c r="L165" s="145"/>
      <c r="M165" s="159"/>
    </row>
    <row r="166" spans="1:13" s="146" customFormat="1" ht="18" hidden="1" customHeight="1" x14ac:dyDescent="0.2">
      <c r="A166" s="395" t="s">
        <v>1300</v>
      </c>
      <c r="B166" s="559" t="s">
        <v>439</v>
      </c>
      <c r="C166" s="320" t="s">
        <v>2513</v>
      </c>
      <c r="D166" s="320">
        <f>D165+7</f>
        <v>44640</v>
      </c>
      <c r="E166" s="441">
        <f t="shared" si="272"/>
        <v>44641</v>
      </c>
      <c r="F166" s="441">
        <f t="shared" si="273"/>
        <v>44643</v>
      </c>
      <c r="G166" s="491">
        <f t="shared" si="274"/>
        <v>44645</v>
      </c>
      <c r="H166" s="474">
        <f t="shared" si="225"/>
        <v>45011</v>
      </c>
      <c r="I166" s="474">
        <f t="shared" si="226"/>
        <v>45012</v>
      </c>
      <c r="J166" s="145"/>
      <c r="K166" s="145"/>
      <c r="L166" s="145"/>
      <c r="M166" s="159"/>
    </row>
    <row r="167" spans="1:13" s="146" customFormat="1" ht="18" hidden="1" customHeight="1" x14ac:dyDescent="0.2">
      <c r="A167" s="395"/>
      <c r="B167" s="153" t="s">
        <v>1537</v>
      </c>
      <c r="C167" s="320" t="s">
        <v>2514</v>
      </c>
      <c r="D167" s="320">
        <v>44647</v>
      </c>
      <c r="E167" s="320">
        <f t="shared" si="272"/>
        <v>44648</v>
      </c>
      <c r="F167" s="320">
        <f t="shared" si="273"/>
        <v>44650</v>
      </c>
      <c r="G167" s="491">
        <f t="shared" si="274"/>
        <v>44652</v>
      </c>
      <c r="H167" s="474">
        <f t="shared" si="225"/>
        <v>45018</v>
      </c>
      <c r="I167" s="474">
        <f t="shared" si="226"/>
        <v>45019</v>
      </c>
      <c r="J167" s="145"/>
      <c r="K167" s="145"/>
      <c r="L167" s="145"/>
      <c r="M167" s="159"/>
    </row>
    <row r="168" spans="1:13" s="146" customFormat="1" ht="18" hidden="1" customHeight="1" x14ac:dyDescent="0.2">
      <c r="A168" s="395" t="s">
        <v>1300</v>
      </c>
      <c r="B168" s="153" t="s">
        <v>2552</v>
      </c>
      <c r="C168" s="320" t="s">
        <v>2515</v>
      </c>
      <c r="D168" s="320">
        <f>D167+7</f>
        <v>44654</v>
      </c>
      <c r="E168" s="320">
        <f t="shared" ref="E168:E169" si="275">D168+1</f>
        <v>44655</v>
      </c>
      <c r="F168" s="320">
        <f t="shared" ref="F168:F169" si="276">D168+3</f>
        <v>44657</v>
      </c>
      <c r="G168" s="491">
        <f t="shared" ref="G168" si="277">D168+5</f>
        <v>44659</v>
      </c>
      <c r="H168" s="474">
        <f t="shared" si="225"/>
        <v>45025</v>
      </c>
      <c r="I168" s="474">
        <f t="shared" si="226"/>
        <v>45026</v>
      </c>
      <c r="J168" s="145"/>
      <c r="K168" s="145"/>
      <c r="L168" s="145"/>
      <c r="M168" s="159"/>
    </row>
    <row r="169" spans="1:13" s="146" customFormat="1" ht="18" hidden="1" customHeight="1" x14ac:dyDescent="0.2">
      <c r="A169" s="395" t="s">
        <v>2537</v>
      </c>
      <c r="B169" s="153" t="s">
        <v>2425</v>
      </c>
      <c r="C169" s="320" t="s">
        <v>2553</v>
      </c>
      <c r="D169" s="320">
        <f>D137+7</f>
        <v>44815</v>
      </c>
      <c r="E169" s="320">
        <f t="shared" si="275"/>
        <v>44816</v>
      </c>
      <c r="F169" s="322">
        <f t="shared" si="276"/>
        <v>44818</v>
      </c>
      <c r="G169" s="491">
        <f t="shared" ref="G169" si="278">D169+4</f>
        <v>44819</v>
      </c>
      <c r="H169" s="474">
        <v>44815</v>
      </c>
      <c r="I169" s="474">
        <v>44816</v>
      </c>
      <c r="J169" s="162"/>
      <c r="K169" s="145"/>
      <c r="L169" s="145"/>
      <c r="M169" s="159"/>
    </row>
    <row r="170" spans="1:13" s="146" customFormat="1" ht="18" hidden="1" customHeight="1" x14ac:dyDescent="0.2">
      <c r="A170" s="395"/>
      <c r="B170" s="153" t="s">
        <v>2498</v>
      </c>
      <c r="C170" s="320" t="s">
        <v>2554</v>
      </c>
      <c r="D170" s="320">
        <f t="shared" ref="D170:D177" si="279">D169+7</f>
        <v>44822</v>
      </c>
      <c r="E170" s="320">
        <f t="shared" ref="E170" si="280">D170+1</f>
        <v>44823</v>
      </c>
      <c r="F170" s="322">
        <f t="shared" ref="F170" si="281">D170+3</f>
        <v>44825</v>
      </c>
      <c r="G170" s="491">
        <f t="shared" ref="G170" si="282">D170+4</f>
        <v>44826</v>
      </c>
      <c r="H170" s="474">
        <v>44822</v>
      </c>
      <c r="I170" s="474">
        <v>44823</v>
      </c>
      <c r="J170" s="162"/>
      <c r="K170" s="145"/>
      <c r="L170" s="145"/>
      <c r="M170" s="159"/>
    </row>
    <row r="171" spans="1:13" s="146" customFormat="1" ht="18" hidden="1" customHeight="1" x14ac:dyDescent="0.2">
      <c r="A171" s="395"/>
      <c r="B171" s="153" t="s">
        <v>2498</v>
      </c>
      <c r="C171" s="320" t="s">
        <v>2555</v>
      </c>
      <c r="D171" s="320">
        <v>44830</v>
      </c>
      <c r="E171" s="320">
        <f t="shared" ref="E171" si="283">D171+1</f>
        <v>44831</v>
      </c>
      <c r="F171" s="322">
        <f t="shared" ref="F171" si="284">D171+3</f>
        <v>44833</v>
      </c>
      <c r="G171" s="491">
        <f t="shared" ref="G171" si="285">D171+4</f>
        <v>44834</v>
      </c>
      <c r="H171" s="474">
        <v>44829</v>
      </c>
      <c r="I171" s="474">
        <v>44830</v>
      </c>
      <c r="J171" s="162"/>
      <c r="K171" s="145"/>
      <c r="L171" s="145"/>
      <c r="M171" s="159"/>
    </row>
    <row r="172" spans="1:13" s="146" customFormat="1" ht="18" hidden="1" customHeight="1" x14ac:dyDescent="0.2">
      <c r="A172" s="395"/>
      <c r="B172" s="153" t="s">
        <v>2498</v>
      </c>
      <c r="C172" s="320" t="s">
        <v>2556</v>
      </c>
      <c r="D172" s="320">
        <v>44837</v>
      </c>
      <c r="E172" s="320">
        <f t="shared" ref="E172" si="286">D172+1</f>
        <v>44838</v>
      </c>
      <c r="F172" s="322">
        <f t="shared" ref="F172" si="287">D172+3</f>
        <v>44840</v>
      </c>
      <c r="G172" s="491">
        <f t="shared" ref="G172" si="288">D172+4</f>
        <v>44841</v>
      </c>
      <c r="H172" s="474">
        <v>44836</v>
      </c>
      <c r="I172" s="474">
        <v>44837</v>
      </c>
      <c r="J172" s="162"/>
      <c r="K172" s="145"/>
      <c r="L172" s="145"/>
      <c r="M172" s="159"/>
    </row>
    <row r="173" spans="1:13" s="146" customFormat="1" ht="18" hidden="1" customHeight="1" x14ac:dyDescent="0.2">
      <c r="A173" s="395"/>
      <c r="B173" s="153" t="s">
        <v>2498</v>
      </c>
      <c r="C173" s="320" t="s">
        <v>2557</v>
      </c>
      <c r="D173" s="320">
        <v>44844</v>
      </c>
      <c r="E173" s="320">
        <f t="shared" ref="E173" si="289">D173+1</f>
        <v>44845</v>
      </c>
      <c r="F173" s="322">
        <f t="shared" ref="F173" si="290">D173+3</f>
        <v>44847</v>
      </c>
      <c r="G173" s="491">
        <f t="shared" ref="G173" si="291">D173+4</f>
        <v>44848</v>
      </c>
      <c r="H173" s="474">
        <f t="shared" ref="H173:I177" si="292">H172+7</f>
        <v>44843</v>
      </c>
      <c r="I173" s="474">
        <f t="shared" si="292"/>
        <v>44844</v>
      </c>
      <c r="J173" s="162"/>
      <c r="K173" s="145"/>
      <c r="L173" s="145"/>
      <c r="M173" s="159"/>
    </row>
    <row r="174" spans="1:13" s="146" customFormat="1" ht="18" hidden="1" customHeight="1" x14ac:dyDescent="0.2">
      <c r="A174" s="395"/>
      <c r="B174" s="153" t="s">
        <v>2498</v>
      </c>
      <c r="C174" s="320" t="s">
        <v>2558</v>
      </c>
      <c r="D174" s="320">
        <v>44852</v>
      </c>
      <c r="E174" s="320">
        <f t="shared" ref="E174" si="293">D174+1</f>
        <v>44853</v>
      </c>
      <c r="F174" s="322">
        <f t="shared" ref="F174" si="294">D174+3</f>
        <v>44855</v>
      </c>
      <c r="G174" s="491">
        <f t="shared" ref="G174" si="295">D174+4</f>
        <v>44856</v>
      </c>
      <c r="H174" s="474">
        <f t="shared" si="292"/>
        <v>44850</v>
      </c>
      <c r="I174" s="474">
        <f t="shared" si="292"/>
        <v>44851</v>
      </c>
      <c r="J174" s="162"/>
      <c r="K174" s="145"/>
      <c r="L174" s="145"/>
      <c r="M174" s="159"/>
    </row>
    <row r="175" spans="1:13" s="146" customFormat="1" ht="18" hidden="1" customHeight="1" x14ac:dyDescent="0.2">
      <c r="A175" s="395"/>
      <c r="B175" s="153" t="s">
        <v>2498</v>
      </c>
      <c r="C175" s="320" t="s">
        <v>2559</v>
      </c>
      <c r="D175" s="320">
        <v>44858</v>
      </c>
      <c r="E175" s="320">
        <f t="shared" ref="E175" si="296">D175+1</f>
        <v>44859</v>
      </c>
      <c r="F175" s="322">
        <f t="shared" ref="F175" si="297">D175+3</f>
        <v>44861</v>
      </c>
      <c r="G175" s="491">
        <f t="shared" ref="G175" si="298">D175+4</f>
        <v>44862</v>
      </c>
      <c r="H175" s="474">
        <f t="shared" si="292"/>
        <v>44857</v>
      </c>
      <c r="I175" s="474">
        <f t="shared" si="292"/>
        <v>44858</v>
      </c>
      <c r="J175" s="162"/>
      <c r="K175" s="145"/>
      <c r="L175" s="145"/>
      <c r="M175" s="159"/>
    </row>
    <row r="176" spans="1:13" s="146" customFormat="1" ht="18" hidden="1" customHeight="1" x14ac:dyDescent="0.2">
      <c r="A176" s="395" t="s">
        <v>2537</v>
      </c>
      <c r="B176" s="563" t="s">
        <v>583</v>
      </c>
      <c r="C176" s="320" t="s">
        <v>2560</v>
      </c>
      <c r="D176" s="320">
        <v>44864</v>
      </c>
      <c r="E176" s="320">
        <f t="shared" ref="E176" si="299">D176+1</f>
        <v>44865</v>
      </c>
      <c r="F176" s="322">
        <f t="shared" ref="F176" si="300">D176+3</f>
        <v>44867</v>
      </c>
      <c r="G176" s="491">
        <f t="shared" ref="G176" si="301">D176+4</f>
        <v>44868</v>
      </c>
      <c r="H176" s="474">
        <f t="shared" si="292"/>
        <v>44864</v>
      </c>
      <c r="I176" s="474">
        <f t="shared" si="292"/>
        <v>44865</v>
      </c>
      <c r="J176" s="162"/>
      <c r="K176" s="145"/>
      <c r="L176" s="145"/>
      <c r="M176" s="159"/>
    </row>
    <row r="177" spans="1:13" s="146" customFormat="1" ht="18" hidden="1" customHeight="1" x14ac:dyDescent="0.2">
      <c r="A177" s="395" t="s">
        <v>2537</v>
      </c>
      <c r="B177" s="563" t="s">
        <v>583</v>
      </c>
      <c r="C177" s="320" t="s">
        <v>2561</v>
      </c>
      <c r="D177" s="320">
        <f t="shared" si="279"/>
        <v>44871</v>
      </c>
      <c r="E177" s="320">
        <f t="shared" ref="E177" si="302">D177+1</f>
        <v>44872</v>
      </c>
      <c r="F177" s="322">
        <f t="shared" ref="F177" si="303">D177+3</f>
        <v>44874</v>
      </c>
      <c r="G177" s="491">
        <f t="shared" ref="G177" si="304">D177+4</f>
        <v>44875</v>
      </c>
      <c r="H177" s="474">
        <f t="shared" si="292"/>
        <v>44871</v>
      </c>
      <c r="I177" s="474">
        <f t="shared" si="292"/>
        <v>44872</v>
      </c>
      <c r="J177" s="162"/>
      <c r="K177" s="145"/>
      <c r="L177" s="145"/>
      <c r="M177" s="159"/>
    </row>
    <row r="178" spans="1:13" s="146" customFormat="1" ht="18" customHeight="1" x14ac:dyDescent="0.2">
      <c r="A178" s="395"/>
      <c r="B178" s="433" t="s">
        <v>1398</v>
      </c>
      <c r="C178" s="155"/>
      <c r="D178" s="155"/>
      <c r="E178" s="155"/>
      <c r="F178" s="155"/>
      <c r="G178" s="155"/>
      <c r="H178" s="474"/>
      <c r="I178" s="474"/>
      <c r="J178" s="145"/>
      <c r="K178" s="145"/>
      <c r="L178" s="145"/>
      <c r="M178" s="159"/>
    </row>
    <row r="179" spans="1:13" s="146" customFormat="1" ht="18" customHeight="1" x14ac:dyDescent="0.2">
      <c r="A179" s="395"/>
      <c r="B179" s="164"/>
      <c r="C179" s="155"/>
      <c r="D179" s="155"/>
      <c r="E179" s="155"/>
      <c r="F179" s="155"/>
      <c r="G179" s="155"/>
      <c r="H179" s="474"/>
      <c r="I179" s="474"/>
      <c r="J179" s="145"/>
      <c r="K179" s="145"/>
      <c r="L179" s="145"/>
      <c r="M179" s="159"/>
    </row>
    <row r="180" spans="1:13" s="146" customFormat="1" ht="18" customHeight="1" x14ac:dyDescent="0.2">
      <c r="A180" s="395"/>
      <c r="B180" s="164"/>
      <c r="C180" s="155"/>
      <c r="D180" s="155"/>
      <c r="E180" s="155"/>
      <c r="F180" s="155"/>
      <c r="G180" s="155"/>
      <c r="H180" s="474"/>
      <c r="I180" s="474"/>
      <c r="J180" s="145"/>
      <c r="K180" s="145"/>
      <c r="L180" s="145"/>
      <c r="M180" s="159"/>
    </row>
    <row r="181" spans="1:13" s="146" customFormat="1" ht="18" customHeight="1" x14ac:dyDescent="0.2">
      <c r="A181" s="395"/>
      <c r="B181" s="164"/>
      <c r="C181" s="155"/>
      <c r="D181" s="155"/>
      <c r="E181" s="155"/>
      <c r="F181" s="155"/>
      <c r="G181" s="155"/>
      <c r="H181" s="427"/>
      <c r="I181" s="408"/>
      <c r="J181" s="145"/>
      <c r="K181" s="145"/>
      <c r="L181" s="145"/>
      <c r="M181" s="159"/>
    </row>
    <row r="182" spans="1:13" s="146" customFormat="1" ht="18" customHeight="1" x14ac:dyDescent="0.2">
      <c r="A182" s="395"/>
      <c r="B182" s="476" t="s">
        <v>2562</v>
      </c>
      <c r="C182" s="451"/>
      <c r="D182" s="451"/>
      <c r="E182" s="451"/>
      <c r="F182" s="451"/>
      <c r="G182" s="155"/>
      <c r="H182" s="427"/>
      <c r="I182" s="408"/>
      <c r="J182" s="145"/>
      <c r="K182" s="145"/>
      <c r="L182" s="145"/>
      <c r="M182" s="159"/>
    </row>
    <row r="183" spans="1:13" s="146" customFormat="1" ht="18" customHeight="1" x14ac:dyDescent="0.2">
      <c r="A183" s="395"/>
      <c r="B183" s="164"/>
      <c r="C183" s="155"/>
      <c r="D183" s="155"/>
      <c r="E183" s="155"/>
      <c r="F183" s="155"/>
      <c r="G183" s="155"/>
      <c r="H183" s="427"/>
      <c r="I183" s="408"/>
      <c r="J183" s="145"/>
      <c r="K183" s="145"/>
      <c r="L183" s="145"/>
      <c r="M183" s="159"/>
    </row>
    <row r="184" spans="1:13" s="146" customFormat="1" ht="36.75" customHeight="1" x14ac:dyDescent="0.2">
      <c r="A184" s="395"/>
      <c r="B184" s="394" t="s">
        <v>2563</v>
      </c>
      <c r="C184" s="151" t="s">
        <v>1283</v>
      </c>
      <c r="D184" s="332" t="s">
        <v>1510</v>
      </c>
      <c r="E184" s="163" t="s">
        <v>2176</v>
      </c>
      <c r="F184" s="332" t="s">
        <v>329</v>
      </c>
      <c r="G184" s="450" t="s">
        <v>2</v>
      </c>
      <c r="H184" s="446"/>
      <c r="I184" s="170"/>
      <c r="J184" s="170"/>
      <c r="K184" s="169"/>
      <c r="L184" s="169"/>
      <c r="M184" s="169"/>
    </row>
    <row r="185" spans="1:13" s="146" customFormat="1" ht="18" customHeight="1" x14ac:dyDescent="0.2">
      <c r="A185" s="395"/>
      <c r="B185" s="152" t="s">
        <v>381</v>
      </c>
      <c r="C185" s="152" t="s">
        <v>382</v>
      </c>
      <c r="D185" s="332"/>
      <c r="E185" s="332" t="s">
        <v>2486</v>
      </c>
      <c r="F185" s="332" t="s">
        <v>143</v>
      </c>
      <c r="G185" s="427"/>
      <c r="H185" s="449"/>
      <c r="I185" s="164"/>
      <c r="J185" s="155"/>
      <c r="K185" s="155"/>
      <c r="L185" s="155"/>
      <c r="M185" s="155"/>
    </row>
    <row r="186" spans="1:13" s="146" customFormat="1" ht="18" hidden="1" customHeight="1" x14ac:dyDescent="0.2">
      <c r="A186" s="395"/>
      <c r="B186" s="320" t="s">
        <v>1603</v>
      </c>
      <c r="C186" s="320" t="s">
        <v>2564</v>
      </c>
      <c r="D186" s="320">
        <v>44494</v>
      </c>
      <c r="E186" s="320">
        <f>D186+1</f>
        <v>44495</v>
      </c>
      <c r="F186" s="320">
        <f>D186+4</f>
        <v>44498</v>
      </c>
      <c r="G186" s="427">
        <v>44495</v>
      </c>
      <c r="H186" s="449"/>
      <c r="I186" s="164"/>
      <c r="J186" s="155"/>
      <c r="K186" s="155"/>
      <c r="L186" s="155"/>
      <c r="M186" s="155"/>
    </row>
    <row r="187" spans="1:13" s="146" customFormat="1" ht="18" hidden="1" customHeight="1" x14ac:dyDescent="0.2">
      <c r="A187" s="395"/>
      <c r="B187" s="320" t="s">
        <v>1603</v>
      </c>
      <c r="C187" s="320" t="s">
        <v>2565</v>
      </c>
      <c r="D187" s="320">
        <v>44508</v>
      </c>
      <c r="E187" s="320">
        <f>D187+1</f>
        <v>44509</v>
      </c>
      <c r="F187" s="320">
        <f>D187+4</f>
        <v>44512</v>
      </c>
      <c r="G187" s="427">
        <v>44509</v>
      </c>
      <c r="H187" s="449"/>
      <c r="I187" s="164"/>
      <c r="J187" s="155"/>
      <c r="K187" s="155"/>
      <c r="L187" s="155"/>
      <c r="M187" s="155"/>
    </row>
    <row r="188" spans="1:13" s="146" customFormat="1" ht="18" hidden="1" customHeight="1" x14ac:dyDescent="0.2">
      <c r="A188" s="395"/>
      <c r="B188" s="320" t="s">
        <v>1603</v>
      </c>
      <c r="C188" s="320" t="s">
        <v>2566</v>
      </c>
      <c r="D188" s="320">
        <f t="shared" ref="D188:D208" si="305">D187+7</f>
        <v>44515</v>
      </c>
      <c r="E188" s="320">
        <f t="shared" ref="E188:E208" si="306">E187+7</f>
        <v>44516</v>
      </c>
      <c r="F188" s="320">
        <f t="shared" ref="F188:F246" si="307">F187+7</f>
        <v>44519</v>
      </c>
      <c r="G188" s="427">
        <v>44516</v>
      </c>
      <c r="H188" s="449"/>
      <c r="I188" s="164"/>
      <c r="J188" s="155"/>
      <c r="K188" s="155"/>
      <c r="L188" s="155"/>
      <c r="M188" s="155"/>
    </row>
    <row r="189" spans="1:13" s="146" customFormat="1" ht="18" hidden="1" customHeight="1" x14ac:dyDescent="0.2">
      <c r="A189" s="395"/>
      <c r="B189" s="320" t="s">
        <v>1603</v>
      </c>
      <c r="C189" s="320" t="s">
        <v>2567</v>
      </c>
      <c r="D189" s="320">
        <f t="shared" si="305"/>
        <v>44522</v>
      </c>
      <c r="E189" s="320">
        <f t="shared" si="306"/>
        <v>44523</v>
      </c>
      <c r="F189" s="320">
        <f t="shared" si="307"/>
        <v>44526</v>
      </c>
      <c r="G189" s="427">
        <v>44523</v>
      </c>
      <c r="H189" s="449"/>
      <c r="I189" s="164"/>
      <c r="J189" s="155"/>
      <c r="K189" s="155"/>
      <c r="L189" s="155"/>
      <c r="M189" s="155"/>
    </row>
    <row r="190" spans="1:13" s="146" customFormat="1" ht="18" hidden="1" customHeight="1" x14ac:dyDescent="0.2">
      <c r="A190" s="395"/>
      <c r="B190" s="494" t="s">
        <v>439</v>
      </c>
      <c r="C190" s="320" t="s">
        <v>2568</v>
      </c>
      <c r="D190" s="491">
        <f t="shared" si="305"/>
        <v>44529</v>
      </c>
      <c r="E190" s="491">
        <f t="shared" si="306"/>
        <v>44530</v>
      </c>
      <c r="F190" s="491">
        <f t="shared" si="307"/>
        <v>44533</v>
      </c>
      <c r="G190" s="496">
        <v>44530</v>
      </c>
      <c r="H190" s="449"/>
      <c r="I190" s="164"/>
      <c r="J190" s="155"/>
      <c r="K190" s="155"/>
      <c r="L190" s="155"/>
      <c r="M190" s="155"/>
    </row>
    <row r="191" spans="1:13" s="146" customFormat="1" ht="18" hidden="1" customHeight="1" x14ac:dyDescent="0.2">
      <c r="A191" s="395"/>
      <c r="B191" s="494" t="s">
        <v>2569</v>
      </c>
      <c r="C191" s="320" t="s">
        <v>2570</v>
      </c>
      <c r="D191" s="491">
        <f t="shared" si="305"/>
        <v>44536</v>
      </c>
      <c r="E191" s="320">
        <f t="shared" si="306"/>
        <v>44537</v>
      </c>
      <c r="F191" s="320">
        <f t="shared" si="307"/>
        <v>44540</v>
      </c>
      <c r="G191" s="427">
        <v>44537</v>
      </c>
      <c r="H191" s="449"/>
      <c r="I191" s="164"/>
      <c r="J191" s="155"/>
      <c r="K191" s="155"/>
      <c r="L191" s="155"/>
      <c r="M191" s="155"/>
    </row>
    <row r="192" spans="1:13" s="146" customFormat="1" ht="18" hidden="1" customHeight="1" x14ac:dyDescent="0.2">
      <c r="A192" s="395"/>
      <c r="B192" s="320" t="s">
        <v>1603</v>
      </c>
      <c r="C192" s="320" t="s">
        <v>2571</v>
      </c>
      <c r="D192" s="320">
        <v>44548</v>
      </c>
      <c r="E192" s="320">
        <f t="shared" si="306"/>
        <v>44544</v>
      </c>
      <c r="F192" s="320">
        <f t="shared" si="307"/>
        <v>44547</v>
      </c>
      <c r="G192" s="427">
        <v>44544</v>
      </c>
      <c r="H192" s="449"/>
      <c r="I192" s="164"/>
      <c r="J192" s="155"/>
      <c r="K192" s="155"/>
      <c r="L192" s="155"/>
      <c r="M192" s="155"/>
    </row>
    <row r="193" spans="1:13" s="146" customFormat="1" ht="18" hidden="1" customHeight="1" x14ac:dyDescent="0.2">
      <c r="A193" s="395"/>
      <c r="B193" s="494" t="s">
        <v>439</v>
      </c>
      <c r="C193" s="491" t="s">
        <v>2572</v>
      </c>
      <c r="D193" s="491">
        <v>44553</v>
      </c>
      <c r="E193" s="491">
        <f t="shared" si="306"/>
        <v>44551</v>
      </c>
      <c r="F193" s="491">
        <f t="shared" si="307"/>
        <v>44554</v>
      </c>
      <c r="G193" s="496">
        <v>44551</v>
      </c>
      <c r="H193" s="449"/>
      <c r="I193" s="164"/>
      <c r="J193" s="155"/>
      <c r="K193" s="155"/>
      <c r="L193" s="155"/>
      <c r="M193" s="155"/>
    </row>
    <row r="194" spans="1:13" s="146" customFormat="1" ht="18" hidden="1" customHeight="1" x14ac:dyDescent="0.2">
      <c r="A194" s="395"/>
      <c r="B194" s="320" t="s">
        <v>1603</v>
      </c>
      <c r="C194" s="320" t="s">
        <v>2573</v>
      </c>
      <c r="D194" s="320">
        <v>44557</v>
      </c>
      <c r="E194" s="320">
        <f t="shared" si="306"/>
        <v>44558</v>
      </c>
      <c r="F194" s="320">
        <f t="shared" si="307"/>
        <v>44561</v>
      </c>
      <c r="G194" s="427">
        <v>44558</v>
      </c>
      <c r="H194" s="449"/>
      <c r="I194" s="164"/>
      <c r="J194" s="155"/>
      <c r="K194" s="155"/>
      <c r="L194" s="155"/>
      <c r="M194" s="155"/>
    </row>
    <row r="195" spans="1:13" s="146" customFormat="1" ht="18" hidden="1" customHeight="1" x14ac:dyDescent="0.2">
      <c r="A195" s="395"/>
      <c r="B195" s="320" t="s">
        <v>1603</v>
      </c>
      <c r="C195" s="320" t="s">
        <v>2574</v>
      </c>
      <c r="D195" s="320">
        <v>44568</v>
      </c>
      <c r="E195" s="320">
        <f t="shared" si="306"/>
        <v>44565</v>
      </c>
      <c r="F195" s="320">
        <f t="shared" si="307"/>
        <v>44568</v>
      </c>
      <c r="G195" s="427">
        <v>44565</v>
      </c>
      <c r="H195" s="449"/>
      <c r="I195" s="164"/>
      <c r="J195" s="155"/>
      <c r="K195" s="155"/>
      <c r="L195" s="155"/>
      <c r="M195" s="155"/>
    </row>
    <row r="196" spans="1:13" s="146" customFormat="1" ht="18" hidden="1" customHeight="1" x14ac:dyDescent="0.2">
      <c r="A196" s="395"/>
      <c r="B196" s="320" t="s">
        <v>1603</v>
      </c>
      <c r="C196" s="320" t="s">
        <v>2575</v>
      </c>
      <c r="D196" s="320">
        <f t="shared" si="305"/>
        <v>44575</v>
      </c>
      <c r="E196" s="320">
        <f t="shared" si="306"/>
        <v>44572</v>
      </c>
      <c r="F196" s="320">
        <f t="shared" si="307"/>
        <v>44575</v>
      </c>
      <c r="G196" s="427">
        <v>44572</v>
      </c>
      <c r="H196" s="449"/>
      <c r="I196" s="164"/>
      <c r="J196" s="155"/>
      <c r="K196" s="155"/>
      <c r="L196" s="155"/>
      <c r="M196" s="155"/>
    </row>
    <row r="197" spans="1:13" s="146" customFormat="1" ht="18" hidden="1" customHeight="1" x14ac:dyDescent="0.2">
      <c r="A197" s="395"/>
      <c r="B197" s="320" t="s">
        <v>1603</v>
      </c>
      <c r="C197" s="320" t="s">
        <v>2576</v>
      </c>
      <c r="D197" s="320">
        <f t="shared" si="305"/>
        <v>44582</v>
      </c>
      <c r="E197" s="320">
        <f t="shared" si="306"/>
        <v>44579</v>
      </c>
      <c r="F197" s="320">
        <f t="shared" si="307"/>
        <v>44582</v>
      </c>
      <c r="G197" s="427">
        <v>44579</v>
      </c>
      <c r="H197" s="449"/>
      <c r="I197" s="164"/>
      <c r="J197" s="155"/>
      <c r="K197" s="155"/>
      <c r="L197" s="155"/>
      <c r="M197" s="155"/>
    </row>
    <row r="198" spans="1:13" s="146" customFormat="1" ht="18" hidden="1" customHeight="1" x14ac:dyDescent="0.2">
      <c r="A198" s="395"/>
      <c r="B198" s="320" t="s">
        <v>1603</v>
      </c>
      <c r="C198" s="320" t="s">
        <v>2577</v>
      </c>
      <c r="D198" s="320">
        <v>44591</v>
      </c>
      <c r="E198" s="320">
        <f t="shared" si="306"/>
        <v>44586</v>
      </c>
      <c r="F198" s="320">
        <f t="shared" si="307"/>
        <v>44589</v>
      </c>
      <c r="G198" s="427">
        <v>44586</v>
      </c>
      <c r="H198" s="449"/>
      <c r="I198" s="164"/>
      <c r="J198" s="155"/>
      <c r="K198" s="155"/>
      <c r="L198" s="155"/>
      <c r="M198" s="155"/>
    </row>
    <row r="199" spans="1:13" s="146" customFormat="1" ht="18" hidden="1" customHeight="1" x14ac:dyDescent="0.2">
      <c r="A199" s="395" t="s">
        <v>2301</v>
      </c>
      <c r="B199" s="544" t="s">
        <v>2578</v>
      </c>
      <c r="C199" s="320" t="s">
        <v>2579</v>
      </c>
      <c r="D199" s="320">
        <v>44594</v>
      </c>
      <c r="E199" s="320">
        <f t="shared" si="306"/>
        <v>44593</v>
      </c>
      <c r="F199" s="320">
        <f t="shared" si="307"/>
        <v>44596</v>
      </c>
      <c r="G199" s="427">
        <v>44593</v>
      </c>
      <c r="H199" s="449"/>
      <c r="I199" s="164"/>
      <c r="J199" s="155"/>
      <c r="K199" s="155"/>
      <c r="L199" s="155"/>
      <c r="M199" s="155"/>
    </row>
    <row r="200" spans="1:13" s="146" customFormat="1" ht="18" hidden="1" customHeight="1" x14ac:dyDescent="0.2">
      <c r="A200" s="395"/>
      <c r="B200" s="320" t="s">
        <v>1603</v>
      </c>
      <c r="C200" s="320" t="s">
        <v>2580</v>
      </c>
      <c r="D200" s="320">
        <v>44599</v>
      </c>
      <c r="E200" s="320">
        <f t="shared" si="306"/>
        <v>44600</v>
      </c>
      <c r="F200" s="320">
        <f t="shared" si="307"/>
        <v>44603</v>
      </c>
      <c r="G200" s="427">
        <f t="shared" ref="G200:G208" si="308">G199+7</f>
        <v>44600</v>
      </c>
      <c r="H200" s="449"/>
      <c r="I200" s="164"/>
      <c r="J200" s="155"/>
      <c r="K200" s="155"/>
      <c r="L200" s="155"/>
      <c r="M200" s="155"/>
    </row>
    <row r="201" spans="1:13" s="146" customFormat="1" ht="18" hidden="1" customHeight="1" x14ac:dyDescent="0.2">
      <c r="A201" s="395"/>
      <c r="B201" s="320" t="s">
        <v>1603</v>
      </c>
      <c r="C201" s="320" t="s">
        <v>2581</v>
      </c>
      <c r="D201" s="320">
        <f t="shared" si="305"/>
        <v>44606</v>
      </c>
      <c r="E201" s="320">
        <f t="shared" si="306"/>
        <v>44607</v>
      </c>
      <c r="F201" s="320">
        <f t="shared" si="307"/>
        <v>44610</v>
      </c>
      <c r="G201" s="427">
        <f t="shared" si="308"/>
        <v>44607</v>
      </c>
      <c r="H201" s="449"/>
      <c r="I201" s="164"/>
      <c r="J201" s="155"/>
      <c r="K201" s="155"/>
      <c r="L201" s="155"/>
      <c r="M201" s="155"/>
    </row>
    <row r="202" spans="1:13" s="146" customFormat="1" ht="18" hidden="1" customHeight="1" x14ac:dyDescent="0.2">
      <c r="A202" s="395"/>
      <c r="B202" s="320" t="s">
        <v>1603</v>
      </c>
      <c r="C202" s="320" t="s">
        <v>2582</v>
      </c>
      <c r="D202" s="320">
        <f t="shared" si="305"/>
        <v>44613</v>
      </c>
      <c r="E202" s="320">
        <f t="shared" si="306"/>
        <v>44614</v>
      </c>
      <c r="F202" s="320">
        <f t="shared" si="307"/>
        <v>44617</v>
      </c>
      <c r="G202" s="427">
        <f t="shared" si="308"/>
        <v>44614</v>
      </c>
      <c r="H202" s="449"/>
      <c r="I202" s="453"/>
      <c r="J202" s="155"/>
      <c r="K202" s="155"/>
      <c r="L202" s="155"/>
      <c r="M202" s="155"/>
    </row>
    <row r="203" spans="1:13" s="146" customFormat="1" ht="18" hidden="1" customHeight="1" x14ac:dyDescent="0.2">
      <c r="A203" s="395"/>
      <c r="B203" s="320" t="s">
        <v>1603</v>
      </c>
      <c r="C203" s="320" t="s">
        <v>2583</v>
      </c>
      <c r="D203" s="320">
        <f t="shared" si="305"/>
        <v>44620</v>
      </c>
      <c r="E203" s="320">
        <f t="shared" si="306"/>
        <v>44621</v>
      </c>
      <c r="F203" s="320">
        <f t="shared" si="307"/>
        <v>44624</v>
      </c>
      <c r="G203" s="427">
        <f t="shared" si="308"/>
        <v>44621</v>
      </c>
      <c r="H203" s="449"/>
      <c r="I203" s="164"/>
      <c r="J203" s="155"/>
      <c r="K203" s="155"/>
      <c r="L203" s="155"/>
      <c r="M203" s="155"/>
    </row>
    <row r="204" spans="1:13" s="146" customFormat="1" ht="18" hidden="1" customHeight="1" x14ac:dyDescent="0.2">
      <c r="A204" s="395"/>
      <c r="B204" s="320" t="s">
        <v>1603</v>
      </c>
      <c r="C204" s="320" t="s">
        <v>2584</v>
      </c>
      <c r="D204" s="320">
        <f t="shared" si="305"/>
        <v>44627</v>
      </c>
      <c r="E204" s="320">
        <f t="shared" si="306"/>
        <v>44628</v>
      </c>
      <c r="F204" s="320">
        <f t="shared" si="307"/>
        <v>44631</v>
      </c>
      <c r="G204" s="427">
        <f t="shared" si="308"/>
        <v>44628</v>
      </c>
      <c r="H204" s="449"/>
      <c r="I204" s="164"/>
      <c r="J204" s="155"/>
      <c r="K204" s="155"/>
      <c r="L204" s="155"/>
      <c r="M204" s="155"/>
    </row>
    <row r="205" spans="1:13" s="146" customFormat="1" ht="18" hidden="1" customHeight="1" x14ac:dyDescent="0.2">
      <c r="A205" s="395"/>
      <c r="B205" s="320" t="s">
        <v>1603</v>
      </c>
      <c r="C205" s="320" t="s">
        <v>2585</v>
      </c>
      <c r="D205" s="320">
        <f t="shared" si="305"/>
        <v>44634</v>
      </c>
      <c r="E205" s="320">
        <f t="shared" si="306"/>
        <v>44635</v>
      </c>
      <c r="F205" s="320">
        <f t="shared" si="307"/>
        <v>44638</v>
      </c>
      <c r="G205" s="427">
        <f t="shared" si="308"/>
        <v>44635</v>
      </c>
      <c r="H205" s="449"/>
      <c r="I205" s="164"/>
      <c r="J205" s="155"/>
      <c r="K205" s="155"/>
      <c r="L205" s="155"/>
      <c r="M205" s="155"/>
    </row>
    <row r="206" spans="1:13" s="146" customFormat="1" ht="18" hidden="1" customHeight="1" x14ac:dyDescent="0.2">
      <c r="A206" s="395"/>
      <c r="B206" s="320" t="s">
        <v>1603</v>
      </c>
      <c r="C206" s="320" t="s">
        <v>2586</v>
      </c>
      <c r="D206" s="320">
        <f t="shared" si="305"/>
        <v>44641</v>
      </c>
      <c r="E206" s="320">
        <f t="shared" si="306"/>
        <v>44642</v>
      </c>
      <c r="F206" s="320">
        <f t="shared" si="307"/>
        <v>44645</v>
      </c>
      <c r="G206" s="427">
        <f t="shared" si="308"/>
        <v>44642</v>
      </c>
      <c r="H206" s="449"/>
      <c r="I206" s="164"/>
      <c r="J206" s="155"/>
      <c r="K206" s="155"/>
      <c r="L206" s="155"/>
      <c r="M206" s="155"/>
    </row>
    <row r="207" spans="1:13" s="146" customFormat="1" ht="18" hidden="1" customHeight="1" x14ac:dyDescent="0.2">
      <c r="A207" s="395"/>
      <c r="B207" s="320" t="s">
        <v>1603</v>
      </c>
      <c r="C207" s="320" t="s">
        <v>2587</v>
      </c>
      <c r="D207" s="320">
        <f t="shared" si="305"/>
        <v>44648</v>
      </c>
      <c r="E207" s="320">
        <f t="shared" si="306"/>
        <v>44649</v>
      </c>
      <c r="F207" s="320">
        <f t="shared" si="307"/>
        <v>44652</v>
      </c>
      <c r="G207" s="427">
        <f t="shared" si="308"/>
        <v>44649</v>
      </c>
      <c r="H207" s="449"/>
      <c r="I207" s="164"/>
      <c r="J207" s="155"/>
      <c r="K207" s="155"/>
      <c r="L207" s="155"/>
      <c r="M207" s="155"/>
    </row>
    <row r="208" spans="1:13" s="146" customFormat="1" ht="18" hidden="1" customHeight="1" x14ac:dyDescent="0.2">
      <c r="A208" s="395"/>
      <c r="B208" s="320" t="s">
        <v>1324</v>
      </c>
      <c r="C208" s="320" t="s">
        <v>2588</v>
      </c>
      <c r="D208" s="320">
        <f t="shared" si="305"/>
        <v>44655</v>
      </c>
      <c r="E208" s="320">
        <f t="shared" si="306"/>
        <v>44656</v>
      </c>
      <c r="F208" s="320">
        <f t="shared" si="307"/>
        <v>44659</v>
      </c>
      <c r="G208" s="427">
        <f t="shared" si="308"/>
        <v>44656</v>
      </c>
      <c r="H208" s="449"/>
      <c r="I208" s="164"/>
      <c r="J208" s="155"/>
      <c r="K208" s="155"/>
      <c r="L208" s="155"/>
      <c r="M208" s="155"/>
    </row>
    <row r="209" spans="1:13" s="146" customFormat="1" ht="18" hidden="1" customHeight="1" x14ac:dyDescent="0.2">
      <c r="A209" s="395"/>
      <c r="B209" s="320" t="s">
        <v>1603</v>
      </c>
      <c r="C209" s="320" t="s">
        <v>2589</v>
      </c>
      <c r="D209" s="320">
        <v>44767</v>
      </c>
      <c r="E209" s="320">
        <f>+D209+1</f>
        <v>44768</v>
      </c>
      <c r="F209" s="320">
        <f>D209+4</f>
        <v>44771</v>
      </c>
      <c r="G209" s="427">
        <v>44768</v>
      </c>
      <c r="H209" s="449"/>
      <c r="I209" s="164"/>
      <c r="J209" s="155"/>
      <c r="K209" s="155"/>
      <c r="L209" s="155"/>
      <c r="M209" s="155"/>
    </row>
    <row r="210" spans="1:13" s="146" customFormat="1" ht="18" hidden="1" customHeight="1" x14ac:dyDescent="0.2">
      <c r="A210" s="395"/>
      <c r="B210" s="320" t="s">
        <v>1603</v>
      </c>
      <c r="C210" s="320" t="s">
        <v>2590</v>
      </c>
      <c r="D210" s="320">
        <f t="shared" ref="D210:D247" si="309">D209+7</f>
        <v>44774</v>
      </c>
      <c r="E210" s="320">
        <f t="shared" ref="E210:E221" si="310">+D210+1</f>
        <v>44775</v>
      </c>
      <c r="F210" s="320">
        <f t="shared" si="307"/>
        <v>44778</v>
      </c>
      <c r="G210" s="427">
        <f t="shared" ref="G210:G247" si="311">G209+7</f>
        <v>44775</v>
      </c>
      <c r="H210" s="449"/>
      <c r="I210" s="164"/>
      <c r="J210" s="155"/>
      <c r="K210" s="155"/>
      <c r="L210" s="155"/>
      <c r="M210" s="155"/>
    </row>
    <row r="211" spans="1:13" s="146" customFormat="1" ht="18" hidden="1" customHeight="1" x14ac:dyDescent="0.2">
      <c r="A211" s="395"/>
      <c r="B211" s="328" t="s">
        <v>1884</v>
      </c>
      <c r="C211" s="320" t="s">
        <v>2591</v>
      </c>
      <c r="D211" s="320">
        <f t="shared" si="309"/>
        <v>44781</v>
      </c>
      <c r="E211" s="320">
        <f t="shared" si="310"/>
        <v>44782</v>
      </c>
      <c r="F211" s="320">
        <f t="shared" si="307"/>
        <v>44785</v>
      </c>
      <c r="G211" s="427">
        <f t="shared" si="311"/>
        <v>44782</v>
      </c>
      <c r="H211" s="449"/>
      <c r="I211" s="164"/>
      <c r="J211" s="155"/>
      <c r="K211" s="155"/>
      <c r="L211" s="155"/>
      <c r="M211" s="155"/>
    </row>
    <row r="212" spans="1:13" s="146" customFormat="1" ht="18" hidden="1" customHeight="1" x14ac:dyDescent="0.2">
      <c r="A212" s="395"/>
      <c r="B212" s="320" t="s">
        <v>1603</v>
      </c>
      <c r="C212" s="320" t="s">
        <v>2592</v>
      </c>
      <c r="D212" s="320">
        <v>44786</v>
      </c>
      <c r="E212" s="320">
        <f t="shared" si="310"/>
        <v>44787</v>
      </c>
      <c r="F212" s="320">
        <f t="shared" si="307"/>
        <v>44792</v>
      </c>
      <c r="G212" s="427">
        <f t="shared" si="311"/>
        <v>44789</v>
      </c>
      <c r="H212" s="449"/>
      <c r="I212" s="164"/>
      <c r="J212" s="155"/>
      <c r="K212" s="155"/>
      <c r="L212" s="155"/>
      <c r="M212" s="155"/>
    </row>
    <row r="213" spans="1:13" s="146" customFormat="1" ht="18" hidden="1" customHeight="1" x14ac:dyDescent="0.2">
      <c r="A213" s="395"/>
      <c r="B213" s="320" t="s">
        <v>1603</v>
      </c>
      <c r="C213" s="320" t="s">
        <v>2593</v>
      </c>
      <c r="D213" s="320">
        <v>44797</v>
      </c>
      <c r="E213" s="320">
        <f t="shared" si="310"/>
        <v>44798</v>
      </c>
      <c r="F213" s="320">
        <f t="shared" si="307"/>
        <v>44799</v>
      </c>
      <c r="G213" s="427">
        <f t="shared" si="311"/>
        <v>44796</v>
      </c>
      <c r="H213" s="449"/>
      <c r="I213" s="164"/>
      <c r="J213" s="155"/>
      <c r="K213" s="155"/>
      <c r="L213" s="155"/>
      <c r="M213" s="155"/>
    </row>
    <row r="214" spans="1:13" s="146" customFormat="1" ht="18" hidden="1" customHeight="1" x14ac:dyDescent="0.2">
      <c r="A214" s="395"/>
      <c r="B214" s="320" t="s">
        <v>1603</v>
      </c>
      <c r="C214" s="320" t="s">
        <v>2594</v>
      </c>
      <c r="D214" s="320">
        <v>44805</v>
      </c>
      <c r="E214" s="320">
        <f t="shared" si="310"/>
        <v>44806</v>
      </c>
      <c r="F214" s="320">
        <f t="shared" si="307"/>
        <v>44806</v>
      </c>
      <c r="G214" s="427">
        <f t="shared" si="311"/>
        <v>44803</v>
      </c>
      <c r="H214" s="449"/>
      <c r="I214" s="164"/>
      <c r="J214" s="155"/>
      <c r="K214" s="155"/>
      <c r="L214" s="155"/>
      <c r="M214" s="155"/>
    </row>
    <row r="215" spans="1:13" s="146" customFormat="1" ht="18" hidden="1" customHeight="1" x14ac:dyDescent="0.2">
      <c r="A215" s="395" t="s">
        <v>2301</v>
      </c>
      <c r="B215" s="320" t="s">
        <v>452</v>
      </c>
      <c r="C215" s="320" t="s">
        <v>2595</v>
      </c>
      <c r="D215" s="320">
        <v>44809</v>
      </c>
      <c r="E215" s="320">
        <f t="shared" si="310"/>
        <v>44810</v>
      </c>
      <c r="F215" s="320">
        <f t="shared" si="307"/>
        <v>44813</v>
      </c>
      <c r="G215" s="427">
        <f t="shared" si="311"/>
        <v>44810</v>
      </c>
      <c r="H215" s="449"/>
      <c r="I215" s="164"/>
      <c r="J215" s="155"/>
      <c r="K215" s="155"/>
      <c r="L215" s="155"/>
      <c r="M215" s="155"/>
    </row>
    <row r="216" spans="1:13" s="146" customFormat="1" ht="18" hidden="1" customHeight="1" x14ac:dyDescent="0.2">
      <c r="A216" s="395"/>
      <c r="B216" s="320" t="s">
        <v>452</v>
      </c>
      <c r="C216" s="320" t="s">
        <v>2596</v>
      </c>
      <c r="D216" s="320">
        <f t="shared" si="309"/>
        <v>44816</v>
      </c>
      <c r="E216" s="320">
        <f t="shared" si="310"/>
        <v>44817</v>
      </c>
      <c r="F216" s="320">
        <f t="shared" si="307"/>
        <v>44820</v>
      </c>
      <c r="G216" s="427">
        <f t="shared" si="311"/>
        <v>44817</v>
      </c>
      <c r="H216" s="449"/>
      <c r="I216" s="164"/>
      <c r="J216" s="155"/>
      <c r="K216" s="155"/>
      <c r="L216" s="155"/>
      <c r="M216" s="155"/>
    </row>
    <row r="217" spans="1:13" s="146" customFormat="1" ht="18" hidden="1" customHeight="1" x14ac:dyDescent="0.2">
      <c r="A217" s="395"/>
      <c r="B217" s="320" t="s">
        <v>452</v>
      </c>
      <c r="C217" s="320" t="s">
        <v>2597</v>
      </c>
      <c r="D217" s="320">
        <f t="shared" si="309"/>
        <v>44823</v>
      </c>
      <c r="E217" s="320">
        <f t="shared" si="310"/>
        <v>44824</v>
      </c>
      <c r="F217" s="320">
        <f t="shared" si="307"/>
        <v>44827</v>
      </c>
      <c r="G217" s="427">
        <f t="shared" si="311"/>
        <v>44824</v>
      </c>
      <c r="H217" s="449"/>
      <c r="I217" s="164"/>
      <c r="J217" s="155"/>
      <c r="K217" s="155"/>
      <c r="L217" s="155"/>
      <c r="M217" s="155"/>
    </row>
    <row r="218" spans="1:13" s="146" customFormat="1" ht="18" hidden="1" customHeight="1" x14ac:dyDescent="0.2">
      <c r="A218" s="395"/>
      <c r="B218" s="320" t="s">
        <v>452</v>
      </c>
      <c r="C218" s="320" t="s">
        <v>2598</v>
      </c>
      <c r="D218" s="320">
        <f t="shared" si="309"/>
        <v>44830</v>
      </c>
      <c r="E218" s="320">
        <f t="shared" si="310"/>
        <v>44831</v>
      </c>
      <c r="F218" s="320">
        <f t="shared" si="307"/>
        <v>44834</v>
      </c>
      <c r="G218" s="427">
        <f t="shared" si="311"/>
        <v>44831</v>
      </c>
      <c r="H218" s="449"/>
      <c r="I218" s="164"/>
      <c r="J218" s="155"/>
      <c r="K218" s="155"/>
      <c r="L218" s="155"/>
      <c r="M218" s="155"/>
    </row>
    <row r="219" spans="1:13" s="146" customFormat="1" ht="18" hidden="1" customHeight="1" x14ac:dyDescent="0.2">
      <c r="A219" s="395"/>
      <c r="B219" s="320" t="s">
        <v>452</v>
      </c>
      <c r="C219" s="320" t="s">
        <v>2599</v>
      </c>
      <c r="D219" s="320">
        <f t="shared" si="309"/>
        <v>44837</v>
      </c>
      <c r="E219" s="320">
        <f t="shared" si="310"/>
        <v>44838</v>
      </c>
      <c r="F219" s="320">
        <f t="shared" si="307"/>
        <v>44841</v>
      </c>
      <c r="G219" s="427">
        <f t="shared" si="311"/>
        <v>44838</v>
      </c>
      <c r="H219" s="449"/>
      <c r="I219" s="164"/>
      <c r="J219" s="155"/>
      <c r="K219" s="155"/>
      <c r="L219" s="155"/>
      <c r="M219" s="155"/>
    </row>
    <row r="220" spans="1:13" s="146" customFormat="1" ht="18" hidden="1" customHeight="1" x14ac:dyDescent="0.2">
      <c r="A220" s="395"/>
      <c r="B220" s="320" t="s">
        <v>452</v>
      </c>
      <c r="C220" s="320" t="s">
        <v>2600</v>
      </c>
      <c r="D220" s="320">
        <f t="shared" si="309"/>
        <v>44844</v>
      </c>
      <c r="E220" s="320">
        <f t="shared" si="310"/>
        <v>44845</v>
      </c>
      <c r="F220" s="320">
        <f t="shared" si="307"/>
        <v>44848</v>
      </c>
      <c r="G220" s="427">
        <f t="shared" si="311"/>
        <v>44845</v>
      </c>
      <c r="H220" s="449"/>
      <c r="I220" s="164"/>
      <c r="J220" s="155"/>
      <c r="K220" s="155"/>
      <c r="L220" s="155"/>
      <c r="M220" s="155"/>
    </row>
    <row r="221" spans="1:13" s="146" customFormat="1" ht="18" hidden="1" customHeight="1" x14ac:dyDescent="0.2">
      <c r="A221" s="395"/>
      <c r="B221" s="320" t="s">
        <v>452</v>
      </c>
      <c r="C221" s="320" t="s">
        <v>2601</v>
      </c>
      <c r="D221" s="320">
        <f t="shared" si="309"/>
        <v>44851</v>
      </c>
      <c r="E221" s="320">
        <f t="shared" si="310"/>
        <v>44852</v>
      </c>
      <c r="F221" s="320">
        <f t="shared" si="307"/>
        <v>44855</v>
      </c>
      <c r="G221" s="427">
        <f t="shared" si="311"/>
        <v>44852</v>
      </c>
      <c r="H221" s="449"/>
      <c r="I221" s="164"/>
      <c r="J221" s="155"/>
      <c r="K221" s="155"/>
      <c r="L221" s="155"/>
      <c r="M221" s="155"/>
    </row>
    <row r="222" spans="1:13" s="146" customFormat="1" ht="18" hidden="1" customHeight="1" x14ac:dyDescent="0.2">
      <c r="A222" s="395"/>
      <c r="B222" s="320" t="s">
        <v>452</v>
      </c>
      <c r="C222" s="320" t="s">
        <v>2602</v>
      </c>
      <c r="D222" s="320">
        <f t="shared" si="309"/>
        <v>44858</v>
      </c>
      <c r="E222" s="320">
        <f t="shared" ref="E222" si="312">+D222+1</f>
        <v>44859</v>
      </c>
      <c r="F222" s="320">
        <f t="shared" si="307"/>
        <v>44862</v>
      </c>
      <c r="G222" s="427">
        <f t="shared" si="311"/>
        <v>44859</v>
      </c>
      <c r="H222" s="449"/>
      <c r="I222" s="164"/>
      <c r="J222" s="155"/>
      <c r="K222" s="155"/>
      <c r="L222" s="155"/>
      <c r="M222" s="155"/>
    </row>
    <row r="223" spans="1:13" s="146" customFormat="1" ht="18" hidden="1" customHeight="1" x14ac:dyDescent="0.2">
      <c r="A223" s="395"/>
      <c r="B223" s="320" t="s">
        <v>452</v>
      </c>
      <c r="C223" s="320" t="s">
        <v>2603</v>
      </c>
      <c r="D223" s="320">
        <f t="shared" si="309"/>
        <v>44865</v>
      </c>
      <c r="E223" s="320">
        <f t="shared" ref="E223" si="313">+D223+1</f>
        <v>44866</v>
      </c>
      <c r="F223" s="320">
        <f t="shared" si="307"/>
        <v>44869</v>
      </c>
      <c r="G223" s="427">
        <f t="shared" si="311"/>
        <v>44866</v>
      </c>
      <c r="H223" s="449"/>
      <c r="I223" s="164"/>
      <c r="J223" s="155"/>
      <c r="K223" s="155"/>
      <c r="L223" s="155"/>
      <c r="M223" s="155"/>
    </row>
    <row r="224" spans="1:13" s="146" customFormat="1" ht="18" hidden="1" customHeight="1" x14ac:dyDescent="0.2">
      <c r="A224" s="395"/>
      <c r="B224" s="320" t="s">
        <v>452</v>
      </c>
      <c r="C224" s="320" t="s">
        <v>2604</v>
      </c>
      <c r="D224" s="320">
        <f t="shared" si="309"/>
        <v>44872</v>
      </c>
      <c r="E224" s="320">
        <f t="shared" ref="E224" si="314">+D224+1</f>
        <v>44873</v>
      </c>
      <c r="F224" s="320">
        <f t="shared" si="307"/>
        <v>44876</v>
      </c>
      <c r="G224" s="427">
        <f t="shared" si="311"/>
        <v>44873</v>
      </c>
      <c r="H224" s="449"/>
      <c r="I224" s="164"/>
      <c r="J224" s="155"/>
      <c r="K224" s="155"/>
      <c r="L224" s="155"/>
      <c r="M224" s="155"/>
    </row>
    <row r="225" spans="1:13" s="146" customFormat="1" ht="18" hidden="1" customHeight="1" x14ac:dyDescent="0.2">
      <c r="A225" s="395" t="s">
        <v>1831</v>
      </c>
      <c r="B225" s="320" t="s">
        <v>583</v>
      </c>
      <c r="C225" s="320" t="s">
        <v>2605</v>
      </c>
      <c r="D225" s="320">
        <f t="shared" si="309"/>
        <v>44879</v>
      </c>
      <c r="E225" s="320">
        <f t="shared" ref="E225" si="315">+D225+1</f>
        <v>44880</v>
      </c>
      <c r="F225" s="320">
        <f t="shared" si="307"/>
        <v>44883</v>
      </c>
      <c r="G225" s="427">
        <f t="shared" si="311"/>
        <v>44880</v>
      </c>
      <c r="H225" s="449"/>
      <c r="I225" s="164"/>
      <c r="J225" s="155"/>
      <c r="K225" s="155"/>
      <c r="L225" s="155"/>
      <c r="M225" s="155"/>
    </row>
    <row r="226" spans="1:13" s="146" customFormat="1" ht="18" hidden="1" customHeight="1" x14ac:dyDescent="0.2">
      <c r="A226" s="395" t="s">
        <v>1831</v>
      </c>
      <c r="B226" s="320" t="s">
        <v>583</v>
      </c>
      <c r="C226" s="320" t="s">
        <v>2606</v>
      </c>
      <c r="D226" s="320">
        <f t="shared" si="309"/>
        <v>44886</v>
      </c>
      <c r="E226" s="320">
        <f t="shared" ref="E226" si="316">+D226+1</f>
        <v>44887</v>
      </c>
      <c r="F226" s="320">
        <f t="shared" si="307"/>
        <v>44890</v>
      </c>
      <c r="G226" s="427">
        <f t="shared" si="311"/>
        <v>44887</v>
      </c>
      <c r="H226" s="449"/>
      <c r="I226" s="164"/>
      <c r="J226" s="155"/>
      <c r="K226" s="155"/>
      <c r="L226" s="155"/>
      <c r="M226" s="155"/>
    </row>
    <row r="227" spans="1:13" s="146" customFormat="1" ht="18" hidden="1" customHeight="1" x14ac:dyDescent="0.2">
      <c r="A227" s="395" t="s">
        <v>1831</v>
      </c>
      <c r="B227" s="320" t="s">
        <v>583</v>
      </c>
      <c r="C227" s="320" t="s">
        <v>2607</v>
      </c>
      <c r="D227" s="320">
        <f t="shared" si="309"/>
        <v>44893</v>
      </c>
      <c r="E227" s="320">
        <f t="shared" ref="E227" si="317">+D227+1</f>
        <v>44894</v>
      </c>
      <c r="F227" s="320">
        <f t="shared" si="307"/>
        <v>44897</v>
      </c>
      <c r="G227" s="427">
        <f t="shared" si="311"/>
        <v>44894</v>
      </c>
      <c r="H227" s="449"/>
      <c r="I227" s="164"/>
      <c r="J227" s="155"/>
      <c r="K227" s="155"/>
      <c r="L227" s="155"/>
      <c r="M227" s="155"/>
    </row>
    <row r="228" spans="1:13" s="146" customFormat="1" ht="18" hidden="1" customHeight="1" x14ac:dyDescent="0.2">
      <c r="A228" s="395" t="s">
        <v>2608</v>
      </c>
      <c r="B228" s="320" t="s">
        <v>583</v>
      </c>
      <c r="C228" s="320" t="s">
        <v>2609</v>
      </c>
      <c r="D228" s="491">
        <f t="shared" si="309"/>
        <v>44900</v>
      </c>
      <c r="E228" s="491">
        <f t="shared" ref="E228" si="318">+D228+1</f>
        <v>44901</v>
      </c>
      <c r="F228" s="491">
        <f t="shared" si="307"/>
        <v>44904</v>
      </c>
      <c r="G228" s="427">
        <f t="shared" si="311"/>
        <v>44901</v>
      </c>
      <c r="H228" s="449"/>
      <c r="I228" s="164"/>
      <c r="J228" s="155"/>
      <c r="K228" s="155"/>
      <c r="L228" s="155"/>
      <c r="M228" s="155"/>
    </row>
    <row r="229" spans="1:13" s="146" customFormat="1" ht="18" hidden="1" customHeight="1" x14ac:dyDescent="0.2">
      <c r="A229" s="395" t="s">
        <v>2608</v>
      </c>
      <c r="B229" s="320" t="s">
        <v>583</v>
      </c>
      <c r="C229" s="320" t="s">
        <v>2610</v>
      </c>
      <c r="D229" s="320">
        <f t="shared" si="309"/>
        <v>44907</v>
      </c>
      <c r="E229" s="491">
        <f t="shared" ref="E229" si="319">+D229+1</f>
        <v>44908</v>
      </c>
      <c r="F229" s="320">
        <f t="shared" si="307"/>
        <v>44911</v>
      </c>
      <c r="G229" s="427">
        <f t="shared" si="311"/>
        <v>44908</v>
      </c>
      <c r="H229" s="449"/>
      <c r="I229" s="164"/>
      <c r="J229" s="155"/>
      <c r="K229" s="155"/>
      <c r="L229" s="155"/>
      <c r="M229" s="155"/>
    </row>
    <row r="230" spans="1:13" s="146" customFormat="1" ht="18" hidden="1" customHeight="1" x14ac:dyDescent="0.2">
      <c r="A230" s="395" t="s">
        <v>2608</v>
      </c>
      <c r="B230" s="320" t="s">
        <v>583</v>
      </c>
      <c r="C230" s="320" t="s">
        <v>2611</v>
      </c>
      <c r="D230" s="320">
        <f t="shared" si="309"/>
        <v>44914</v>
      </c>
      <c r="E230" s="320">
        <f t="shared" ref="E230" si="320">+D230+1</f>
        <v>44915</v>
      </c>
      <c r="F230" s="320">
        <f t="shared" si="307"/>
        <v>44918</v>
      </c>
      <c r="G230" s="427">
        <f t="shared" si="311"/>
        <v>44915</v>
      </c>
      <c r="H230" s="449"/>
      <c r="I230" s="164"/>
      <c r="J230" s="155"/>
      <c r="K230" s="155"/>
      <c r="L230" s="155"/>
      <c r="M230" s="155"/>
    </row>
    <row r="231" spans="1:13" s="146" customFormat="1" ht="18" hidden="1" customHeight="1" x14ac:dyDescent="0.2">
      <c r="A231" s="395" t="s">
        <v>2608</v>
      </c>
      <c r="B231" s="320" t="s">
        <v>583</v>
      </c>
      <c r="C231" s="320" t="s">
        <v>2612</v>
      </c>
      <c r="D231" s="320">
        <f t="shared" si="309"/>
        <v>44921</v>
      </c>
      <c r="E231" s="320">
        <f t="shared" ref="E231" si="321">+D231+1</f>
        <v>44922</v>
      </c>
      <c r="F231" s="320">
        <f t="shared" si="307"/>
        <v>44925</v>
      </c>
      <c r="G231" s="427">
        <f t="shared" si="311"/>
        <v>44922</v>
      </c>
      <c r="H231" s="449"/>
      <c r="I231" s="164"/>
      <c r="J231" s="155"/>
      <c r="K231" s="155"/>
      <c r="L231" s="155"/>
      <c r="M231" s="155"/>
    </row>
    <row r="232" spans="1:13" s="146" customFormat="1" ht="18" hidden="1" customHeight="1" x14ac:dyDescent="0.2">
      <c r="A232" s="395" t="s">
        <v>2608</v>
      </c>
      <c r="B232" s="320" t="s">
        <v>387</v>
      </c>
      <c r="C232" s="320" t="s">
        <v>2613</v>
      </c>
      <c r="D232" s="320">
        <f t="shared" si="309"/>
        <v>44928</v>
      </c>
      <c r="E232" s="320">
        <f t="shared" ref="E232" si="322">+D232+1</f>
        <v>44929</v>
      </c>
      <c r="F232" s="320">
        <f t="shared" si="307"/>
        <v>44932</v>
      </c>
      <c r="G232" s="427">
        <f t="shared" si="311"/>
        <v>44929</v>
      </c>
      <c r="H232" s="449"/>
      <c r="I232" s="164"/>
      <c r="J232" s="155"/>
      <c r="K232" s="155"/>
      <c r="L232" s="155"/>
      <c r="M232" s="155"/>
    </row>
    <row r="233" spans="1:13" s="146" customFormat="1" ht="18" hidden="1" customHeight="1" x14ac:dyDescent="0.2">
      <c r="A233" s="395" t="s">
        <v>2608</v>
      </c>
      <c r="B233" s="320" t="s">
        <v>387</v>
      </c>
      <c r="C233" s="320" t="s">
        <v>2614</v>
      </c>
      <c r="D233" s="320">
        <f t="shared" si="309"/>
        <v>44935</v>
      </c>
      <c r="E233" s="320">
        <f t="shared" ref="E233" si="323">+D233+1</f>
        <v>44936</v>
      </c>
      <c r="F233" s="320">
        <f t="shared" si="307"/>
        <v>44939</v>
      </c>
      <c r="G233" s="427">
        <f t="shared" si="311"/>
        <v>44936</v>
      </c>
      <c r="H233" s="449"/>
      <c r="I233" s="164"/>
      <c r="J233" s="155"/>
      <c r="K233" s="155"/>
      <c r="L233" s="155"/>
      <c r="M233" s="155"/>
    </row>
    <row r="234" spans="1:13" s="146" customFormat="1" ht="18" hidden="1" customHeight="1" x14ac:dyDescent="0.2">
      <c r="A234" s="395" t="s">
        <v>2608</v>
      </c>
      <c r="B234" s="320" t="s">
        <v>387</v>
      </c>
      <c r="C234" s="320" t="s">
        <v>2615</v>
      </c>
      <c r="D234" s="320">
        <f t="shared" si="309"/>
        <v>44942</v>
      </c>
      <c r="E234" s="491">
        <f t="shared" ref="E234" si="324">+D234+1</f>
        <v>44943</v>
      </c>
      <c r="F234" s="320">
        <f t="shared" si="307"/>
        <v>44946</v>
      </c>
      <c r="G234" s="427">
        <f t="shared" si="311"/>
        <v>44943</v>
      </c>
      <c r="H234" s="449"/>
      <c r="I234" s="164"/>
      <c r="J234" s="155"/>
      <c r="K234" s="155"/>
      <c r="L234" s="155"/>
      <c r="M234" s="155"/>
    </row>
    <row r="235" spans="1:13" s="146" customFormat="1" ht="18" hidden="1" customHeight="1" x14ac:dyDescent="0.2">
      <c r="A235" s="395"/>
      <c r="B235" s="320" t="s">
        <v>387</v>
      </c>
      <c r="C235" s="320" t="s">
        <v>2616</v>
      </c>
      <c r="D235" s="320">
        <f t="shared" si="309"/>
        <v>44949</v>
      </c>
      <c r="E235" s="320">
        <f t="shared" ref="E235" si="325">+D235+1</f>
        <v>44950</v>
      </c>
      <c r="F235" s="320">
        <f t="shared" si="307"/>
        <v>44953</v>
      </c>
      <c r="G235" s="427">
        <f t="shared" si="311"/>
        <v>44950</v>
      </c>
      <c r="H235" s="449"/>
      <c r="I235" s="164"/>
      <c r="J235" s="155"/>
      <c r="K235" s="155"/>
      <c r="L235" s="155"/>
      <c r="M235" s="155"/>
    </row>
    <row r="236" spans="1:13" s="146" customFormat="1" ht="18" hidden="1" customHeight="1" x14ac:dyDescent="0.2">
      <c r="A236" s="395"/>
      <c r="B236" s="320" t="s">
        <v>387</v>
      </c>
      <c r="C236" s="320" t="s">
        <v>2617</v>
      </c>
      <c r="D236" s="320">
        <f t="shared" si="309"/>
        <v>44956</v>
      </c>
      <c r="E236" s="491">
        <f t="shared" ref="E236" si="326">+D236+1</f>
        <v>44957</v>
      </c>
      <c r="F236" s="320">
        <f t="shared" si="307"/>
        <v>44960</v>
      </c>
      <c r="G236" s="427">
        <f t="shared" si="311"/>
        <v>44957</v>
      </c>
      <c r="H236" s="449"/>
      <c r="I236" s="164"/>
      <c r="J236" s="155"/>
      <c r="K236" s="155"/>
      <c r="L236" s="155"/>
      <c r="M236" s="155"/>
    </row>
    <row r="237" spans="1:13" s="146" customFormat="1" ht="18" hidden="1" customHeight="1" x14ac:dyDescent="0.2">
      <c r="A237" s="395"/>
      <c r="B237" s="320" t="s">
        <v>387</v>
      </c>
      <c r="C237" s="320" t="s">
        <v>2618</v>
      </c>
      <c r="D237" s="320">
        <f t="shared" si="309"/>
        <v>44963</v>
      </c>
      <c r="E237" s="491">
        <f t="shared" ref="E237" si="327">+D237+1</f>
        <v>44964</v>
      </c>
      <c r="F237" s="320">
        <f t="shared" si="307"/>
        <v>44967</v>
      </c>
      <c r="G237" s="427">
        <f t="shared" si="311"/>
        <v>44964</v>
      </c>
      <c r="H237" s="449"/>
      <c r="I237" s="164"/>
      <c r="J237" s="155"/>
      <c r="K237" s="155"/>
      <c r="L237" s="155"/>
      <c r="M237" s="155"/>
    </row>
    <row r="238" spans="1:13" s="146" customFormat="1" ht="18" hidden="1" customHeight="1" x14ac:dyDescent="0.2">
      <c r="A238" s="395"/>
      <c r="B238" s="320" t="s">
        <v>387</v>
      </c>
      <c r="C238" s="320" t="s">
        <v>2619</v>
      </c>
      <c r="D238" s="320">
        <f t="shared" si="309"/>
        <v>44970</v>
      </c>
      <c r="E238" s="320">
        <f t="shared" ref="E238" si="328">+D238+1</f>
        <v>44971</v>
      </c>
      <c r="F238" s="320">
        <f t="shared" si="307"/>
        <v>44974</v>
      </c>
      <c r="G238" s="427">
        <f t="shared" si="311"/>
        <v>44971</v>
      </c>
      <c r="H238" s="449"/>
      <c r="I238" s="164"/>
      <c r="J238" s="155"/>
      <c r="K238" s="155"/>
      <c r="L238" s="155"/>
      <c r="M238" s="155"/>
    </row>
    <row r="239" spans="1:13" s="146" customFormat="1" ht="18" hidden="1" customHeight="1" x14ac:dyDescent="0.2">
      <c r="A239" s="395" t="s">
        <v>2620</v>
      </c>
      <c r="B239" s="320" t="s">
        <v>1603</v>
      </c>
      <c r="C239" s="320" t="s">
        <v>2621</v>
      </c>
      <c r="D239" s="320">
        <f t="shared" si="309"/>
        <v>44977</v>
      </c>
      <c r="E239" s="320">
        <f t="shared" ref="E239" si="329">+D239+1</f>
        <v>44978</v>
      </c>
      <c r="F239" s="320">
        <f t="shared" si="307"/>
        <v>44981</v>
      </c>
      <c r="G239" s="427">
        <f t="shared" si="311"/>
        <v>44978</v>
      </c>
      <c r="H239" s="449"/>
      <c r="I239" s="164"/>
      <c r="J239" s="155"/>
      <c r="K239" s="155"/>
      <c r="L239" s="155"/>
      <c r="M239" s="155"/>
    </row>
    <row r="240" spans="1:13" s="146" customFormat="1" ht="18" hidden="1" customHeight="1" x14ac:dyDescent="0.2">
      <c r="A240" s="395" t="s">
        <v>2620</v>
      </c>
      <c r="B240" s="320" t="s">
        <v>1603</v>
      </c>
      <c r="C240" s="320" t="s">
        <v>2622</v>
      </c>
      <c r="D240" s="320">
        <f t="shared" si="309"/>
        <v>44984</v>
      </c>
      <c r="E240" s="320">
        <f t="shared" ref="E240" si="330">+D240+1</f>
        <v>44985</v>
      </c>
      <c r="F240" s="320">
        <f t="shared" si="307"/>
        <v>44988</v>
      </c>
      <c r="G240" s="427">
        <f t="shared" si="311"/>
        <v>44985</v>
      </c>
      <c r="H240" s="449"/>
      <c r="I240" s="164"/>
      <c r="J240" s="155"/>
      <c r="K240" s="155"/>
      <c r="L240" s="155"/>
      <c r="M240" s="155"/>
    </row>
    <row r="241" spans="1:13" s="146" customFormat="1" ht="18" hidden="1" customHeight="1" x14ac:dyDescent="0.2">
      <c r="A241" s="395" t="s">
        <v>2620</v>
      </c>
      <c r="B241" s="320" t="s">
        <v>1603</v>
      </c>
      <c r="C241" s="320" t="s">
        <v>2623</v>
      </c>
      <c r="D241" s="320">
        <f t="shared" si="309"/>
        <v>44991</v>
      </c>
      <c r="E241" s="320">
        <f t="shared" ref="E241" si="331">+D241+1</f>
        <v>44992</v>
      </c>
      <c r="F241" s="320">
        <f t="shared" si="307"/>
        <v>44995</v>
      </c>
      <c r="G241" s="427">
        <f t="shared" si="311"/>
        <v>44992</v>
      </c>
      <c r="H241" s="449"/>
      <c r="I241" s="164"/>
      <c r="J241" s="155"/>
      <c r="K241" s="155"/>
      <c r="L241" s="155"/>
      <c r="M241" s="155"/>
    </row>
    <row r="242" spans="1:13" s="146" customFormat="1" ht="18" hidden="1" customHeight="1" x14ac:dyDescent="0.2">
      <c r="A242" s="395" t="s">
        <v>2620</v>
      </c>
      <c r="B242" s="320" t="s">
        <v>1603</v>
      </c>
      <c r="C242" s="320" t="s">
        <v>2624</v>
      </c>
      <c r="D242" s="320">
        <f t="shared" si="309"/>
        <v>44998</v>
      </c>
      <c r="E242" s="320">
        <f t="shared" ref="E242" si="332">+D242+1</f>
        <v>44999</v>
      </c>
      <c r="F242" s="320">
        <f t="shared" si="307"/>
        <v>45002</v>
      </c>
      <c r="G242" s="427">
        <f t="shared" si="311"/>
        <v>44999</v>
      </c>
      <c r="H242" s="449"/>
      <c r="I242" s="164"/>
      <c r="J242" s="155"/>
      <c r="K242" s="155"/>
      <c r="L242" s="155"/>
      <c r="M242" s="155"/>
    </row>
    <row r="243" spans="1:13" s="146" customFormat="1" ht="18" hidden="1" customHeight="1" x14ac:dyDescent="0.2">
      <c r="A243" s="395" t="s">
        <v>2620</v>
      </c>
      <c r="B243" s="320" t="s">
        <v>1603</v>
      </c>
      <c r="C243" s="320" t="s">
        <v>2625</v>
      </c>
      <c r="D243" s="320">
        <f t="shared" si="309"/>
        <v>45005</v>
      </c>
      <c r="E243" s="320">
        <f t="shared" ref="E243" si="333">+D243+1</f>
        <v>45006</v>
      </c>
      <c r="F243" s="320">
        <f t="shared" si="307"/>
        <v>45009</v>
      </c>
      <c r="G243" s="427">
        <f t="shared" si="311"/>
        <v>45006</v>
      </c>
      <c r="H243" s="449"/>
      <c r="I243" s="164"/>
      <c r="J243" s="155"/>
      <c r="K243" s="155"/>
      <c r="L243" s="155"/>
      <c r="M243" s="155"/>
    </row>
    <row r="244" spans="1:13" s="146" customFormat="1" ht="18" hidden="1" customHeight="1" x14ac:dyDescent="0.2">
      <c r="A244" s="395" t="s">
        <v>2620</v>
      </c>
      <c r="B244" s="320" t="s">
        <v>1603</v>
      </c>
      <c r="C244" s="320" t="s">
        <v>2626</v>
      </c>
      <c r="D244" s="320">
        <f t="shared" si="309"/>
        <v>45012</v>
      </c>
      <c r="E244" s="320">
        <f t="shared" ref="E244" si="334">+D244+1</f>
        <v>45013</v>
      </c>
      <c r="F244" s="320">
        <f t="shared" si="307"/>
        <v>45016</v>
      </c>
      <c r="G244" s="427">
        <f t="shared" si="311"/>
        <v>45013</v>
      </c>
      <c r="H244" s="449"/>
      <c r="I244" s="164"/>
      <c r="J244" s="155"/>
      <c r="K244" s="155"/>
      <c r="L244" s="155"/>
      <c r="M244" s="155"/>
    </row>
    <row r="245" spans="1:13" s="146" customFormat="1" ht="18" hidden="1" customHeight="1" x14ac:dyDescent="0.2">
      <c r="A245" s="395" t="s">
        <v>2620</v>
      </c>
      <c r="B245" s="320" t="s">
        <v>1603</v>
      </c>
      <c r="C245" s="320" t="s">
        <v>2627</v>
      </c>
      <c r="D245" s="320">
        <f t="shared" si="309"/>
        <v>45019</v>
      </c>
      <c r="E245" s="320">
        <f t="shared" ref="E245" si="335">+D245+1</f>
        <v>45020</v>
      </c>
      <c r="F245" s="320">
        <f t="shared" si="307"/>
        <v>45023</v>
      </c>
      <c r="G245" s="427">
        <f t="shared" si="311"/>
        <v>45020</v>
      </c>
      <c r="H245" s="449"/>
      <c r="I245" s="164"/>
      <c r="J245" s="155"/>
      <c r="K245" s="155"/>
      <c r="L245" s="155"/>
      <c r="M245" s="155"/>
    </row>
    <row r="246" spans="1:13" s="146" customFormat="1" ht="18" hidden="1" customHeight="1" x14ac:dyDescent="0.2">
      <c r="A246" s="395" t="s">
        <v>2628</v>
      </c>
      <c r="B246" s="494" t="s">
        <v>439</v>
      </c>
      <c r="C246" s="320" t="s">
        <v>2629</v>
      </c>
      <c r="D246" s="491">
        <f t="shared" si="309"/>
        <v>45026</v>
      </c>
      <c r="E246" s="491">
        <f t="shared" ref="E246" si="336">+D246+1</f>
        <v>45027</v>
      </c>
      <c r="F246" s="491">
        <f t="shared" si="307"/>
        <v>45030</v>
      </c>
      <c r="G246" s="427">
        <f t="shared" si="311"/>
        <v>45027</v>
      </c>
      <c r="H246" s="449"/>
      <c r="I246" s="164"/>
      <c r="J246" s="155"/>
      <c r="K246" s="155"/>
      <c r="L246" s="155"/>
      <c r="M246" s="155"/>
    </row>
    <row r="247" spans="1:13" s="146" customFormat="1" ht="18" hidden="1" customHeight="1" x14ac:dyDescent="0.2">
      <c r="A247" s="395" t="s">
        <v>2620</v>
      </c>
      <c r="B247" s="320" t="s">
        <v>1603</v>
      </c>
      <c r="C247" s="320" t="s">
        <v>2630</v>
      </c>
      <c r="D247" s="320">
        <f t="shared" si="309"/>
        <v>45033</v>
      </c>
      <c r="E247" s="320">
        <f t="shared" ref="E247" si="337">+D247+1</f>
        <v>45034</v>
      </c>
      <c r="F247" s="320">
        <f>D247+4</f>
        <v>45037</v>
      </c>
      <c r="G247" s="427">
        <f t="shared" si="311"/>
        <v>45034</v>
      </c>
      <c r="H247" s="427"/>
      <c r="I247" s="164"/>
      <c r="J247" s="155"/>
      <c r="K247" s="155"/>
      <c r="L247" s="155"/>
      <c r="M247" s="155"/>
    </row>
    <row r="248" spans="1:13" s="146" customFormat="1" ht="18" hidden="1" customHeight="1" x14ac:dyDescent="0.2">
      <c r="A248" s="395"/>
      <c r="B248" s="320" t="s">
        <v>1603</v>
      </c>
      <c r="C248" s="320" t="s">
        <v>2631</v>
      </c>
      <c r="D248" s="320">
        <f>D247+7</f>
        <v>45040</v>
      </c>
      <c r="E248" s="320">
        <f t="shared" ref="E248:E255" si="338">+D248+1</f>
        <v>45041</v>
      </c>
      <c r="F248" s="320">
        <f t="shared" ref="F248:F255" si="339">D248+4</f>
        <v>45044</v>
      </c>
      <c r="G248" s="427">
        <f t="shared" ref="G248:G255" si="340">G247+7</f>
        <v>45041</v>
      </c>
      <c r="H248" s="427"/>
      <c r="I248" s="164"/>
      <c r="J248" s="155"/>
      <c r="K248" s="155"/>
      <c r="L248" s="155"/>
      <c r="M248" s="155"/>
    </row>
    <row r="249" spans="1:13" s="146" customFormat="1" ht="18" hidden="1" customHeight="1" x14ac:dyDescent="0.2">
      <c r="A249" s="395"/>
      <c r="B249" s="320" t="s">
        <v>1603</v>
      </c>
      <c r="C249" s="320" t="s">
        <v>2632</v>
      </c>
      <c r="D249" s="320">
        <v>45044</v>
      </c>
      <c r="E249" s="320">
        <f t="shared" si="338"/>
        <v>45045</v>
      </c>
      <c r="F249" s="320">
        <f t="shared" si="339"/>
        <v>45048</v>
      </c>
      <c r="G249" s="427">
        <f t="shared" si="340"/>
        <v>45048</v>
      </c>
      <c r="H249" s="427"/>
      <c r="I249" s="164"/>
      <c r="J249" s="155"/>
      <c r="K249" s="155"/>
      <c r="L249" s="155"/>
      <c r="M249" s="155"/>
    </row>
    <row r="250" spans="1:13" s="146" customFormat="1" ht="18" hidden="1" customHeight="1" x14ac:dyDescent="0.2">
      <c r="A250" s="395"/>
      <c r="B250" s="320" t="s">
        <v>1603</v>
      </c>
      <c r="C250" s="320" t="s">
        <v>2633</v>
      </c>
      <c r="D250" s="320">
        <v>45057</v>
      </c>
      <c r="E250" s="320">
        <f t="shared" si="338"/>
        <v>45058</v>
      </c>
      <c r="F250" s="320">
        <f t="shared" si="339"/>
        <v>45061</v>
      </c>
      <c r="G250" s="427">
        <f t="shared" si="340"/>
        <v>45055</v>
      </c>
      <c r="H250" s="427"/>
      <c r="I250" s="164"/>
      <c r="J250" s="155"/>
      <c r="K250" s="155"/>
      <c r="L250" s="155"/>
      <c r="M250" s="155"/>
    </row>
    <row r="251" spans="1:13" s="146" customFormat="1" ht="18" customHeight="1" x14ac:dyDescent="0.2">
      <c r="A251" s="395"/>
      <c r="B251" s="320" t="s">
        <v>1603</v>
      </c>
      <c r="C251" s="320" t="s">
        <v>2634</v>
      </c>
      <c r="D251" s="320">
        <f t="shared" ref="D251:D253" si="341">D250+7</f>
        <v>45064</v>
      </c>
      <c r="E251" s="320">
        <f t="shared" si="338"/>
        <v>45065</v>
      </c>
      <c r="F251" s="320">
        <f t="shared" si="339"/>
        <v>45068</v>
      </c>
      <c r="G251" s="427">
        <f t="shared" si="340"/>
        <v>45062</v>
      </c>
      <c r="H251" s="427"/>
      <c r="I251" s="164"/>
      <c r="J251" s="155"/>
      <c r="K251" s="155"/>
      <c r="L251" s="155"/>
      <c r="M251" s="155"/>
    </row>
    <row r="252" spans="1:13" s="146" customFormat="1" ht="18" customHeight="1" x14ac:dyDescent="0.2">
      <c r="A252" s="395" t="s">
        <v>2301</v>
      </c>
      <c r="B252" s="725" t="s">
        <v>439</v>
      </c>
      <c r="C252" s="320" t="s">
        <v>2635</v>
      </c>
      <c r="D252" s="491">
        <v>45068</v>
      </c>
      <c r="E252" s="491">
        <f t="shared" si="338"/>
        <v>45069</v>
      </c>
      <c r="F252" s="491">
        <f t="shared" si="339"/>
        <v>45072</v>
      </c>
      <c r="G252" s="427">
        <f t="shared" si="340"/>
        <v>45069</v>
      </c>
      <c r="H252" s="427"/>
      <c r="I252" s="164"/>
      <c r="J252" s="155"/>
      <c r="K252" s="155"/>
      <c r="L252" s="155"/>
      <c r="M252" s="155"/>
    </row>
    <row r="253" spans="1:13" s="146" customFormat="1" ht="18" customHeight="1" x14ac:dyDescent="0.2">
      <c r="A253" s="395"/>
      <c r="B253" s="320" t="s">
        <v>1603</v>
      </c>
      <c r="C253" s="320" t="s">
        <v>2636</v>
      </c>
      <c r="D253" s="320">
        <f t="shared" si="341"/>
        <v>45075</v>
      </c>
      <c r="E253" s="320">
        <f t="shared" si="338"/>
        <v>45076</v>
      </c>
      <c r="F253" s="320">
        <f t="shared" si="339"/>
        <v>45079</v>
      </c>
      <c r="G253" s="427">
        <f t="shared" si="340"/>
        <v>45076</v>
      </c>
      <c r="H253" s="427"/>
      <c r="I253" s="164"/>
      <c r="J253" s="155"/>
      <c r="K253" s="155"/>
      <c r="L253" s="155"/>
      <c r="M253" s="155"/>
    </row>
    <row r="254" spans="1:13" s="146" customFormat="1" ht="17.25" customHeight="1" x14ac:dyDescent="0.2">
      <c r="A254" s="395"/>
      <c r="B254" s="320" t="s">
        <v>1603</v>
      </c>
      <c r="C254" s="320" t="s">
        <v>2637</v>
      </c>
      <c r="D254" s="320">
        <v>45087</v>
      </c>
      <c r="E254" s="491">
        <f t="shared" si="338"/>
        <v>45088</v>
      </c>
      <c r="F254" s="320">
        <f t="shared" si="339"/>
        <v>45091</v>
      </c>
      <c r="G254" s="427">
        <f t="shared" si="340"/>
        <v>45083</v>
      </c>
      <c r="H254" s="427"/>
      <c r="I254" s="164"/>
      <c r="J254" s="155"/>
      <c r="K254" s="155"/>
      <c r="L254" s="155"/>
      <c r="M254" s="155"/>
    </row>
    <row r="255" spans="1:13" s="146" customFormat="1" ht="18" customHeight="1" x14ac:dyDescent="0.2">
      <c r="A255" s="395"/>
      <c r="B255" s="320" t="s">
        <v>1603</v>
      </c>
      <c r="C255" s="320" t="s">
        <v>2638</v>
      </c>
      <c r="D255" s="320">
        <v>45096</v>
      </c>
      <c r="E255" s="320">
        <f t="shared" si="338"/>
        <v>45097</v>
      </c>
      <c r="F255" s="320">
        <f t="shared" si="339"/>
        <v>45100</v>
      </c>
      <c r="G255" s="427">
        <f t="shared" si="340"/>
        <v>45090</v>
      </c>
      <c r="H255" s="427"/>
      <c r="I255" s="164"/>
      <c r="J255" s="155"/>
      <c r="K255" s="155"/>
      <c r="L255" s="155"/>
      <c r="M255" s="155"/>
    </row>
    <row r="256" spans="1:13" s="146" customFormat="1" ht="18" customHeight="1" x14ac:dyDescent="0.2">
      <c r="A256" s="395"/>
      <c r="B256" s="433"/>
      <c r="C256" s="155"/>
      <c r="D256" s="155"/>
      <c r="E256" s="155"/>
      <c r="F256" s="155"/>
      <c r="G256" s="155"/>
      <c r="H256" s="427"/>
      <c r="I256" s="164"/>
      <c r="J256" s="155"/>
      <c r="K256" s="155"/>
      <c r="L256" s="155"/>
      <c r="M256" s="155"/>
    </row>
    <row r="257" spans="1:13" s="146" customFormat="1" ht="18" customHeight="1" x14ac:dyDescent="0.2">
      <c r="A257" s="395"/>
      <c r="B257" s="433"/>
      <c r="C257" s="155"/>
      <c r="D257" s="155"/>
      <c r="E257" s="155"/>
      <c r="F257" s="155"/>
      <c r="G257" s="155"/>
      <c r="H257" s="427"/>
      <c r="I257" s="164"/>
      <c r="J257" s="155"/>
      <c r="K257" s="155"/>
      <c r="L257" s="155"/>
      <c r="M257" s="155"/>
    </row>
    <row r="258" spans="1:13" s="146" customFormat="1" ht="18" customHeight="1" x14ac:dyDescent="0.2">
      <c r="A258" s="395"/>
      <c r="B258" s="538"/>
      <c r="C258" s="328"/>
      <c r="D258" s="332" t="s">
        <v>1510</v>
      </c>
      <c r="E258" s="163" t="s">
        <v>182</v>
      </c>
      <c r="F258" s="332" t="s">
        <v>250</v>
      </c>
      <c r="G258" s="332" t="s">
        <v>355</v>
      </c>
      <c r="H258" s="427"/>
      <c r="I258" s="164"/>
      <c r="J258" s="155"/>
      <c r="K258" s="155"/>
      <c r="L258" s="155"/>
      <c r="M258" s="155"/>
    </row>
    <row r="259" spans="1:13" s="146" customFormat="1" ht="18" customHeight="1" x14ac:dyDescent="0.2">
      <c r="A259" s="395"/>
      <c r="B259" s="152" t="s">
        <v>381</v>
      </c>
      <c r="C259" s="152" t="s">
        <v>382</v>
      </c>
      <c r="D259" s="332" t="s">
        <v>1289</v>
      </c>
      <c r="E259" s="332" t="s">
        <v>179</v>
      </c>
      <c r="F259" s="332" t="s">
        <v>158</v>
      </c>
      <c r="G259" s="332" t="s">
        <v>228</v>
      </c>
      <c r="H259" s="427"/>
      <c r="I259" s="164"/>
      <c r="J259" s="155"/>
      <c r="K259" s="155"/>
      <c r="L259" s="155"/>
      <c r="M259" s="155"/>
    </row>
    <row r="260" spans="1:13" s="146" customFormat="1" ht="18" customHeight="1" x14ac:dyDescent="0.2">
      <c r="A260" s="395"/>
      <c r="B260" s="320" t="s">
        <v>1603</v>
      </c>
      <c r="C260" s="320" t="s">
        <v>2639</v>
      </c>
      <c r="D260" s="320">
        <v>45104</v>
      </c>
      <c r="E260" s="320">
        <f>D260+7</f>
        <v>45111</v>
      </c>
      <c r="F260" s="320">
        <f>D260+9</f>
        <v>45113</v>
      </c>
      <c r="G260" s="320">
        <f>D260+12</f>
        <v>45116</v>
      </c>
      <c r="H260" s="427"/>
      <c r="I260" s="164"/>
      <c r="J260" s="155"/>
      <c r="K260" s="155"/>
      <c r="L260" s="155"/>
      <c r="M260" s="155"/>
    </row>
    <row r="261" spans="1:13" s="146" customFormat="1" ht="18" customHeight="1" x14ac:dyDescent="0.2">
      <c r="A261" s="395"/>
      <c r="B261" s="433"/>
      <c r="C261" s="155"/>
      <c r="D261" s="155"/>
      <c r="E261" s="155"/>
      <c r="F261" s="155"/>
      <c r="G261" s="155"/>
      <c r="H261" s="427"/>
      <c r="I261" s="164"/>
      <c r="J261" s="155"/>
      <c r="K261" s="155"/>
      <c r="L261" s="155"/>
      <c r="M261" s="155"/>
    </row>
    <row r="262" spans="1:13" s="146" customFormat="1" ht="18" customHeight="1" x14ac:dyDescent="0.2">
      <c r="A262" s="395"/>
      <c r="B262" s="433"/>
      <c r="C262" s="155"/>
      <c r="D262" s="155"/>
      <c r="E262" s="155"/>
      <c r="F262" s="155"/>
      <c r="G262" s="155"/>
      <c r="H262" s="427"/>
      <c r="I262" s="164"/>
      <c r="J262" s="155"/>
      <c r="K262" s="155"/>
      <c r="L262" s="155"/>
      <c r="M262" s="155"/>
    </row>
    <row r="263" spans="1:13" s="146" customFormat="1" ht="18" customHeight="1" x14ac:dyDescent="0.2">
      <c r="A263" s="395"/>
      <c r="B263" s="433"/>
      <c r="C263" s="155"/>
      <c r="D263" s="155"/>
      <c r="E263" s="155"/>
      <c r="F263" s="155"/>
      <c r="G263" s="155"/>
      <c r="H263" s="427"/>
      <c r="I263" s="164"/>
      <c r="J263" s="155"/>
      <c r="K263" s="155"/>
      <c r="L263" s="155"/>
      <c r="M263" s="155"/>
    </row>
    <row r="264" spans="1:13" s="146" customFormat="1" ht="18" customHeight="1" x14ac:dyDescent="0.2">
      <c r="A264" s="395"/>
      <c r="B264" s="433"/>
      <c r="C264" s="155"/>
      <c r="D264" s="155"/>
      <c r="E264" s="155"/>
      <c r="F264" s="155"/>
      <c r="G264" s="155"/>
      <c r="H264" s="427"/>
      <c r="I264" s="164"/>
      <c r="J264" s="155"/>
      <c r="K264" s="155"/>
      <c r="L264" s="155"/>
      <c r="M264" s="155"/>
    </row>
    <row r="265" spans="1:13" s="146" customFormat="1" ht="18" customHeight="1" x14ac:dyDescent="0.2">
      <c r="A265" s="395"/>
      <c r="B265" s="164"/>
      <c r="C265" s="155"/>
      <c r="D265" s="155"/>
      <c r="E265" s="155"/>
      <c r="F265" s="155"/>
      <c r="G265" s="155"/>
      <c r="H265" s="427"/>
      <c r="I265" s="145"/>
      <c r="J265" s="145"/>
      <c r="K265" s="145"/>
      <c r="L265" s="145"/>
      <c r="M265" s="159"/>
    </row>
    <row r="266" spans="1:13" s="146" customFormat="1" ht="18" customHeight="1" x14ac:dyDescent="0.2">
      <c r="A266" s="395"/>
      <c r="B266" s="433" t="s">
        <v>1398</v>
      </c>
      <c r="C266" s="155"/>
      <c r="D266" s="155"/>
      <c r="E266" s="155"/>
      <c r="F266" s="155"/>
      <c r="G266" s="155"/>
      <c r="H266" s="427"/>
      <c r="I266" s="145"/>
      <c r="J266" s="145"/>
      <c r="K266" s="145"/>
      <c r="L266" s="145"/>
      <c r="M266" s="159"/>
    </row>
    <row r="267" spans="1:13" s="146" customFormat="1" ht="18" customHeight="1" x14ac:dyDescent="0.2">
      <c r="A267" s="395"/>
      <c r="B267" s="164"/>
      <c r="C267" s="155"/>
      <c r="D267" s="155"/>
      <c r="E267" s="155"/>
      <c r="F267" s="155"/>
      <c r="G267" s="155"/>
      <c r="H267" s="427"/>
      <c r="I267" s="145"/>
      <c r="J267" s="145"/>
      <c r="K267" s="145"/>
      <c r="L267" s="145"/>
      <c r="M267" s="159"/>
    </row>
    <row r="268" spans="1:13" s="146" customFormat="1" ht="18" customHeight="1" x14ac:dyDescent="0.2">
      <c r="A268" s="349"/>
      <c r="C268" s="145"/>
      <c r="D268" s="145"/>
      <c r="E268" s="145"/>
    </row>
    <row r="269" spans="1:13" s="196" customFormat="1" ht="18" customHeight="1" x14ac:dyDescent="0.2">
      <c r="A269" s="349"/>
      <c r="B269" s="192" t="s">
        <v>528</v>
      </c>
      <c r="C269" s="193"/>
      <c r="D269" s="193"/>
      <c r="E269" s="194"/>
      <c r="F269" s="195" t="s">
        <v>1418</v>
      </c>
      <c r="G269" s="195"/>
      <c r="H269" s="193"/>
      <c r="I269" s="195" t="s">
        <v>530</v>
      </c>
      <c r="J269" s="195"/>
      <c r="K269" s="195"/>
      <c r="L269" s="193"/>
    </row>
    <row r="270" spans="1:13" s="196" customFormat="1" ht="18" customHeight="1" x14ac:dyDescent="0.2">
      <c r="A270" s="349"/>
      <c r="B270" s="197" t="s">
        <v>531</v>
      </c>
      <c r="C270" s="193"/>
      <c r="D270" s="198" t="s">
        <v>532</v>
      </c>
      <c r="E270" s="199"/>
      <c r="F270" s="197" t="s">
        <v>533</v>
      </c>
      <c r="G270" s="193"/>
      <c r="H270" s="198" t="s">
        <v>534</v>
      </c>
      <c r="I270" s="197" t="s">
        <v>535</v>
      </c>
      <c r="J270" s="193"/>
      <c r="K270" s="198" t="s">
        <v>536</v>
      </c>
      <c r="L270" s="193"/>
    </row>
    <row r="271" spans="1:13" s="196" customFormat="1" ht="18" customHeight="1" x14ac:dyDescent="0.2">
      <c r="A271" s="350"/>
      <c r="B271" s="424" t="s">
        <v>537</v>
      </c>
      <c r="C271" s="202"/>
      <c r="D271" s="584" t="s">
        <v>538</v>
      </c>
      <c r="E271" s="197"/>
      <c r="F271" s="723" t="s">
        <v>539</v>
      </c>
      <c r="G271" s="723" t="s">
        <v>540</v>
      </c>
      <c r="H271" s="252" t="s">
        <v>541</v>
      </c>
      <c r="I271" s="201" t="s">
        <v>542</v>
      </c>
      <c r="J271" s="202" t="s">
        <v>1419</v>
      </c>
      <c r="K271" s="203" t="s">
        <v>543</v>
      </c>
      <c r="L271" s="193"/>
    </row>
    <row r="272" spans="1:13" s="196" customFormat="1" ht="18" customHeight="1" x14ac:dyDescent="0.2">
      <c r="A272" s="349"/>
      <c r="B272" s="424" t="s">
        <v>544</v>
      </c>
      <c r="C272" s="202"/>
      <c r="D272" s="584" t="s">
        <v>545</v>
      </c>
      <c r="E272" s="197"/>
      <c r="F272" s="723" t="s">
        <v>546</v>
      </c>
      <c r="G272" s="723" t="s">
        <v>547</v>
      </c>
      <c r="H272" s="252" t="s">
        <v>548</v>
      </c>
      <c r="I272" s="201" t="s">
        <v>549</v>
      </c>
      <c r="J272" s="202" t="s">
        <v>1420</v>
      </c>
      <c r="K272" s="203" t="s">
        <v>550</v>
      </c>
      <c r="L272" s="193"/>
    </row>
    <row r="273" spans="1:13" s="196" customFormat="1" ht="18" customHeight="1" x14ac:dyDescent="0.2">
      <c r="A273" s="349"/>
      <c r="B273" s="201" t="s">
        <v>2640</v>
      </c>
      <c r="C273" s="202"/>
      <c r="D273" s="203" t="s">
        <v>552</v>
      </c>
      <c r="E273" s="197"/>
      <c r="F273" s="723" t="s">
        <v>553</v>
      </c>
      <c r="G273" s="723" t="s">
        <v>554</v>
      </c>
      <c r="H273" s="252" t="s">
        <v>555</v>
      </c>
      <c r="I273" s="201" t="s">
        <v>1423</v>
      </c>
      <c r="J273" s="202" t="s">
        <v>1424</v>
      </c>
      <c r="K273" s="203" t="s">
        <v>1425</v>
      </c>
      <c r="L273" s="193"/>
    </row>
    <row r="274" spans="1:13" s="196" customFormat="1" ht="18" customHeight="1" x14ac:dyDescent="0.2">
      <c r="A274" s="349"/>
      <c r="B274" s="201" t="s">
        <v>558</v>
      </c>
      <c r="C274" s="202"/>
      <c r="D274" s="203" t="s">
        <v>559</v>
      </c>
      <c r="E274" s="197"/>
      <c r="F274" s="723" t="s">
        <v>560</v>
      </c>
      <c r="G274" s="723" t="s">
        <v>561</v>
      </c>
      <c r="H274" s="252" t="s">
        <v>562</v>
      </c>
      <c r="I274" s="201" t="s">
        <v>563</v>
      </c>
      <c r="J274" s="202" t="s">
        <v>1426</v>
      </c>
      <c r="K274" s="203" t="s">
        <v>564</v>
      </c>
      <c r="L274" s="193"/>
    </row>
    <row r="275" spans="1:13" s="196" customFormat="1" ht="18" customHeight="1" x14ac:dyDescent="0.2">
      <c r="A275" s="349"/>
      <c r="B275" s="424" t="s">
        <v>565</v>
      </c>
      <c r="C275" s="202"/>
      <c r="D275" s="584" t="s">
        <v>566</v>
      </c>
      <c r="E275" s="197"/>
      <c r="F275" s="723" t="s">
        <v>2641</v>
      </c>
      <c r="G275" s="723" t="s">
        <v>568</v>
      </c>
      <c r="H275" s="252" t="s">
        <v>2642</v>
      </c>
      <c r="I275" s="201" t="s">
        <v>570</v>
      </c>
      <c r="J275" s="202" t="s">
        <v>1427</v>
      </c>
      <c r="K275" s="203" t="s">
        <v>571</v>
      </c>
      <c r="L275" s="193"/>
    </row>
    <row r="276" spans="1:13" s="196" customFormat="1" ht="18" customHeight="1" x14ac:dyDescent="0.2">
      <c r="A276" s="349"/>
      <c r="B276" s="424" t="s">
        <v>1428</v>
      </c>
      <c r="C276" s="202"/>
      <c r="D276" s="584" t="s">
        <v>1429</v>
      </c>
      <c r="E276" s="197"/>
      <c r="F276" s="723" t="s">
        <v>2643</v>
      </c>
      <c r="G276" s="723" t="s">
        <v>575</v>
      </c>
      <c r="H276" s="252" t="s">
        <v>2644</v>
      </c>
      <c r="I276" s="201" t="s">
        <v>1430</v>
      </c>
      <c r="J276" s="202" t="s">
        <v>1431</v>
      </c>
      <c r="K276" s="203" t="s">
        <v>1432</v>
      </c>
      <c r="L276" s="193"/>
    </row>
    <row r="277" spans="1:13" s="196" customFormat="1" ht="18" customHeight="1" x14ac:dyDescent="0.2">
      <c r="A277" s="349"/>
      <c r="B277" s="424" t="s">
        <v>1433</v>
      </c>
      <c r="C277" s="202"/>
      <c r="D277" s="584" t="s">
        <v>1434</v>
      </c>
      <c r="E277" s="197"/>
      <c r="F277" s="517"/>
      <c r="G277"/>
      <c r="H277"/>
      <c r="I277" s="201"/>
      <c r="J277" s="202"/>
      <c r="K277" s="203"/>
      <c r="L277" s="193"/>
    </row>
    <row r="278" spans="1:13" s="196" customFormat="1" ht="18" customHeight="1" x14ac:dyDescent="0.2">
      <c r="A278" s="349"/>
      <c r="B278" s="424" t="s">
        <v>579</v>
      </c>
      <c r="C278" s="202"/>
      <c r="D278" s="584" t="s">
        <v>580</v>
      </c>
      <c r="E278" s="197"/>
      <c r="F278" s="201"/>
      <c r="G278" s="197"/>
      <c r="H278" s="203"/>
      <c r="I278" s="197"/>
      <c r="J278" s="193"/>
      <c r="K278" s="198"/>
      <c r="L278" s="193"/>
    </row>
    <row r="279" spans="1:13" ht="18" customHeight="1" x14ac:dyDescent="0.2">
      <c r="B279" s="196"/>
      <c r="C279" s="196"/>
      <c r="D279" s="204"/>
      <c r="E279" s="204"/>
      <c r="F279" s="201"/>
      <c r="G279" s="197"/>
      <c r="H279" s="203"/>
      <c r="I279" s="18"/>
      <c r="J279" s="18"/>
      <c r="K279" s="18"/>
      <c r="L279" s="193"/>
      <c r="M279" s="196"/>
    </row>
    <row r="280" spans="1:13" ht="18" customHeight="1" x14ac:dyDescent="0.2">
      <c r="B280" s="193" t="s">
        <v>1435</v>
      </c>
      <c r="C280" s="193" t="s">
        <v>1436</v>
      </c>
      <c r="D280" s="205"/>
      <c r="E280" s="193"/>
      <c r="F280" s="193" t="s">
        <v>1437</v>
      </c>
      <c r="G280" s="206" t="s">
        <v>1438</v>
      </c>
      <c r="H280" s="196"/>
      <c r="I280" s="193" t="s">
        <v>1437</v>
      </c>
      <c r="J280" s="193" t="s">
        <v>1439</v>
      </c>
      <c r="K280" s="196"/>
      <c r="L280" s="196"/>
      <c r="M280" s="196"/>
    </row>
  </sheetData>
  <customSheetViews>
    <customSheetView guid="{1ECD3B71-3848-4973-92B4-4B4B149BC657}" scale="75" showPageBreaks="1" fitToPage="1" printArea="1" hiddenRows="1" view="pageBreakPreview" topLeftCell="A4">
      <selection activeCell="E40" sqref="E40"/>
      <pageMargins left="0" right="0" top="0" bottom="0" header="0" footer="0"/>
      <pageSetup paperSize="9" scale="54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printArea="1" view="pageBreakPreview" topLeftCell="A16">
      <selection activeCell="I31" sqref="I31"/>
      <pageMargins left="0" right="0" top="0" bottom="0" header="0" footer="0"/>
      <pageSetup paperSize="9" scale="54" orientation="landscape" r:id="rId2"/>
    </customSheetView>
    <customSheetView guid="{081BDD81-EE06-4095-AD37-7E4189D26072}" scale="75" showPageBreaks="1" fitToPage="1" printArea="1" view="pageBreakPreview">
      <selection activeCell="J22" sqref="J22"/>
      <pageMargins left="0" right="0" top="0" bottom="0" header="0" footer="0"/>
      <pageSetup paperSize="9" scale="51" orientation="landscape" r:id="rId3"/>
    </customSheetView>
    <customSheetView guid="{9E7EEAA3-A5FB-49FD-8C3A-1AF14EAE95FB}" scale="75" showPageBreaks="1" fitToPage="1" printArea="1" view="pageBreakPreview" topLeftCell="A16">
      <selection activeCell="A36" sqref="A36:XFD47"/>
      <pageMargins left="0" right="0" top="0" bottom="0" header="0" footer="0"/>
      <pageSetup paperSize="9" scale="54" orientation="landscape" r:id="rId4"/>
    </customSheetView>
    <customSheetView guid="{2EFCC4AA-DFFF-400E-B34F-BF7B9FA2A1FF}" showPageBreaks="1" fitToPage="1" printArea="1" view="pageBreakPreview">
      <selection activeCell="D35" sqref="D35"/>
      <pageMargins left="0" right="0" top="0" bottom="0" header="0" footer="0"/>
      <pageSetup paperSize="9" scale="56" orientation="landscape" r:id="rId5"/>
    </customSheetView>
    <customSheetView guid="{3485952D-0C31-4884-9EDF-552F3D1B124B}" scale="75" showPageBreaks="1" fitToPage="1" printArea="1" view="pageBreakPreview">
      <selection activeCell="B26" sqref="B26"/>
      <pageMargins left="0" right="0" top="0" bottom="0" header="0" footer="0"/>
      <pageSetup paperSize="9" scale="46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 printArea="1" view="pageBreakPreview">
      <selection activeCell="F22" sqref="F2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C31" sqref="C31"/>
      <pageMargins left="0" right="0" top="0" bottom="0" header="0" footer="0"/>
      <pageSetup paperSize="9" scale="58" orientation="landscape" r:id="rId8"/>
    </customSheetView>
    <customSheetView guid="{1BFD2ADD-60C4-4334-9BDE-E3C6DD17BEED}" scale="75" showPageBreaks="1" fitToPage="1" printArea="1" hiddenRows="1" view="pageBreakPreview" topLeftCell="A7">
      <selection activeCell="D37" sqref="D37"/>
      <pageMargins left="0" right="0" top="0" bottom="0" header="0" footer="0"/>
      <pageSetup paperSize="9" scale="48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view="pageBreakPreview" topLeftCell="A13">
      <selection activeCell="E8" sqref="E8"/>
      <pageMargins left="0" right="0" top="0" bottom="0" header="0" footer="0"/>
      <pageSetup paperSize="9" scale="58" orientation="landscape" r:id="rId10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R45" sqref="R45"/>
      <pageMargins left="0" right="0" top="0" bottom="0" header="0" footer="0"/>
      <pageSetup paperSize="9" scale="54" orientation="landscape" r:id="rId11"/>
      <headerFooter>
        <oddFooter>&amp;L&amp;1#&amp;"Calibri"&amp;10 Sensitivity: Public</oddFooter>
      </headerFooter>
    </customSheetView>
    <customSheetView guid="{6B324A58-5A89-471C-AD21-0822EB95E67E}" scale="75" showPageBreaks="1" fitToPage="1" printArea="1" view="pageBreakPreview">
      <selection activeCell="D31" sqref="D31"/>
      <pageMargins left="0" right="0" top="0" bottom="0" header="0" footer="0"/>
      <pageSetup paperSize="9" scale="52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printArea="1" view="pageBreakPreview">
      <selection activeCell="B13" sqref="B13"/>
      <pageMargins left="0" right="0" top="0" bottom="0" header="0" footer="0"/>
      <pageSetup paperSize="9" scale="48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K276" r:id="rId14" display="ytluo@msca.com.sg" xr:uid="{00000000-0004-0000-0300-000005000000}"/>
    <hyperlink ref="K275" r:id="rId15" display="kslim@msca.com.sg" xr:uid="{00000000-0004-0000-0300-000007000000}"/>
    <hyperlink ref="K274" r:id="rId16" display="mailto:skoh@msca.com.sg" xr:uid="{00000000-0004-0000-0300-000009000000}"/>
    <hyperlink ref="K270" r:id="rId17" display="sinexp@msca.com.sg" xr:uid="{00000000-0004-0000-0300-000006000000}"/>
    <hyperlink ref="H270" r:id="rId18" display="custsvc@msca.com.sg" xr:uid="{00000000-0004-0000-0300-000003000000}"/>
    <hyperlink ref="I3" location="HOME!Print_Area" display="HOME" xr:uid="{3BAEE19D-DBF1-4464-B882-3A2C0A20CFD3}"/>
    <hyperlink ref="D278" r:id="rId19" xr:uid="{73AABF67-D2E3-478B-BD58-083F5BD93A59}"/>
    <hyperlink ref="D271" r:id="rId20" xr:uid="{5C080529-79BA-4923-AF78-733BA51E8A36}"/>
    <hyperlink ref="D272" r:id="rId21" xr:uid="{2DF85071-BA0F-45DC-A017-67746A5FDA76}"/>
    <hyperlink ref="D275" r:id="rId22" xr:uid="{131308D4-F04F-4E0F-915F-B19DC5EBD398}"/>
    <hyperlink ref="D277" r:id="rId23" xr:uid="{519E186F-C861-42CC-A1A3-7B06AB65065A}"/>
    <hyperlink ref="D276" r:id="rId24" xr:uid="{F48D8D37-214E-4019-9670-0D14D7DE17A4}"/>
    <hyperlink ref="D274" r:id="rId25" display="custsvc@msca.com.sg" xr:uid="{14A0FD8B-5A33-4898-9DE1-7348897524C5}"/>
    <hyperlink ref="D270" r:id="rId26" display="mktg-dept@msca.com.sg" xr:uid="{00000000-0004-0000-0300-00000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  <headerFooter>
    <oddFooter>&amp;L_x000D_&amp;1#&amp;"Calibri"&amp;10&amp;K000000 Sensitivity: Public</oddFooter>
  </headerFooter>
  <legacyDrawing r:id="rId2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2:S144"/>
  <sheetViews>
    <sheetView showGridLines="0" topLeftCell="A79" zoomScaleNormal="100" zoomScaleSheetLayoutView="75" workbookViewId="0">
      <selection activeCell="C131" sqref="C131"/>
    </sheetView>
  </sheetViews>
  <sheetFormatPr defaultColWidth="9.140625" defaultRowHeight="18.75" customHeight="1" x14ac:dyDescent="0.2"/>
  <cols>
    <col min="1" max="1" width="25.140625" style="325" customWidth="1"/>
    <col min="2" max="2" width="24.85546875" style="11" customWidth="1"/>
    <col min="3" max="3" width="25" style="11" bestFit="1" customWidth="1"/>
    <col min="4" max="5" width="20.140625" style="11" customWidth="1"/>
    <col min="6" max="6" width="23" style="11" customWidth="1"/>
    <col min="7" max="7" width="20.140625" style="11" customWidth="1"/>
    <col min="8" max="8" width="22.140625" style="11" customWidth="1"/>
    <col min="9" max="9" width="20.140625" style="17" customWidth="1"/>
    <col min="10" max="10" width="20.140625" style="18" customWidth="1"/>
    <col min="11" max="11" width="18.5703125" style="18" customWidth="1"/>
    <col min="12" max="12" width="20.7109375" style="18" customWidth="1"/>
    <col min="13" max="13" width="30.4257812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8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1:8" ht="18" customHeight="1" thickBot="1" x14ac:dyDescent="0.25">
      <c r="A2" s="1076"/>
      <c r="B2" s="1163" t="s">
        <v>116</v>
      </c>
      <c r="C2" s="1163"/>
      <c r="D2" s="1163"/>
      <c r="E2" s="1163"/>
      <c r="F2" s="1163"/>
      <c r="G2" s="121"/>
      <c r="H2" s="986" t="s">
        <v>373</v>
      </c>
    </row>
    <row r="3" spans="1:8" ht="18.75" customHeight="1" thickBot="1" x14ac:dyDescent="0.25">
      <c r="A3" s="1076"/>
      <c r="B3" s="123"/>
      <c r="C3" s="122"/>
      <c r="D3" s="122"/>
      <c r="E3" s="122"/>
      <c r="F3" s="122"/>
    </row>
    <row r="4" spans="1:8" s="149" customFormat="1" ht="30" customHeight="1" thickBot="1" x14ac:dyDescent="0.25">
      <c r="A4" s="325"/>
      <c r="B4" s="1148" t="s">
        <v>126</v>
      </c>
      <c r="C4" s="1149"/>
      <c r="D4" s="1149"/>
      <c r="E4" s="1149"/>
      <c r="F4" s="1150"/>
      <c r="G4" s="147"/>
      <c r="H4" s="147"/>
    </row>
    <row r="5" spans="1:8" s="149" customFormat="1" ht="20.100000000000001" customHeight="1" x14ac:dyDescent="0.2">
      <c r="A5" s="1070"/>
      <c r="B5" s="1151" t="s">
        <v>375</v>
      </c>
      <c r="C5" s="1151"/>
      <c r="D5" s="1151"/>
      <c r="E5" s="1151"/>
      <c r="F5" s="1151"/>
      <c r="G5" s="145"/>
      <c r="H5" s="145"/>
    </row>
    <row r="6" spans="1:8" ht="18" x14ac:dyDescent="0.2">
      <c r="A6" s="327"/>
      <c r="B6" s="765"/>
      <c r="C6" s="545"/>
      <c r="D6" s="9"/>
      <c r="E6" s="9"/>
      <c r="F6" s="9"/>
      <c r="G6" s="9"/>
      <c r="H6" s="9"/>
    </row>
    <row r="7" spans="1:8" ht="34.5" customHeight="1" x14ac:dyDescent="0.2">
      <c r="A7" s="822"/>
      <c r="B7" s="1153" t="s">
        <v>126</v>
      </c>
      <c r="C7" s="1154"/>
      <c r="D7" s="1155" t="s">
        <v>377</v>
      </c>
      <c r="E7" s="970" t="s">
        <v>329</v>
      </c>
      <c r="F7" s="970" t="s">
        <v>236</v>
      </c>
      <c r="G7" s="818"/>
      <c r="H7" s="1093" t="s">
        <v>853</v>
      </c>
    </row>
    <row r="8" spans="1:8" ht="26.25" customHeight="1" x14ac:dyDescent="0.2">
      <c r="A8" s="822"/>
      <c r="B8" s="973" t="s">
        <v>381</v>
      </c>
      <c r="C8" s="974" t="s">
        <v>382</v>
      </c>
      <c r="D8" s="1156"/>
      <c r="E8" s="969" t="s">
        <v>163</v>
      </c>
      <c r="F8" s="969" t="s">
        <v>179</v>
      </c>
      <c r="G8" s="818"/>
      <c r="H8" s="1088" t="s">
        <v>383</v>
      </c>
    </row>
    <row r="9" spans="1:8" s="14" customFormat="1" ht="19.5" hidden="1" customHeight="1" x14ac:dyDescent="0.2">
      <c r="A9" s="822" t="s">
        <v>2645</v>
      </c>
      <c r="B9" s="873" t="s">
        <v>1579</v>
      </c>
      <c r="C9" s="872" t="s">
        <v>2646</v>
      </c>
      <c r="D9" s="819">
        <v>45210</v>
      </c>
      <c r="E9" s="819">
        <f t="shared" ref="E9" si="0">D9+3</f>
        <v>45213</v>
      </c>
      <c r="F9" s="819">
        <f t="shared" ref="F9" si="1">D9+7</f>
        <v>45217</v>
      </c>
      <c r="G9" s="818"/>
      <c r="H9" s="864">
        <v>45211</v>
      </c>
    </row>
    <row r="10" spans="1:8" s="14" customFormat="1" ht="19.5" hidden="1" customHeight="1" x14ac:dyDescent="0.2">
      <c r="A10" s="822" t="s">
        <v>2647</v>
      </c>
      <c r="B10" s="873" t="s">
        <v>1573</v>
      </c>
      <c r="C10" s="872" t="s">
        <v>2648</v>
      </c>
      <c r="D10" s="819">
        <f t="shared" ref="D10:D26" si="2">D9+7</f>
        <v>45217</v>
      </c>
      <c r="E10" s="819">
        <f t="shared" ref="E10" si="3">D10+3</f>
        <v>45220</v>
      </c>
      <c r="F10" s="819">
        <f t="shared" ref="F10" si="4">D10+7</f>
        <v>45224</v>
      </c>
      <c r="G10" s="818"/>
      <c r="H10" s="864">
        <f t="shared" ref="H10:H26" si="5">H9+7</f>
        <v>45218</v>
      </c>
    </row>
    <row r="11" spans="1:8" s="14" customFormat="1" ht="19.5" hidden="1" customHeight="1" x14ac:dyDescent="0.2">
      <c r="A11" s="822"/>
      <c r="B11" s="873" t="s">
        <v>1576</v>
      </c>
      <c r="C11" s="872" t="s">
        <v>2649</v>
      </c>
      <c r="D11" s="819">
        <f t="shared" si="2"/>
        <v>45224</v>
      </c>
      <c r="E11" s="819">
        <f t="shared" ref="E11" si="6">D11+3</f>
        <v>45227</v>
      </c>
      <c r="F11" s="819">
        <f t="shared" ref="F11" si="7">D11+7</f>
        <v>45231</v>
      </c>
      <c r="G11" s="818"/>
      <c r="H11" s="864">
        <f t="shared" si="5"/>
        <v>45225</v>
      </c>
    </row>
    <row r="12" spans="1:8" s="14" customFormat="1" ht="19.5" hidden="1" customHeight="1" x14ac:dyDescent="0.2">
      <c r="A12" s="822" t="s">
        <v>2650</v>
      </c>
      <c r="B12" s="873" t="s">
        <v>1371</v>
      </c>
      <c r="C12" s="872" t="s">
        <v>2651</v>
      </c>
      <c r="D12" s="819">
        <v>45233</v>
      </c>
      <c r="E12" s="819">
        <f t="shared" ref="E12" si="8">D12+3</f>
        <v>45236</v>
      </c>
      <c r="F12" s="819">
        <f t="shared" ref="F12" si="9">D12+7</f>
        <v>45240</v>
      </c>
      <c r="G12" s="818"/>
      <c r="H12" s="864">
        <f t="shared" si="5"/>
        <v>45232</v>
      </c>
    </row>
    <row r="13" spans="1:8" s="14" customFormat="1" ht="19.5" hidden="1" customHeight="1" x14ac:dyDescent="0.2">
      <c r="A13" s="822" t="s">
        <v>2652</v>
      </c>
      <c r="B13" s="873" t="s">
        <v>452</v>
      </c>
      <c r="C13" s="872" t="s">
        <v>2653</v>
      </c>
      <c r="D13" s="819">
        <v>45242</v>
      </c>
      <c r="E13" s="819">
        <f t="shared" ref="E13:E15" si="10">D13+3</f>
        <v>45245</v>
      </c>
      <c r="F13" s="819">
        <f t="shared" ref="F13:F15" si="11">D13+7</f>
        <v>45249</v>
      </c>
      <c r="G13" s="818"/>
      <c r="H13" s="864">
        <f t="shared" si="5"/>
        <v>45239</v>
      </c>
    </row>
    <row r="14" spans="1:8" s="14" customFormat="1" ht="19.5" hidden="1" customHeight="1" x14ac:dyDescent="0.2">
      <c r="A14" s="822" t="s">
        <v>2654</v>
      </c>
      <c r="B14" s="873" t="s">
        <v>1579</v>
      </c>
      <c r="C14" s="872" t="s">
        <v>2655</v>
      </c>
      <c r="D14" s="819">
        <v>45245</v>
      </c>
      <c r="E14" s="819">
        <f t="shared" si="10"/>
        <v>45248</v>
      </c>
      <c r="F14" s="819">
        <f t="shared" si="11"/>
        <v>45252</v>
      </c>
      <c r="G14" s="818"/>
      <c r="H14" s="864">
        <f t="shared" si="5"/>
        <v>45246</v>
      </c>
    </row>
    <row r="15" spans="1:8" s="14" customFormat="1" ht="19.5" hidden="1" customHeight="1" x14ac:dyDescent="0.2">
      <c r="A15" s="822" t="s">
        <v>2656</v>
      </c>
      <c r="B15" s="873" t="s">
        <v>1573</v>
      </c>
      <c r="C15" s="872" t="s">
        <v>2657</v>
      </c>
      <c r="D15" s="819">
        <f t="shared" si="2"/>
        <v>45252</v>
      </c>
      <c r="E15" s="819">
        <f t="shared" si="10"/>
        <v>45255</v>
      </c>
      <c r="F15" s="819">
        <f t="shared" si="11"/>
        <v>45259</v>
      </c>
      <c r="G15" s="818"/>
      <c r="H15" s="864">
        <f t="shared" si="5"/>
        <v>45253</v>
      </c>
    </row>
    <row r="16" spans="1:8" s="14" customFormat="1" ht="19.5" hidden="1" customHeight="1" x14ac:dyDescent="0.2">
      <c r="A16" s="822"/>
      <c r="B16" s="873" t="s">
        <v>1576</v>
      </c>
      <c r="C16" s="872" t="s">
        <v>2658</v>
      </c>
      <c r="D16" s="819">
        <f t="shared" si="2"/>
        <v>45259</v>
      </c>
      <c r="E16" s="819">
        <f t="shared" ref="E16" si="12">D16+3</f>
        <v>45262</v>
      </c>
      <c r="F16" s="819">
        <f t="shared" ref="F16" si="13">D16+7</f>
        <v>45266</v>
      </c>
      <c r="G16" s="818"/>
      <c r="H16" s="864">
        <f t="shared" si="5"/>
        <v>45260</v>
      </c>
    </row>
    <row r="17" spans="1:8" s="14" customFormat="1" ht="19.5" hidden="1" customHeight="1" x14ac:dyDescent="0.2">
      <c r="A17" s="822"/>
      <c r="B17" s="873" t="s">
        <v>1371</v>
      </c>
      <c r="C17" s="872" t="s">
        <v>2659</v>
      </c>
      <c r="D17" s="820">
        <f t="shared" si="2"/>
        <v>45266</v>
      </c>
      <c r="E17" s="820">
        <f t="shared" ref="E17" si="14">D17+3</f>
        <v>45269</v>
      </c>
      <c r="F17" s="820">
        <f t="shared" ref="F17" si="15">D17+7</f>
        <v>45273</v>
      </c>
      <c r="G17" s="818"/>
      <c r="H17" s="864">
        <f t="shared" si="5"/>
        <v>45267</v>
      </c>
    </row>
    <row r="18" spans="1:8" s="14" customFormat="1" ht="19.5" hidden="1" customHeight="1" x14ac:dyDescent="0.2">
      <c r="A18" s="822"/>
      <c r="B18" s="873" t="s">
        <v>452</v>
      </c>
      <c r="C18" s="872" t="s">
        <v>1741</v>
      </c>
      <c r="D18" s="819">
        <f t="shared" si="2"/>
        <v>45273</v>
      </c>
      <c r="E18" s="819">
        <f t="shared" ref="E18" si="16">D18+3</f>
        <v>45276</v>
      </c>
      <c r="F18" s="819">
        <f t="shared" ref="F18" si="17">D18+7</f>
        <v>45280</v>
      </c>
      <c r="G18" s="818"/>
      <c r="H18" s="864">
        <f t="shared" si="5"/>
        <v>45274</v>
      </c>
    </row>
    <row r="19" spans="1:8" s="14" customFormat="1" ht="19.5" hidden="1" customHeight="1" x14ac:dyDescent="0.2">
      <c r="A19" s="822" t="s">
        <v>2660</v>
      </c>
      <c r="B19" s="874" t="s">
        <v>1573</v>
      </c>
      <c r="C19" s="872" t="s">
        <v>2661</v>
      </c>
      <c r="D19" s="819">
        <v>45289</v>
      </c>
      <c r="E19" s="819">
        <f t="shared" ref="E19" si="18">D19+3</f>
        <v>45292</v>
      </c>
      <c r="F19" s="819">
        <f t="shared" ref="F19" si="19">D19+7</f>
        <v>45296</v>
      </c>
      <c r="G19" s="818"/>
      <c r="H19" s="864">
        <f t="shared" si="5"/>
        <v>45281</v>
      </c>
    </row>
    <row r="20" spans="1:8" s="14" customFormat="1" ht="19.5" hidden="1" customHeight="1" x14ac:dyDescent="0.2">
      <c r="A20" s="822" t="s">
        <v>2662</v>
      </c>
      <c r="B20" s="874" t="s">
        <v>1576</v>
      </c>
      <c r="C20" s="872" t="s">
        <v>2663</v>
      </c>
      <c r="D20" s="820">
        <v>45290</v>
      </c>
      <c r="E20" s="820">
        <f t="shared" ref="E20" si="20">D20+3</f>
        <v>45293</v>
      </c>
      <c r="F20" s="820">
        <f t="shared" ref="F20" si="21">D20+7</f>
        <v>45297</v>
      </c>
      <c r="G20" s="818"/>
      <c r="H20" s="864">
        <f t="shared" si="5"/>
        <v>45288</v>
      </c>
    </row>
    <row r="21" spans="1:8" s="14" customFormat="1" ht="19.5" hidden="1" customHeight="1" x14ac:dyDescent="0.2">
      <c r="A21" s="822" t="s">
        <v>2664</v>
      </c>
      <c r="B21" s="875" t="s">
        <v>1579</v>
      </c>
      <c r="C21" s="872" t="s">
        <v>2665</v>
      </c>
      <c r="D21" s="819">
        <v>44929</v>
      </c>
      <c r="E21" s="819">
        <f t="shared" ref="E21:E24" si="22">D21+3</f>
        <v>44932</v>
      </c>
      <c r="F21" s="819">
        <f t="shared" ref="F21:F24" si="23">D21+7</f>
        <v>44936</v>
      </c>
      <c r="G21" s="818"/>
      <c r="H21" s="864">
        <f t="shared" si="5"/>
        <v>45295</v>
      </c>
    </row>
    <row r="22" spans="1:8" s="14" customFormat="1" ht="19.5" hidden="1" customHeight="1" x14ac:dyDescent="0.2">
      <c r="A22" s="822" t="s">
        <v>2666</v>
      </c>
      <c r="B22" s="875" t="s">
        <v>1576</v>
      </c>
      <c r="C22" s="872" t="s">
        <v>2667</v>
      </c>
      <c r="D22" s="819">
        <f t="shared" si="2"/>
        <v>44936</v>
      </c>
      <c r="E22" s="819">
        <f t="shared" si="22"/>
        <v>44939</v>
      </c>
      <c r="F22" s="819">
        <f t="shared" si="23"/>
        <v>44943</v>
      </c>
      <c r="G22" s="818"/>
      <c r="H22" s="864">
        <f t="shared" si="5"/>
        <v>45302</v>
      </c>
    </row>
    <row r="23" spans="1:8" s="14" customFormat="1" ht="19.5" hidden="1" customHeight="1" x14ac:dyDescent="0.2">
      <c r="A23" s="822" t="s">
        <v>2668</v>
      </c>
      <c r="B23" s="875" t="s">
        <v>1371</v>
      </c>
      <c r="C23" s="872" t="s">
        <v>2669</v>
      </c>
      <c r="D23" s="819">
        <f t="shared" si="2"/>
        <v>44943</v>
      </c>
      <c r="E23" s="819">
        <f t="shared" si="22"/>
        <v>44946</v>
      </c>
      <c r="F23" s="819">
        <f t="shared" si="23"/>
        <v>44950</v>
      </c>
      <c r="G23" s="818"/>
      <c r="H23" s="864">
        <f t="shared" si="5"/>
        <v>45309</v>
      </c>
    </row>
    <row r="24" spans="1:8" s="14" customFormat="1" ht="19.5" hidden="1" customHeight="1" x14ac:dyDescent="0.2">
      <c r="A24" s="822" t="s">
        <v>2670</v>
      </c>
      <c r="B24" s="874" t="s">
        <v>452</v>
      </c>
      <c r="C24" s="872" t="s">
        <v>2671</v>
      </c>
      <c r="D24" s="819">
        <f t="shared" si="2"/>
        <v>44950</v>
      </c>
      <c r="E24" s="819">
        <f t="shared" si="22"/>
        <v>44953</v>
      </c>
      <c r="F24" s="819">
        <f t="shared" si="23"/>
        <v>44957</v>
      </c>
      <c r="G24" s="818"/>
      <c r="H24" s="864">
        <f t="shared" si="5"/>
        <v>45316</v>
      </c>
    </row>
    <row r="25" spans="1:8" s="14" customFormat="1" ht="19.5" hidden="1" customHeight="1" x14ac:dyDescent="0.2">
      <c r="A25" s="822" t="s">
        <v>2662</v>
      </c>
      <c r="B25" s="874" t="s">
        <v>1573</v>
      </c>
      <c r="C25" s="872" t="s">
        <v>2672</v>
      </c>
      <c r="D25" s="819">
        <f t="shared" si="2"/>
        <v>44957</v>
      </c>
      <c r="E25" s="819">
        <f t="shared" ref="E25" si="24">D25+3</f>
        <v>44960</v>
      </c>
      <c r="F25" s="819">
        <f t="shared" ref="F25" si="25">D25+7</f>
        <v>44964</v>
      </c>
      <c r="G25" s="818"/>
      <c r="H25" s="864">
        <f t="shared" si="5"/>
        <v>45323</v>
      </c>
    </row>
    <row r="26" spans="1:8" s="14" customFormat="1" ht="19.5" hidden="1" customHeight="1" x14ac:dyDescent="0.2">
      <c r="A26" s="822" t="s">
        <v>2673</v>
      </c>
      <c r="B26" s="875" t="s">
        <v>1579</v>
      </c>
      <c r="C26" s="872" t="s">
        <v>2674</v>
      </c>
      <c r="D26" s="819">
        <f t="shared" si="2"/>
        <v>44964</v>
      </c>
      <c r="E26" s="819">
        <f t="shared" ref="E26" si="26">D26+3</f>
        <v>44967</v>
      </c>
      <c r="F26" s="819">
        <f t="shared" ref="F26" si="27">D26+7</f>
        <v>44971</v>
      </c>
      <c r="G26" s="818"/>
      <c r="H26" s="864">
        <f t="shared" si="5"/>
        <v>45330</v>
      </c>
    </row>
    <row r="27" spans="1:8" s="14" customFormat="1" ht="19.5" hidden="1" customHeight="1" x14ac:dyDescent="0.2">
      <c r="A27" s="822" t="s">
        <v>2668</v>
      </c>
      <c r="B27" s="875" t="s">
        <v>1576</v>
      </c>
      <c r="C27" s="872" t="s">
        <v>2675</v>
      </c>
      <c r="D27" s="819">
        <f>D26+7</f>
        <v>44971</v>
      </c>
      <c r="E27" s="819">
        <f t="shared" ref="E27:E34" si="28">D27+3</f>
        <v>44974</v>
      </c>
      <c r="F27" s="819">
        <f t="shared" ref="F27:F34" si="29">D27+7</f>
        <v>44978</v>
      </c>
      <c r="G27" s="818"/>
      <c r="H27" s="864">
        <f t="shared" ref="H27:H81" si="30">H26+7</f>
        <v>45337</v>
      </c>
    </row>
    <row r="28" spans="1:8" s="14" customFormat="1" ht="19.5" hidden="1" customHeight="1" x14ac:dyDescent="0.2">
      <c r="A28" s="822" t="s">
        <v>2676</v>
      </c>
      <c r="B28" s="875" t="s">
        <v>1573</v>
      </c>
      <c r="C28" s="872" t="s">
        <v>2677</v>
      </c>
      <c r="D28" s="819">
        <v>45348</v>
      </c>
      <c r="E28" s="819">
        <f t="shared" si="28"/>
        <v>45351</v>
      </c>
      <c r="F28" s="819">
        <f t="shared" si="29"/>
        <v>45355</v>
      </c>
      <c r="G28" s="818"/>
      <c r="H28" s="864">
        <f t="shared" si="30"/>
        <v>45344</v>
      </c>
    </row>
    <row r="29" spans="1:8" s="14" customFormat="1" ht="19.5" hidden="1" customHeight="1" x14ac:dyDescent="0.2">
      <c r="A29" s="822" t="s">
        <v>1831</v>
      </c>
      <c r="B29" s="875" t="s">
        <v>1371</v>
      </c>
      <c r="C29" s="872" t="s">
        <v>2678</v>
      </c>
      <c r="D29" s="819">
        <v>45353</v>
      </c>
      <c r="E29" s="819">
        <f t="shared" si="28"/>
        <v>45356</v>
      </c>
      <c r="F29" s="819">
        <f t="shared" si="29"/>
        <v>45360</v>
      </c>
      <c r="G29" s="818"/>
      <c r="H29" s="864">
        <f t="shared" si="30"/>
        <v>45351</v>
      </c>
    </row>
    <row r="30" spans="1:8" s="14" customFormat="1" ht="19.5" hidden="1" customHeight="1" x14ac:dyDescent="0.2">
      <c r="A30" s="822" t="s">
        <v>2679</v>
      </c>
      <c r="B30" s="965" t="s">
        <v>1576</v>
      </c>
      <c r="C30" s="965" t="s">
        <v>2680</v>
      </c>
      <c r="D30" s="819">
        <v>45364</v>
      </c>
      <c r="E30" s="819">
        <f t="shared" si="28"/>
        <v>45367</v>
      </c>
      <c r="F30" s="882" t="s">
        <v>415</v>
      </c>
      <c r="G30" s="818"/>
      <c r="H30" s="864">
        <f t="shared" si="30"/>
        <v>45358</v>
      </c>
    </row>
    <row r="31" spans="1:8" s="14" customFormat="1" ht="19.5" hidden="1" customHeight="1" x14ac:dyDescent="0.2">
      <c r="A31" s="822" t="s">
        <v>1579</v>
      </c>
      <c r="B31" s="882" t="s">
        <v>415</v>
      </c>
      <c r="C31" s="965" t="s">
        <v>2681</v>
      </c>
      <c r="D31" s="819">
        <v>45374</v>
      </c>
      <c r="E31" s="819">
        <f t="shared" si="28"/>
        <v>45377</v>
      </c>
      <c r="F31" s="819">
        <f t="shared" si="29"/>
        <v>45381</v>
      </c>
      <c r="G31" s="818"/>
      <c r="H31" s="864">
        <f t="shared" si="30"/>
        <v>45365</v>
      </c>
    </row>
    <row r="32" spans="1:8" s="14" customFormat="1" ht="19.5" hidden="1" customHeight="1" x14ac:dyDescent="0.2">
      <c r="A32" s="822" t="s">
        <v>2682</v>
      </c>
      <c r="B32" s="965" t="s">
        <v>452</v>
      </c>
      <c r="C32" s="965" t="s">
        <v>1572</v>
      </c>
      <c r="D32" s="819">
        <v>45376</v>
      </c>
      <c r="E32" s="819">
        <f t="shared" si="28"/>
        <v>45379</v>
      </c>
      <c r="F32" s="819">
        <f t="shared" si="29"/>
        <v>45383</v>
      </c>
      <c r="G32" s="818"/>
      <c r="H32" s="864">
        <f t="shared" si="30"/>
        <v>45372</v>
      </c>
    </row>
    <row r="33" spans="1:8" s="14" customFormat="1" ht="19.5" hidden="1" customHeight="1" x14ac:dyDescent="0.2">
      <c r="A33" s="822"/>
      <c r="B33" s="984" t="s">
        <v>1573</v>
      </c>
      <c r="C33" s="984" t="s">
        <v>1574</v>
      </c>
      <c r="D33" s="985">
        <v>45388</v>
      </c>
      <c r="E33" s="819">
        <f t="shared" si="28"/>
        <v>45391</v>
      </c>
      <c r="F33" s="898" t="s">
        <v>415</v>
      </c>
      <c r="G33" s="818"/>
      <c r="H33" s="775">
        <f t="shared" si="30"/>
        <v>45379</v>
      </c>
    </row>
    <row r="34" spans="1:8" s="14" customFormat="1" ht="19.5" hidden="1" customHeight="1" x14ac:dyDescent="0.2">
      <c r="A34" s="822" t="s">
        <v>1371</v>
      </c>
      <c r="B34" s="898" t="s">
        <v>415</v>
      </c>
      <c r="C34" s="984" t="s">
        <v>1575</v>
      </c>
      <c r="D34" s="817">
        <v>45391</v>
      </c>
      <c r="E34" s="817">
        <f t="shared" si="28"/>
        <v>45394</v>
      </c>
      <c r="F34" s="817">
        <f t="shared" si="29"/>
        <v>45398</v>
      </c>
      <c r="G34" s="818"/>
      <c r="H34" s="775">
        <f t="shared" si="30"/>
        <v>45386</v>
      </c>
    </row>
    <row r="35" spans="1:8" s="14" customFormat="1" ht="19.5" hidden="1" customHeight="1" x14ac:dyDescent="0.2">
      <c r="A35" s="822"/>
      <c r="B35" s="984" t="s">
        <v>1576</v>
      </c>
      <c r="C35" s="984" t="s">
        <v>1577</v>
      </c>
      <c r="D35" s="985">
        <v>45402</v>
      </c>
      <c r="E35" s="819">
        <f t="shared" ref="E35" si="31">D35+3</f>
        <v>45405</v>
      </c>
      <c r="F35" s="898" t="s">
        <v>415</v>
      </c>
      <c r="G35" s="818"/>
      <c r="H35" s="775">
        <f t="shared" si="30"/>
        <v>45393</v>
      </c>
    </row>
    <row r="36" spans="1:8" s="14" customFormat="1" ht="19.5" hidden="1" customHeight="1" x14ac:dyDescent="0.2">
      <c r="A36" s="822" t="s">
        <v>1579</v>
      </c>
      <c r="B36" s="1062" t="s">
        <v>1371</v>
      </c>
      <c r="C36" s="984" t="s">
        <v>1580</v>
      </c>
      <c r="D36" s="985">
        <v>45399</v>
      </c>
      <c r="E36" s="898" t="s">
        <v>415</v>
      </c>
      <c r="F36" s="819">
        <f t="shared" ref="F36" si="32">D36+7</f>
        <v>45406</v>
      </c>
      <c r="G36" s="818"/>
      <c r="H36" s="775">
        <f t="shared" si="30"/>
        <v>45400</v>
      </c>
    </row>
    <row r="37" spans="1:8" s="14" customFormat="1" ht="19.5" hidden="1" customHeight="1" x14ac:dyDescent="0.2">
      <c r="A37" s="822" t="s">
        <v>1371</v>
      </c>
      <c r="B37" s="1062" t="s">
        <v>1579</v>
      </c>
      <c r="C37" s="984" t="s">
        <v>2683</v>
      </c>
      <c r="D37" s="985">
        <v>45412</v>
      </c>
      <c r="E37" s="819">
        <f t="shared" ref="E37:E38" si="33">D37+3</f>
        <v>45415</v>
      </c>
      <c r="F37" s="819">
        <f t="shared" ref="F37:F39" si="34">D37+7</f>
        <v>45419</v>
      </c>
      <c r="G37" s="818"/>
      <c r="H37" s="775">
        <f t="shared" si="30"/>
        <v>45407</v>
      </c>
    </row>
    <row r="38" spans="1:8" s="14" customFormat="1" ht="19.5" hidden="1" customHeight="1" x14ac:dyDescent="0.2">
      <c r="A38" s="822"/>
      <c r="B38" s="984" t="s">
        <v>452</v>
      </c>
      <c r="C38" s="984" t="s">
        <v>2684</v>
      </c>
      <c r="D38" s="985">
        <v>45417</v>
      </c>
      <c r="E38" s="819">
        <f t="shared" si="33"/>
        <v>45420</v>
      </c>
      <c r="F38" s="819">
        <f t="shared" si="34"/>
        <v>45424</v>
      </c>
      <c r="G38" s="818"/>
      <c r="H38" s="775">
        <f t="shared" si="30"/>
        <v>45414</v>
      </c>
    </row>
    <row r="39" spans="1:8" s="14" customFormat="1" ht="19.5" hidden="1" customHeight="1" x14ac:dyDescent="0.2">
      <c r="A39" s="822"/>
      <c r="B39" s="984" t="s">
        <v>1573</v>
      </c>
      <c r="C39" s="984" t="s">
        <v>2685</v>
      </c>
      <c r="D39" s="985">
        <v>45428</v>
      </c>
      <c r="E39" s="819">
        <f t="shared" ref="E39" si="35">D39+3</f>
        <v>45431</v>
      </c>
      <c r="F39" s="819">
        <f t="shared" si="34"/>
        <v>45435</v>
      </c>
      <c r="G39" s="818"/>
      <c r="H39" s="775">
        <f t="shared" si="30"/>
        <v>45421</v>
      </c>
    </row>
    <row r="40" spans="1:8" s="14" customFormat="1" ht="19.5" hidden="1" customHeight="1" x14ac:dyDescent="0.2">
      <c r="A40" s="822"/>
      <c r="B40" s="1077" t="s">
        <v>415</v>
      </c>
      <c r="C40" s="984" t="s">
        <v>2686</v>
      </c>
      <c r="D40" s="817">
        <v>45432</v>
      </c>
      <c r="E40" s="871">
        <f t="shared" ref="E40" si="36">D40+3</f>
        <v>45435</v>
      </c>
      <c r="F40" s="871">
        <f t="shared" ref="F40" si="37">D40+7</f>
        <v>45439</v>
      </c>
      <c r="G40" s="818"/>
      <c r="H40" s="775">
        <f t="shared" si="30"/>
        <v>45428</v>
      </c>
    </row>
    <row r="41" spans="1:8" s="14" customFormat="1" ht="19.5" hidden="1" customHeight="1" x14ac:dyDescent="0.2">
      <c r="A41" s="822" t="s">
        <v>1579</v>
      </c>
      <c r="B41" s="984" t="s">
        <v>1371</v>
      </c>
      <c r="C41" s="984" t="s">
        <v>2687</v>
      </c>
      <c r="D41" s="985">
        <v>45441</v>
      </c>
      <c r="E41" s="819">
        <f t="shared" ref="E41:E45" si="38">D41+3</f>
        <v>45444</v>
      </c>
      <c r="F41" s="819">
        <f t="shared" ref="F41:F45" si="39">D41+7</f>
        <v>45448</v>
      </c>
      <c r="G41" s="818"/>
      <c r="H41" s="775">
        <f t="shared" si="30"/>
        <v>45435</v>
      </c>
    </row>
    <row r="42" spans="1:8" s="14" customFormat="1" ht="19.5" hidden="1" customHeight="1" x14ac:dyDescent="0.2">
      <c r="A42" s="822" t="s">
        <v>2688</v>
      </c>
      <c r="B42" s="1077" t="s">
        <v>415</v>
      </c>
      <c r="C42" s="984" t="s">
        <v>2689</v>
      </c>
      <c r="D42" s="817">
        <v>45432</v>
      </c>
      <c r="E42" s="871">
        <f t="shared" si="38"/>
        <v>45435</v>
      </c>
      <c r="F42" s="871">
        <f t="shared" si="39"/>
        <v>45439</v>
      </c>
      <c r="G42" s="818"/>
      <c r="H42" s="775">
        <f t="shared" si="30"/>
        <v>45442</v>
      </c>
    </row>
    <row r="43" spans="1:8" s="14" customFormat="1" ht="19.5" hidden="1" customHeight="1" x14ac:dyDescent="0.2">
      <c r="A43" s="822" t="s">
        <v>452</v>
      </c>
      <c r="B43" s="984" t="s">
        <v>1579</v>
      </c>
      <c r="C43" s="984" t="s">
        <v>2690</v>
      </c>
      <c r="D43" s="985">
        <v>45454</v>
      </c>
      <c r="E43" s="819">
        <f t="shared" si="38"/>
        <v>45457</v>
      </c>
      <c r="F43" s="819">
        <f t="shared" si="39"/>
        <v>45461</v>
      </c>
      <c r="G43" s="818"/>
      <c r="H43" s="775">
        <f t="shared" si="30"/>
        <v>45449</v>
      </c>
    </row>
    <row r="44" spans="1:8" s="14" customFormat="1" ht="19.5" hidden="1" customHeight="1" x14ac:dyDescent="0.2">
      <c r="A44" s="822" t="s">
        <v>2691</v>
      </c>
      <c r="B44" s="1077" t="s">
        <v>415</v>
      </c>
      <c r="C44" s="984" t="s">
        <v>2692</v>
      </c>
      <c r="D44" s="817">
        <v>45460</v>
      </c>
      <c r="E44" s="871">
        <f t="shared" si="38"/>
        <v>45463</v>
      </c>
      <c r="F44" s="871">
        <f t="shared" si="39"/>
        <v>45467</v>
      </c>
      <c r="G44" s="818"/>
      <c r="H44" s="775">
        <f t="shared" si="30"/>
        <v>45456</v>
      </c>
    </row>
    <row r="45" spans="1:8" s="14" customFormat="1" ht="19.5" hidden="1" customHeight="1" x14ac:dyDescent="0.2">
      <c r="A45" s="822"/>
      <c r="B45" s="984" t="s">
        <v>1576</v>
      </c>
      <c r="C45" s="984" t="s">
        <v>2693</v>
      </c>
      <c r="D45" s="985">
        <v>45474</v>
      </c>
      <c r="E45" s="819">
        <f t="shared" si="38"/>
        <v>45477</v>
      </c>
      <c r="F45" s="819">
        <f t="shared" si="39"/>
        <v>45481</v>
      </c>
      <c r="G45" s="818"/>
      <c r="H45" s="775">
        <f t="shared" si="30"/>
        <v>45463</v>
      </c>
    </row>
    <row r="46" spans="1:8" s="14" customFormat="1" ht="19.5" hidden="1" customHeight="1" x14ac:dyDescent="0.2">
      <c r="A46" s="822"/>
      <c r="B46" s="984" t="s">
        <v>1371</v>
      </c>
      <c r="C46" s="984" t="s">
        <v>2694</v>
      </c>
      <c r="D46" s="985">
        <v>45472</v>
      </c>
      <c r="E46" s="819">
        <f t="shared" ref="E46:E47" si="40">D46+3</f>
        <v>45475</v>
      </c>
      <c r="F46" s="819">
        <f t="shared" ref="F46:F47" si="41">D46+7</f>
        <v>45479</v>
      </c>
      <c r="G46" s="818"/>
      <c r="H46" s="775">
        <f t="shared" si="30"/>
        <v>45470</v>
      </c>
    </row>
    <row r="47" spans="1:8" s="14" customFormat="1" ht="19.5" hidden="1" customHeight="1" x14ac:dyDescent="0.2">
      <c r="A47" s="822"/>
      <c r="B47" s="984" t="s">
        <v>452</v>
      </c>
      <c r="C47" s="984" t="s">
        <v>2695</v>
      </c>
      <c r="D47" s="985">
        <v>45483</v>
      </c>
      <c r="E47" s="819">
        <f t="shared" si="40"/>
        <v>45486</v>
      </c>
      <c r="F47" s="819">
        <f t="shared" si="41"/>
        <v>45490</v>
      </c>
      <c r="G47" s="818"/>
      <c r="H47" s="775">
        <f t="shared" si="30"/>
        <v>45477</v>
      </c>
    </row>
    <row r="48" spans="1:8" s="14" customFormat="1" ht="19.5" hidden="1" customHeight="1" x14ac:dyDescent="0.2">
      <c r="A48" s="822" t="s">
        <v>2696</v>
      </c>
      <c r="B48" s="984" t="s">
        <v>1576</v>
      </c>
      <c r="C48" s="984" t="s">
        <v>2697</v>
      </c>
      <c r="D48" s="898" t="s">
        <v>415</v>
      </c>
      <c r="E48" s="871" t="e">
        <f t="shared" ref="E48" si="42">D48+3</f>
        <v>#VALUE!</v>
      </c>
      <c r="F48" s="871" t="e">
        <f t="shared" ref="F48" si="43">D48+7</f>
        <v>#VALUE!</v>
      </c>
      <c r="G48" s="818"/>
      <c r="H48" s="775">
        <f t="shared" si="30"/>
        <v>45484</v>
      </c>
    </row>
    <row r="49" spans="1:12" s="14" customFormat="1" ht="19.5" hidden="1" customHeight="1" x14ac:dyDescent="0.2">
      <c r="A49" s="822"/>
      <c r="B49" s="984" t="s">
        <v>1579</v>
      </c>
      <c r="C49" s="984" t="s">
        <v>2698</v>
      </c>
      <c r="D49" s="985">
        <v>45494</v>
      </c>
      <c r="E49" s="819">
        <f t="shared" ref="E49" si="44">D49+3</f>
        <v>45497</v>
      </c>
      <c r="F49" s="819">
        <f t="shared" ref="F49" si="45">D49+7</f>
        <v>45501</v>
      </c>
      <c r="G49" s="818"/>
      <c r="H49" s="775">
        <f t="shared" si="30"/>
        <v>45491</v>
      </c>
      <c r="I49" s="818"/>
      <c r="J49" s="818"/>
      <c r="L49" s="13"/>
    </row>
    <row r="50" spans="1:12" s="14" customFormat="1" ht="19.5" hidden="1" customHeight="1" x14ac:dyDescent="0.2">
      <c r="A50" s="822"/>
      <c r="B50" s="984" t="s">
        <v>1573</v>
      </c>
      <c r="C50" s="984" t="s">
        <v>2699</v>
      </c>
      <c r="D50" s="985">
        <v>45498</v>
      </c>
      <c r="E50" s="819">
        <f t="shared" ref="E50:E54" si="46">D50+3</f>
        <v>45501</v>
      </c>
      <c r="F50" s="819">
        <f t="shared" ref="F50:F54" si="47">D50+7</f>
        <v>45505</v>
      </c>
      <c r="G50" s="818"/>
      <c r="H50" s="775">
        <f t="shared" si="30"/>
        <v>45498</v>
      </c>
      <c r="I50" s="818"/>
      <c r="J50" s="818"/>
      <c r="L50" s="13"/>
    </row>
    <row r="51" spans="1:12" s="14" customFormat="1" ht="19.5" hidden="1" customHeight="1" x14ac:dyDescent="0.2">
      <c r="A51" s="822"/>
      <c r="B51" s="984" t="s">
        <v>1371</v>
      </c>
      <c r="C51" s="984" t="s">
        <v>2700</v>
      </c>
      <c r="D51" s="985">
        <v>45504</v>
      </c>
      <c r="E51" s="819">
        <f t="shared" si="46"/>
        <v>45507</v>
      </c>
      <c r="F51" s="819">
        <f t="shared" si="47"/>
        <v>45511</v>
      </c>
      <c r="G51" s="818"/>
      <c r="H51" s="775">
        <f t="shared" si="30"/>
        <v>45505</v>
      </c>
      <c r="I51" s="818"/>
      <c r="J51" s="818"/>
      <c r="L51" s="13"/>
    </row>
    <row r="52" spans="1:12" s="14" customFormat="1" ht="19.5" hidden="1" customHeight="1" x14ac:dyDescent="0.2">
      <c r="A52" s="822" t="s">
        <v>452</v>
      </c>
      <c r="B52" s="984" t="s">
        <v>1576</v>
      </c>
      <c r="C52" s="984" t="s">
        <v>2701</v>
      </c>
      <c r="D52" s="985">
        <v>45513</v>
      </c>
      <c r="E52" s="819">
        <f t="shared" si="46"/>
        <v>45516</v>
      </c>
      <c r="F52" s="819">
        <f t="shared" si="47"/>
        <v>45520</v>
      </c>
      <c r="G52" s="818"/>
      <c r="H52" s="775">
        <f t="shared" si="30"/>
        <v>45512</v>
      </c>
      <c r="I52" s="818"/>
      <c r="J52" s="818"/>
      <c r="L52" s="13"/>
    </row>
    <row r="53" spans="1:12" s="14" customFormat="1" ht="19.5" hidden="1" customHeight="1" x14ac:dyDescent="0.2">
      <c r="A53" s="822" t="s">
        <v>1576</v>
      </c>
      <c r="B53" s="984" t="s">
        <v>452</v>
      </c>
      <c r="C53" s="984" t="s">
        <v>2702</v>
      </c>
      <c r="D53" s="985">
        <v>45516</v>
      </c>
      <c r="E53" s="819">
        <f t="shared" si="46"/>
        <v>45519</v>
      </c>
      <c r="F53" s="819">
        <f t="shared" si="47"/>
        <v>45523</v>
      </c>
      <c r="G53" s="818"/>
      <c r="H53" s="775">
        <f t="shared" si="30"/>
        <v>45519</v>
      </c>
      <c r="I53" s="818"/>
      <c r="J53" s="818"/>
      <c r="L53" s="13"/>
    </row>
    <row r="54" spans="1:12" s="14" customFormat="1" ht="19.5" hidden="1" customHeight="1" x14ac:dyDescent="0.2">
      <c r="A54" s="822"/>
      <c r="B54" s="984" t="s">
        <v>1579</v>
      </c>
      <c r="C54" s="984" t="s">
        <v>2703</v>
      </c>
      <c r="D54" s="985">
        <v>45524</v>
      </c>
      <c r="E54" s="819">
        <f t="shared" si="46"/>
        <v>45527</v>
      </c>
      <c r="F54" s="819">
        <f t="shared" si="47"/>
        <v>45531</v>
      </c>
      <c r="G54" s="818"/>
      <c r="H54" s="775">
        <f t="shared" si="30"/>
        <v>45526</v>
      </c>
      <c r="I54" s="818"/>
      <c r="J54" s="818"/>
      <c r="L54" s="13"/>
    </row>
    <row r="55" spans="1:12" s="14" customFormat="1" ht="19.5" hidden="1" customHeight="1" x14ac:dyDescent="0.2">
      <c r="A55" s="822"/>
      <c r="B55" s="984" t="s">
        <v>1573</v>
      </c>
      <c r="C55" s="984" t="s">
        <v>2704</v>
      </c>
      <c r="D55" s="985">
        <v>45533</v>
      </c>
      <c r="E55" s="819">
        <f t="shared" ref="E55:E58" si="48">D55+3</f>
        <v>45536</v>
      </c>
      <c r="F55" s="819">
        <f t="shared" ref="F55:F58" si="49">D55+7</f>
        <v>45540</v>
      </c>
      <c r="G55" s="818"/>
      <c r="H55" s="775">
        <f t="shared" si="30"/>
        <v>45533</v>
      </c>
      <c r="I55" s="818"/>
      <c r="J55" s="818"/>
      <c r="L55" s="13"/>
    </row>
    <row r="56" spans="1:12" s="14" customFormat="1" ht="19.5" hidden="1" customHeight="1" x14ac:dyDescent="0.2">
      <c r="A56" s="822"/>
      <c r="B56" s="984" t="s">
        <v>1371</v>
      </c>
      <c r="C56" s="984" t="s">
        <v>2705</v>
      </c>
      <c r="D56" s="985">
        <v>45540</v>
      </c>
      <c r="E56" s="819">
        <f t="shared" si="48"/>
        <v>45543</v>
      </c>
      <c r="F56" s="819">
        <f t="shared" si="49"/>
        <v>45547</v>
      </c>
      <c r="G56" s="818"/>
      <c r="H56" s="775">
        <f t="shared" si="30"/>
        <v>45540</v>
      </c>
      <c r="I56" s="818"/>
      <c r="J56" s="818"/>
      <c r="L56" s="13"/>
    </row>
    <row r="57" spans="1:12" s="14" customFormat="1" ht="19.5" hidden="1" customHeight="1" x14ac:dyDescent="0.2">
      <c r="A57" s="822"/>
      <c r="B57" s="984" t="s">
        <v>1576</v>
      </c>
      <c r="C57" s="984" t="s">
        <v>2706</v>
      </c>
      <c r="D57" s="985">
        <v>45545</v>
      </c>
      <c r="E57" s="819">
        <f t="shared" si="48"/>
        <v>45548</v>
      </c>
      <c r="F57" s="819">
        <f t="shared" si="49"/>
        <v>45552</v>
      </c>
      <c r="G57" s="818"/>
      <c r="H57" s="775">
        <f t="shared" si="30"/>
        <v>45547</v>
      </c>
      <c r="I57" s="818"/>
      <c r="J57" s="818"/>
      <c r="L57" s="13"/>
    </row>
    <row r="58" spans="1:12" s="14" customFormat="1" ht="19.5" hidden="1" customHeight="1" x14ac:dyDescent="0.2">
      <c r="A58" s="822"/>
      <c r="B58" s="984" t="s">
        <v>452</v>
      </c>
      <c r="C58" s="984" t="s">
        <v>2707</v>
      </c>
      <c r="D58" s="985">
        <v>45558</v>
      </c>
      <c r="E58" s="819">
        <f t="shared" si="48"/>
        <v>45561</v>
      </c>
      <c r="F58" s="819">
        <f t="shared" si="49"/>
        <v>45565</v>
      </c>
      <c r="G58" s="818"/>
      <c r="H58" s="775">
        <f t="shared" si="30"/>
        <v>45554</v>
      </c>
      <c r="I58" s="818"/>
      <c r="J58" s="818"/>
      <c r="L58" s="13"/>
    </row>
    <row r="59" spans="1:12" s="14" customFormat="1" ht="19.5" hidden="1" customHeight="1" x14ac:dyDescent="0.2">
      <c r="A59" s="822"/>
      <c r="B59" s="984" t="s">
        <v>1579</v>
      </c>
      <c r="C59" s="984" t="s">
        <v>2708</v>
      </c>
      <c r="D59" s="898" t="s">
        <v>415</v>
      </c>
      <c r="E59" s="904"/>
      <c r="F59" s="904"/>
      <c r="G59" s="818"/>
      <c r="H59" s="775">
        <f t="shared" si="30"/>
        <v>45561</v>
      </c>
      <c r="I59" s="818"/>
      <c r="J59" s="818"/>
      <c r="L59" s="13"/>
    </row>
    <row r="60" spans="1:12" s="14" customFormat="1" ht="19.5" hidden="1" customHeight="1" x14ac:dyDescent="0.2">
      <c r="A60" s="822" t="s">
        <v>2709</v>
      </c>
      <c r="B60" s="984" t="s">
        <v>1781</v>
      </c>
      <c r="C60" s="984" t="s">
        <v>2710</v>
      </c>
      <c r="D60" s="985">
        <v>45568</v>
      </c>
      <c r="E60" s="819">
        <f t="shared" ref="E60:E63" si="50">D60+3</f>
        <v>45571</v>
      </c>
      <c r="F60" s="819">
        <f t="shared" ref="F60:F63" si="51">D60+7</f>
        <v>45575</v>
      </c>
      <c r="G60" s="818"/>
      <c r="H60" s="775">
        <f t="shared" si="30"/>
        <v>45568</v>
      </c>
      <c r="I60" s="818"/>
      <c r="J60" s="818"/>
      <c r="L60" s="13"/>
    </row>
    <row r="61" spans="1:12" s="14" customFormat="1" ht="19.5" hidden="1" customHeight="1" x14ac:dyDescent="0.2">
      <c r="A61" s="822" t="s">
        <v>1371</v>
      </c>
      <c r="B61" s="984" t="s">
        <v>2213</v>
      </c>
      <c r="C61" s="984" t="s">
        <v>2711</v>
      </c>
      <c r="D61" s="985">
        <v>45574</v>
      </c>
      <c r="E61" s="819">
        <f t="shared" ref="E61" si="52">D61+3</f>
        <v>45577</v>
      </c>
      <c r="F61" s="819">
        <f t="shared" ref="F61" si="53">D61+7</f>
        <v>45581</v>
      </c>
      <c r="G61" s="818"/>
      <c r="H61" s="775">
        <f t="shared" si="30"/>
        <v>45575</v>
      </c>
      <c r="I61" s="818"/>
      <c r="J61" s="818"/>
      <c r="L61" s="13"/>
    </row>
    <row r="62" spans="1:12" s="14" customFormat="1" ht="19.5" hidden="1" customHeight="1" x14ac:dyDescent="0.2">
      <c r="A62" s="822" t="s">
        <v>1576</v>
      </c>
      <c r="B62" s="984" t="s">
        <v>452</v>
      </c>
      <c r="C62" s="984" t="s">
        <v>2712</v>
      </c>
      <c r="D62" s="985">
        <v>45583</v>
      </c>
      <c r="E62" s="819">
        <f t="shared" si="50"/>
        <v>45586</v>
      </c>
      <c r="F62" s="819">
        <f t="shared" si="51"/>
        <v>45590</v>
      </c>
      <c r="G62" s="818"/>
      <c r="H62" s="775">
        <f t="shared" si="30"/>
        <v>45582</v>
      </c>
      <c r="I62" s="818"/>
      <c r="J62" s="818"/>
      <c r="L62" s="13"/>
    </row>
    <row r="63" spans="1:12" s="14" customFormat="1" ht="19.5" hidden="1" customHeight="1" x14ac:dyDescent="0.2">
      <c r="A63" s="822" t="s">
        <v>452</v>
      </c>
      <c r="B63" s="984" t="s">
        <v>1576</v>
      </c>
      <c r="C63" s="984" t="s">
        <v>2713</v>
      </c>
      <c r="D63" s="985">
        <v>45589</v>
      </c>
      <c r="E63" s="819">
        <f t="shared" si="50"/>
        <v>45592</v>
      </c>
      <c r="F63" s="819">
        <f t="shared" si="51"/>
        <v>45596</v>
      </c>
      <c r="G63" s="818"/>
      <c r="H63" s="775">
        <f t="shared" si="30"/>
        <v>45589</v>
      </c>
      <c r="I63" s="818"/>
      <c r="J63" s="818"/>
      <c r="L63" s="13"/>
    </row>
    <row r="64" spans="1:12" s="14" customFormat="1" ht="19.5" hidden="1" customHeight="1" x14ac:dyDescent="0.2">
      <c r="A64" s="822"/>
      <c r="B64" s="984" t="s">
        <v>1579</v>
      </c>
      <c r="C64" s="984" t="s">
        <v>2714</v>
      </c>
      <c r="D64" s="898" t="s">
        <v>415</v>
      </c>
      <c r="E64" s="1015"/>
      <c r="F64" s="1015"/>
      <c r="G64" s="818"/>
      <c r="H64" s="775">
        <f t="shared" si="30"/>
        <v>45596</v>
      </c>
      <c r="I64" s="818"/>
      <c r="J64" s="818"/>
      <c r="L64" s="13"/>
    </row>
    <row r="65" spans="1:12" s="14" customFormat="1" ht="19.5" hidden="1" customHeight="1" x14ac:dyDescent="0.2">
      <c r="A65" s="822" t="s">
        <v>1781</v>
      </c>
      <c r="B65" s="984" t="s">
        <v>399</v>
      </c>
      <c r="C65" s="984" t="s">
        <v>2715</v>
      </c>
      <c r="D65" s="985">
        <v>45606</v>
      </c>
      <c r="E65" s="819">
        <f t="shared" ref="E65" si="54">D65+3</f>
        <v>45609</v>
      </c>
      <c r="F65" s="819">
        <f t="shared" ref="F65" si="55">D65+7</f>
        <v>45613</v>
      </c>
      <c r="G65" s="818"/>
      <c r="H65" s="775">
        <f t="shared" si="30"/>
        <v>45603</v>
      </c>
      <c r="I65" s="818"/>
      <c r="J65" s="818"/>
      <c r="L65" s="13"/>
    </row>
    <row r="66" spans="1:12" s="14" customFormat="1" ht="19.5" hidden="1" customHeight="1" x14ac:dyDescent="0.2">
      <c r="A66" s="822" t="s">
        <v>2213</v>
      </c>
      <c r="B66" s="984" t="s">
        <v>2716</v>
      </c>
      <c r="C66" s="984" t="s">
        <v>2717</v>
      </c>
      <c r="D66" s="985">
        <v>45617</v>
      </c>
      <c r="E66" s="898" t="s">
        <v>415</v>
      </c>
      <c r="F66" s="819">
        <f t="shared" ref="F66:F68" si="56">D66+7</f>
        <v>45624</v>
      </c>
      <c r="G66" s="818"/>
      <c r="H66" s="775">
        <f t="shared" si="30"/>
        <v>45610</v>
      </c>
      <c r="I66" s="818"/>
      <c r="J66" s="818"/>
      <c r="L66" s="13"/>
    </row>
    <row r="67" spans="1:12" s="14" customFormat="1" ht="19.5" hidden="1" customHeight="1" x14ac:dyDescent="0.2">
      <c r="A67" s="822" t="s">
        <v>2718</v>
      </c>
      <c r="B67" s="984" t="s">
        <v>1781</v>
      </c>
      <c r="C67" s="984" t="s">
        <v>2719</v>
      </c>
      <c r="D67" s="985">
        <v>45624</v>
      </c>
      <c r="E67" s="819">
        <f t="shared" ref="E67:E68" si="57">D67+3</f>
        <v>45627</v>
      </c>
      <c r="F67" s="819">
        <f t="shared" si="56"/>
        <v>45631</v>
      </c>
      <c r="G67" s="818"/>
      <c r="H67" s="775">
        <f t="shared" si="30"/>
        <v>45617</v>
      </c>
      <c r="I67" s="818"/>
      <c r="J67" s="818"/>
      <c r="L67" s="13"/>
    </row>
    <row r="68" spans="1:12" s="14" customFormat="1" ht="19.5" hidden="1" customHeight="1" x14ac:dyDescent="0.2">
      <c r="A68" s="822" t="s">
        <v>2720</v>
      </c>
      <c r="B68" s="984" t="s">
        <v>1628</v>
      </c>
      <c r="C68" s="984" t="s">
        <v>2721</v>
      </c>
      <c r="D68" s="985">
        <v>45632</v>
      </c>
      <c r="E68" s="819">
        <f t="shared" si="57"/>
        <v>45635</v>
      </c>
      <c r="F68" s="819">
        <f t="shared" si="56"/>
        <v>45639</v>
      </c>
      <c r="G68" s="818"/>
      <c r="H68" s="775">
        <f t="shared" si="30"/>
        <v>45624</v>
      </c>
      <c r="I68" s="818"/>
      <c r="J68" s="818"/>
      <c r="L68" s="13"/>
    </row>
    <row r="69" spans="1:12" s="14" customFormat="1" ht="19.5" hidden="1" customHeight="1" x14ac:dyDescent="0.2">
      <c r="A69" s="822" t="s">
        <v>1579</v>
      </c>
      <c r="B69" s="984" t="s">
        <v>2722</v>
      </c>
      <c r="C69" s="984" t="s">
        <v>2723</v>
      </c>
      <c r="D69" s="985">
        <v>45636</v>
      </c>
      <c r="E69" s="819">
        <f t="shared" ref="E69" si="58">D69+3</f>
        <v>45639</v>
      </c>
      <c r="F69" s="819">
        <f t="shared" ref="F69" si="59">D69+7</f>
        <v>45643</v>
      </c>
      <c r="G69" s="818"/>
      <c r="H69" s="775">
        <f t="shared" si="30"/>
        <v>45631</v>
      </c>
      <c r="I69" s="818"/>
      <c r="J69" s="818"/>
      <c r="L69" s="13"/>
    </row>
    <row r="70" spans="1:12" s="14" customFormat="1" ht="19.5" hidden="1" customHeight="1" x14ac:dyDescent="0.2">
      <c r="A70" s="822"/>
      <c r="B70" s="984" t="s">
        <v>399</v>
      </c>
      <c r="C70" s="984" t="s">
        <v>2724</v>
      </c>
      <c r="D70" s="985">
        <v>45645</v>
      </c>
      <c r="E70" s="898" t="s">
        <v>415</v>
      </c>
      <c r="F70" s="898" t="s">
        <v>415</v>
      </c>
      <c r="G70" s="818"/>
      <c r="H70" s="775">
        <f t="shared" si="30"/>
        <v>45638</v>
      </c>
      <c r="I70" s="818"/>
      <c r="J70" s="818"/>
      <c r="L70" s="13"/>
    </row>
    <row r="71" spans="1:12" s="14" customFormat="1" ht="19.5" hidden="1" customHeight="1" x14ac:dyDescent="0.2">
      <c r="A71" s="822" t="s">
        <v>2716</v>
      </c>
      <c r="B71" s="984" t="s">
        <v>662</v>
      </c>
      <c r="C71" s="984" t="s">
        <v>2725</v>
      </c>
      <c r="D71" s="898" t="s">
        <v>415</v>
      </c>
      <c r="E71" s="871"/>
      <c r="F71" s="871"/>
      <c r="G71" s="818"/>
      <c r="H71" s="775">
        <f t="shared" si="30"/>
        <v>45645</v>
      </c>
      <c r="I71" s="818"/>
      <c r="J71" s="818"/>
      <c r="L71" s="13"/>
    </row>
    <row r="72" spans="1:12" s="14" customFormat="1" ht="19.5" hidden="1" customHeight="1" x14ac:dyDescent="0.2">
      <c r="A72" s="822" t="s">
        <v>1781</v>
      </c>
      <c r="B72" s="1062" t="s">
        <v>439</v>
      </c>
      <c r="C72" s="984" t="s">
        <v>2726</v>
      </c>
      <c r="D72" s="985">
        <v>45656</v>
      </c>
      <c r="E72" s="871"/>
      <c r="F72" s="871"/>
      <c r="G72" s="818"/>
      <c r="H72" s="775">
        <f t="shared" si="30"/>
        <v>45652</v>
      </c>
      <c r="I72" s="818"/>
      <c r="J72" s="818"/>
      <c r="L72" s="13"/>
    </row>
    <row r="73" spans="1:12" s="14" customFormat="1" ht="19.5" hidden="1" customHeight="1" x14ac:dyDescent="0.2">
      <c r="A73" s="822"/>
      <c r="B73" s="984" t="s">
        <v>1781</v>
      </c>
      <c r="C73" s="984" t="s">
        <v>2727</v>
      </c>
      <c r="D73" s="985">
        <v>45668</v>
      </c>
      <c r="E73" s="898" t="s">
        <v>415</v>
      </c>
      <c r="F73" s="898" t="s">
        <v>415</v>
      </c>
      <c r="G73" s="818"/>
      <c r="H73" s="775">
        <f t="shared" si="30"/>
        <v>45659</v>
      </c>
      <c r="I73" s="818"/>
      <c r="J73" s="818"/>
      <c r="L73" s="13"/>
    </row>
    <row r="74" spans="1:12" s="14" customFormat="1" ht="19.5" customHeight="1" x14ac:dyDescent="0.2">
      <c r="A74" s="822"/>
      <c r="B74" s="984" t="s">
        <v>1628</v>
      </c>
      <c r="C74" s="984" t="s">
        <v>2728</v>
      </c>
      <c r="D74" s="985">
        <v>45675</v>
      </c>
      <c r="E74" s="819">
        <f t="shared" ref="E74" si="60">D74+3</f>
        <v>45678</v>
      </c>
      <c r="F74" s="819">
        <f t="shared" ref="F74" si="61">D74+7</f>
        <v>45682</v>
      </c>
      <c r="G74" s="818"/>
      <c r="H74" s="775">
        <f t="shared" si="30"/>
        <v>45666</v>
      </c>
      <c r="I74" s="818"/>
      <c r="J74" s="818"/>
      <c r="L74" s="13"/>
    </row>
    <row r="75" spans="1:12" s="14" customFormat="1" ht="19.5" customHeight="1" x14ac:dyDescent="0.2">
      <c r="A75" s="822"/>
      <c r="B75" s="984" t="s">
        <v>2213</v>
      </c>
      <c r="C75" s="984" t="s">
        <v>2729</v>
      </c>
      <c r="D75" s="985">
        <v>45309</v>
      </c>
      <c r="E75" s="819">
        <f t="shared" ref="E75:E76" si="62">D75+3</f>
        <v>45312</v>
      </c>
      <c r="F75" s="819">
        <f t="shared" ref="F75:F76" si="63">D75+7</f>
        <v>45316</v>
      </c>
      <c r="G75" s="818"/>
      <c r="H75" s="775">
        <f t="shared" si="30"/>
        <v>45673</v>
      </c>
      <c r="I75" s="818"/>
      <c r="J75" s="818"/>
      <c r="L75" s="13"/>
    </row>
    <row r="76" spans="1:12" s="14" customFormat="1" ht="19.5" customHeight="1" x14ac:dyDescent="0.2">
      <c r="A76" s="822" t="s">
        <v>2730</v>
      </c>
      <c r="B76" s="984" t="s">
        <v>399</v>
      </c>
      <c r="C76" s="984" t="s">
        <v>2731</v>
      </c>
      <c r="D76" s="985">
        <v>45313</v>
      </c>
      <c r="E76" s="819">
        <f t="shared" si="62"/>
        <v>45316</v>
      </c>
      <c r="F76" s="819">
        <f t="shared" si="63"/>
        <v>45320</v>
      </c>
      <c r="G76" s="818"/>
      <c r="H76" s="775">
        <f t="shared" si="30"/>
        <v>45680</v>
      </c>
      <c r="I76" s="818"/>
      <c r="J76" s="818"/>
      <c r="L76" s="13"/>
    </row>
    <row r="77" spans="1:12" s="14" customFormat="1" ht="19.5" customHeight="1" x14ac:dyDescent="0.2">
      <c r="A77" s="822" t="s">
        <v>399</v>
      </c>
      <c r="B77" s="984" t="s">
        <v>2732</v>
      </c>
      <c r="C77" s="984" t="s">
        <v>2733</v>
      </c>
      <c r="D77" s="985">
        <v>45320</v>
      </c>
      <c r="E77" s="819">
        <f t="shared" ref="E77" si="64">D77+3</f>
        <v>45323</v>
      </c>
      <c r="F77" s="819">
        <f t="shared" ref="F77" si="65">D77+7</f>
        <v>45327</v>
      </c>
      <c r="G77" s="818"/>
      <c r="H77" s="775">
        <f t="shared" si="30"/>
        <v>45687</v>
      </c>
      <c r="I77" s="818"/>
      <c r="J77" s="818"/>
      <c r="L77" s="13"/>
    </row>
    <row r="78" spans="1:12" s="14" customFormat="1" ht="19.5" customHeight="1" x14ac:dyDescent="0.2">
      <c r="A78" s="822" t="s">
        <v>1781</v>
      </c>
      <c r="B78" s="1062" t="s">
        <v>704</v>
      </c>
      <c r="C78" s="984" t="s">
        <v>2734</v>
      </c>
      <c r="D78" s="985">
        <v>45327</v>
      </c>
      <c r="E78" s="819">
        <f t="shared" ref="E78" si="66">D78+3</f>
        <v>45330</v>
      </c>
      <c r="F78" s="819">
        <f t="shared" ref="F78" si="67">D78+7</f>
        <v>45334</v>
      </c>
      <c r="G78" s="818"/>
      <c r="H78" s="775">
        <f t="shared" si="30"/>
        <v>45694</v>
      </c>
      <c r="I78" s="818"/>
      <c r="J78" s="818"/>
      <c r="L78" s="13"/>
    </row>
    <row r="79" spans="1:12" s="14" customFormat="1" ht="19.5" customHeight="1" x14ac:dyDescent="0.2">
      <c r="A79" s="822"/>
      <c r="B79" s="984" t="s">
        <v>1628</v>
      </c>
      <c r="C79" s="984" t="s">
        <v>2735</v>
      </c>
      <c r="D79" s="985">
        <v>45334</v>
      </c>
      <c r="E79" s="819">
        <f t="shared" ref="E79:E81" si="68">D79+3</f>
        <v>45337</v>
      </c>
      <c r="F79" s="819">
        <f t="shared" ref="F79:F81" si="69">D79+7</f>
        <v>45341</v>
      </c>
      <c r="G79" s="818"/>
      <c r="H79" s="775">
        <f t="shared" si="30"/>
        <v>45701</v>
      </c>
      <c r="I79" s="818"/>
      <c r="J79" s="818"/>
      <c r="L79" s="13"/>
    </row>
    <row r="80" spans="1:12" s="14" customFormat="1" ht="19.5" customHeight="1" x14ac:dyDescent="0.2">
      <c r="A80" s="822"/>
      <c r="B80" s="984" t="s">
        <v>2213</v>
      </c>
      <c r="C80" s="984" t="s">
        <v>2736</v>
      </c>
      <c r="D80" s="985">
        <v>45341</v>
      </c>
      <c r="E80" s="819">
        <f t="shared" si="68"/>
        <v>45344</v>
      </c>
      <c r="F80" s="819">
        <f t="shared" si="69"/>
        <v>45348</v>
      </c>
      <c r="G80" s="818"/>
      <c r="H80" s="775">
        <f t="shared" si="30"/>
        <v>45708</v>
      </c>
      <c r="I80" s="818"/>
      <c r="J80" s="818"/>
      <c r="L80" s="13"/>
    </row>
    <row r="81" spans="1:19" s="14" customFormat="1" ht="19.5" customHeight="1" x14ac:dyDescent="0.2">
      <c r="A81" s="822"/>
      <c r="B81" s="984" t="s">
        <v>399</v>
      </c>
      <c r="C81" s="984" t="s">
        <v>2737</v>
      </c>
      <c r="D81" s="985">
        <v>45348</v>
      </c>
      <c r="E81" s="819">
        <f t="shared" si="68"/>
        <v>45351</v>
      </c>
      <c r="F81" s="819">
        <f t="shared" si="69"/>
        <v>45355</v>
      </c>
      <c r="G81" s="818"/>
      <c r="H81" s="775">
        <f t="shared" si="30"/>
        <v>45715</v>
      </c>
      <c r="I81" s="818"/>
      <c r="J81" s="818"/>
      <c r="L81" s="13"/>
    </row>
    <row r="82" spans="1:19" s="14" customFormat="1" ht="19.5" customHeight="1" x14ac:dyDescent="0.2">
      <c r="A82" s="822"/>
      <c r="B82" s="984" t="s">
        <v>2732</v>
      </c>
      <c r="C82" s="984" t="s">
        <v>2738</v>
      </c>
      <c r="D82" s="985">
        <v>45721</v>
      </c>
      <c r="E82" s="775">
        <f>D82+3</f>
        <v>45724</v>
      </c>
      <c r="F82" s="775">
        <f>D82+7</f>
        <v>45728</v>
      </c>
      <c r="G82" s="781"/>
      <c r="H82" s="775">
        <f>H81+7</f>
        <v>45722</v>
      </c>
      <c r="I82" s="781"/>
      <c r="J82" s="781"/>
      <c r="L82" s="1141"/>
    </row>
    <row r="83" spans="1:19" s="14" customFormat="1" ht="19.5" customHeight="1" x14ac:dyDescent="0.2">
      <c r="A83" s="822"/>
      <c r="B83" s="1062" t="s">
        <v>704</v>
      </c>
      <c r="C83" s="984" t="s">
        <v>2739</v>
      </c>
      <c r="D83" s="985">
        <v>45728</v>
      </c>
      <c r="E83" s="775">
        <f>D83+3</f>
        <v>45731</v>
      </c>
      <c r="F83" s="775">
        <f>D83+7</f>
        <v>45735</v>
      </c>
      <c r="G83" s="781"/>
      <c r="H83" s="775">
        <f>H82+7</f>
        <v>45729</v>
      </c>
      <c r="I83" s="781"/>
      <c r="J83" s="781"/>
      <c r="L83" s="1141"/>
    </row>
    <row r="84" spans="1:19" s="14" customFormat="1" ht="19.5" customHeight="1" x14ac:dyDescent="0.2">
      <c r="A84" s="822"/>
      <c r="B84" s="984" t="s">
        <v>1628</v>
      </c>
      <c r="C84" s="984" t="s">
        <v>2740</v>
      </c>
      <c r="D84" s="985">
        <v>45735</v>
      </c>
      <c r="E84" s="775">
        <f>D84+3</f>
        <v>45738</v>
      </c>
      <c r="F84" s="775">
        <f>D84+7</f>
        <v>45742</v>
      </c>
      <c r="G84" s="781"/>
      <c r="H84" s="775">
        <f>H83+7</f>
        <v>45736</v>
      </c>
      <c r="I84" s="781"/>
      <c r="J84" s="781"/>
      <c r="L84" s="1141"/>
    </row>
    <row r="85" spans="1:19" s="14" customFormat="1" ht="19.5" customHeight="1" x14ac:dyDescent="0.2">
      <c r="A85" s="822"/>
      <c r="B85" s="825"/>
      <c r="C85" s="825"/>
      <c r="D85" s="781"/>
      <c r="E85" s="818"/>
      <c r="F85" s="818"/>
      <c r="G85" s="818"/>
      <c r="H85" s="781"/>
      <c r="I85" s="818"/>
      <c r="J85" s="818"/>
      <c r="L85" s="13"/>
    </row>
    <row r="86" spans="1:19" s="149" customFormat="1" ht="15.75" customHeight="1" x14ac:dyDescent="0.2">
      <c r="A86" s="1070"/>
      <c r="B86" s="1152" t="s">
        <v>1647</v>
      </c>
      <c r="C86" s="1152"/>
      <c r="D86" s="1152"/>
      <c r="E86" s="1152"/>
      <c r="F86" s="1152"/>
      <c r="G86" s="217"/>
      <c r="H86" s="217"/>
      <c r="I86" s="217"/>
      <c r="J86" s="217"/>
      <c r="K86" s="217"/>
      <c r="L86" s="217"/>
    </row>
    <row r="87" spans="1:19" ht="15" x14ac:dyDescent="0.2">
      <c r="A87" s="327"/>
      <c r="B87" s="498"/>
      <c r="C87" s="545"/>
      <c r="D87" s="9"/>
      <c r="E87" s="9"/>
      <c r="F87" s="9"/>
      <c r="G87" s="9"/>
      <c r="H87" s="9"/>
      <c r="I87" s="9"/>
      <c r="J87" s="434"/>
      <c r="K87" s="434"/>
      <c r="L87" s="435"/>
    </row>
    <row r="88" spans="1:19" ht="34.5" customHeight="1" x14ac:dyDescent="0.2">
      <c r="A88" s="327"/>
      <c r="B88" s="1153" t="s">
        <v>126</v>
      </c>
      <c r="C88" s="1154"/>
      <c r="D88" s="1155" t="s">
        <v>377</v>
      </c>
      <c r="E88" s="970" t="s">
        <v>378</v>
      </c>
      <c r="F88" s="970" t="s">
        <v>304</v>
      </c>
      <c r="G88" s="970" t="s">
        <v>2741</v>
      </c>
      <c r="H88" s="970" t="s">
        <v>2742</v>
      </c>
      <c r="I88" s="973" t="s">
        <v>250</v>
      </c>
      <c r="K88" s="1093"/>
      <c r="L88"/>
      <c r="M88" s="18"/>
      <c r="P88" s="348"/>
      <c r="S88" s="18"/>
    </row>
    <row r="89" spans="1:19" ht="27" customHeight="1" x14ac:dyDescent="0.2">
      <c r="A89" s="327"/>
      <c r="B89" s="973" t="s">
        <v>381</v>
      </c>
      <c r="C89" s="974" t="s">
        <v>382</v>
      </c>
      <c r="D89" s="1156"/>
      <c r="E89" s="969" t="s">
        <v>338</v>
      </c>
      <c r="F89" s="969" t="s">
        <v>179</v>
      </c>
      <c r="G89" s="969" t="s">
        <v>158</v>
      </c>
      <c r="H89" s="969" t="s">
        <v>172</v>
      </c>
      <c r="I89" s="969" t="s">
        <v>263</v>
      </c>
      <c r="K89" s="1088" t="s">
        <v>383</v>
      </c>
      <c r="L89"/>
      <c r="M89" s="18"/>
      <c r="P89" s="348"/>
      <c r="S89" s="18"/>
    </row>
    <row r="90" spans="1:19" ht="19.5" hidden="1" customHeight="1" x14ac:dyDescent="0.2">
      <c r="A90" s="822"/>
      <c r="B90" s="984" t="s">
        <v>1371</v>
      </c>
      <c r="C90" s="984" t="s">
        <v>2743</v>
      </c>
      <c r="D90" s="985">
        <v>45482</v>
      </c>
      <c r="E90" s="819">
        <f t="shared" ref="E90:E92" si="70">D90+1</f>
        <v>45483</v>
      </c>
      <c r="F90" s="819">
        <f t="shared" ref="F90:F92" si="71">D90+7</f>
        <v>45489</v>
      </c>
      <c r="G90" s="819">
        <f t="shared" ref="G90" si="72">D90+9</f>
        <v>45491</v>
      </c>
      <c r="H90" s="898" t="s">
        <v>415</v>
      </c>
      <c r="I90" s="898" t="s">
        <v>415</v>
      </c>
      <c r="J90" s="819">
        <f t="shared" ref="J90" si="73">D90+19</f>
        <v>45501</v>
      </c>
      <c r="L90" s="775" t="e">
        <f>+#REF!+7</f>
        <v>#REF!</v>
      </c>
    </row>
    <row r="91" spans="1:19" ht="19.5" hidden="1" customHeight="1" x14ac:dyDescent="0.2">
      <c r="A91" s="822"/>
      <c r="B91" s="984" t="s">
        <v>452</v>
      </c>
      <c r="C91" s="984" t="s">
        <v>2744</v>
      </c>
      <c r="D91" s="985">
        <v>45497</v>
      </c>
      <c r="E91" s="819">
        <f t="shared" si="70"/>
        <v>45498</v>
      </c>
      <c r="F91" s="819">
        <f t="shared" si="71"/>
        <v>45504</v>
      </c>
      <c r="G91" s="819">
        <f t="shared" ref="G91" si="74">D91+9</f>
        <v>45506</v>
      </c>
      <c r="H91" s="898" t="s">
        <v>415</v>
      </c>
      <c r="I91" s="898" t="s">
        <v>415</v>
      </c>
      <c r="J91" s="819">
        <f t="shared" ref="J91:J92" si="75">D91+19</f>
        <v>45516</v>
      </c>
      <c r="L91" s="775" t="e">
        <f t="shared" ref="K91:L123" si="76">+L90+7</f>
        <v>#REF!</v>
      </c>
    </row>
    <row r="92" spans="1:19" ht="19.5" hidden="1" customHeight="1" x14ac:dyDescent="0.2">
      <c r="A92" s="822" t="s">
        <v>1579</v>
      </c>
      <c r="B92" s="984" t="s">
        <v>1576</v>
      </c>
      <c r="C92" s="984" t="s">
        <v>2745</v>
      </c>
      <c r="D92" s="985">
        <v>45498</v>
      </c>
      <c r="E92" s="819">
        <f t="shared" si="70"/>
        <v>45499</v>
      </c>
      <c r="F92" s="819">
        <f t="shared" si="71"/>
        <v>45505</v>
      </c>
      <c r="G92" s="898" t="s">
        <v>415</v>
      </c>
      <c r="H92" s="898" t="s">
        <v>415</v>
      </c>
      <c r="I92" s="898" t="s">
        <v>415</v>
      </c>
      <c r="J92" s="819">
        <f t="shared" si="75"/>
        <v>45517</v>
      </c>
      <c r="L92" s="775" t="e">
        <f t="shared" si="76"/>
        <v>#REF!</v>
      </c>
    </row>
    <row r="93" spans="1:19" ht="19.5" hidden="1" customHeight="1" x14ac:dyDescent="0.2">
      <c r="A93" s="822"/>
      <c r="B93" s="984" t="s">
        <v>1579</v>
      </c>
      <c r="C93" s="984" t="s">
        <v>2746</v>
      </c>
      <c r="D93" s="985">
        <v>45504</v>
      </c>
      <c r="E93" s="819">
        <f t="shared" ref="E93:E96" si="77">D93+1</f>
        <v>45505</v>
      </c>
      <c r="F93" s="819">
        <f t="shared" ref="F93:F96" si="78">D93+7</f>
        <v>45511</v>
      </c>
      <c r="G93" s="819">
        <f t="shared" ref="G93:G96" si="79">D93+9</f>
        <v>45513</v>
      </c>
      <c r="H93" s="898" t="s">
        <v>415</v>
      </c>
      <c r="I93" s="898" t="s">
        <v>415</v>
      </c>
      <c r="J93" s="819">
        <f t="shared" ref="J93:J96" si="80">D93+19</f>
        <v>45523</v>
      </c>
      <c r="L93" s="775" t="e">
        <f t="shared" si="76"/>
        <v>#REF!</v>
      </c>
    </row>
    <row r="94" spans="1:19" ht="19.5" hidden="1" customHeight="1" x14ac:dyDescent="0.2">
      <c r="A94" s="822"/>
      <c r="B94" s="984" t="s">
        <v>1573</v>
      </c>
      <c r="C94" s="984" t="s">
        <v>2747</v>
      </c>
      <c r="D94" s="985">
        <v>45507</v>
      </c>
      <c r="E94" s="775">
        <f t="shared" si="77"/>
        <v>45508</v>
      </c>
      <c r="F94" s="775">
        <f t="shared" si="78"/>
        <v>45514</v>
      </c>
      <c r="G94" s="775">
        <f t="shared" si="79"/>
        <v>45516</v>
      </c>
      <c r="H94" s="898" t="s">
        <v>415</v>
      </c>
      <c r="I94" s="898" t="s">
        <v>415</v>
      </c>
      <c r="J94" s="819">
        <f t="shared" si="80"/>
        <v>45526</v>
      </c>
      <c r="L94" s="775" t="e">
        <f t="shared" si="76"/>
        <v>#REF!</v>
      </c>
    </row>
    <row r="95" spans="1:19" ht="19.5" hidden="1" customHeight="1" x14ac:dyDescent="0.2">
      <c r="A95" s="822"/>
      <c r="B95" s="984" t="s">
        <v>1371</v>
      </c>
      <c r="C95" s="984" t="s">
        <v>2748</v>
      </c>
      <c r="D95" s="985">
        <v>45514</v>
      </c>
      <c r="E95" s="775">
        <f t="shared" si="77"/>
        <v>45515</v>
      </c>
      <c r="F95" s="775">
        <f t="shared" si="78"/>
        <v>45521</v>
      </c>
      <c r="G95" s="775">
        <f t="shared" si="79"/>
        <v>45523</v>
      </c>
      <c r="H95" s="898" t="s">
        <v>415</v>
      </c>
      <c r="I95" s="898" t="s">
        <v>415</v>
      </c>
      <c r="J95" s="819">
        <f t="shared" si="80"/>
        <v>45533</v>
      </c>
      <c r="L95" s="775" t="e">
        <f t="shared" si="76"/>
        <v>#REF!</v>
      </c>
    </row>
    <row r="96" spans="1:19" ht="19.5" hidden="1" customHeight="1" x14ac:dyDescent="0.2">
      <c r="A96" s="822" t="s">
        <v>452</v>
      </c>
      <c r="B96" s="984" t="s">
        <v>1576</v>
      </c>
      <c r="C96" s="984" t="s">
        <v>2749</v>
      </c>
      <c r="D96" s="985">
        <v>45522</v>
      </c>
      <c r="E96" s="775">
        <f t="shared" si="77"/>
        <v>45523</v>
      </c>
      <c r="F96" s="775">
        <f t="shared" si="78"/>
        <v>45529</v>
      </c>
      <c r="G96" s="775">
        <f t="shared" si="79"/>
        <v>45531</v>
      </c>
      <c r="H96" s="898" t="s">
        <v>415</v>
      </c>
      <c r="I96" s="898" t="s">
        <v>415</v>
      </c>
      <c r="J96" s="819">
        <f t="shared" si="80"/>
        <v>45541</v>
      </c>
      <c r="L96" s="775" t="e">
        <f t="shared" si="76"/>
        <v>#REF!</v>
      </c>
    </row>
    <row r="97" spans="1:12" ht="19.5" hidden="1" customHeight="1" x14ac:dyDescent="0.2">
      <c r="A97" s="822" t="s">
        <v>1576</v>
      </c>
      <c r="B97" s="984" t="s">
        <v>452</v>
      </c>
      <c r="C97" s="984" t="s">
        <v>2750</v>
      </c>
      <c r="D97" s="985">
        <v>45529</v>
      </c>
      <c r="E97" s="775">
        <f t="shared" ref="E97:E101" si="81">D97+1</f>
        <v>45530</v>
      </c>
      <c r="F97" s="775">
        <f t="shared" ref="F97:F101" si="82">D97+7</f>
        <v>45536</v>
      </c>
      <c r="G97" s="775">
        <f t="shared" ref="G97:G101" si="83">D97+9</f>
        <v>45538</v>
      </c>
      <c r="H97" s="898" t="s">
        <v>415</v>
      </c>
      <c r="I97" s="898" t="s">
        <v>415</v>
      </c>
      <c r="J97" s="819">
        <f t="shared" ref="J97:J101" si="84">D97+19</f>
        <v>45548</v>
      </c>
      <c r="L97" s="775" t="e">
        <f t="shared" si="76"/>
        <v>#REF!</v>
      </c>
    </row>
    <row r="98" spans="1:12" ht="19.5" hidden="1" customHeight="1" x14ac:dyDescent="0.2">
      <c r="A98" s="822"/>
      <c r="B98" s="984" t="s">
        <v>1579</v>
      </c>
      <c r="C98" s="984" t="s">
        <v>2751</v>
      </c>
      <c r="D98" s="985">
        <v>45536</v>
      </c>
      <c r="E98" s="819">
        <f t="shared" si="81"/>
        <v>45537</v>
      </c>
      <c r="F98" s="819">
        <f t="shared" si="82"/>
        <v>45543</v>
      </c>
      <c r="G98" s="819">
        <f t="shared" si="83"/>
        <v>45545</v>
      </c>
      <c r="H98" s="775">
        <f t="shared" ref="H98" si="85">D98+11</f>
        <v>45547</v>
      </c>
      <c r="I98" s="775">
        <f t="shared" ref="I98" si="86">D98+13</f>
        <v>45549</v>
      </c>
      <c r="J98" s="819">
        <f t="shared" ref="J98" si="87">D98+19</f>
        <v>45555</v>
      </c>
      <c r="L98" s="775" t="e">
        <f t="shared" si="76"/>
        <v>#REF!</v>
      </c>
    </row>
    <row r="99" spans="1:12" ht="19.5" hidden="1" customHeight="1" x14ac:dyDescent="0.2">
      <c r="A99" s="822"/>
      <c r="B99" s="984" t="s">
        <v>1573</v>
      </c>
      <c r="C99" s="984" t="s">
        <v>2752</v>
      </c>
      <c r="D99" s="985">
        <v>45542</v>
      </c>
      <c r="E99" s="898" t="s">
        <v>415</v>
      </c>
      <c r="F99" s="898" t="s">
        <v>415</v>
      </c>
      <c r="G99" s="898" t="s">
        <v>415</v>
      </c>
      <c r="H99" s="898" t="s">
        <v>415</v>
      </c>
      <c r="I99" s="898" t="s">
        <v>415</v>
      </c>
      <c r="J99" s="898" t="s">
        <v>415</v>
      </c>
      <c r="L99" s="775" t="e">
        <f t="shared" si="76"/>
        <v>#REF!</v>
      </c>
    </row>
    <row r="100" spans="1:12" ht="19.5" hidden="1" customHeight="1" x14ac:dyDescent="0.2">
      <c r="A100" s="822"/>
      <c r="B100" s="984" t="s">
        <v>1371</v>
      </c>
      <c r="C100" s="984" t="s">
        <v>2753</v>
      </c>
      <c r="D100" s="985">
        <v>45549</v>
      </c>
      <c r="E100" s="775">
        <f t="shared" si="81"/>
        <v>45550</v>
      </c>
      <c r="F100" s="775">
        <f t="shared" si="82"/>
        <v>45556</v>
      </c>
      <c r="G100" s="775">
        <f t="shared" si="83"/>
        <v>45558</v>
      </c>
      <c r="H100" s="775">
        <f t="shared" ref="H100:H104" si="88">D100+11</f>
        <v>45560</v>
      </c>
      <c r="I100" s="775">
        <f t="shared" ref="I100:I104" si="89">D100+13</f>
        <v>45562</v>
      </c>
      <c r="J100" s="819">
        <f t="shared" si="84"/>
        <v>45568</v>
      </c>
      <c r="L100" s="775" t="e">
        <f t="shared" si="76"/>
        <v>#REF!</v>
      </c>
    </row>
    <row r="101" spans="1:12" ht="19.5" hidden="1" customHeight="1" x14ac:dyDescent="0.2">
      <c r="A101" s="822"/>
      <c r="B101" s="984" t="s">
        <v>1576</v>
      </c>
      <c r="C101" s="984" t="s">
        <v>2754</v>
      </c>
      <c r="D101" s="985">
        <v>45556</v>
      </c>
      <c r="E101" s="775">
        <f t="shared" si="81"/>
        <v>45557</v>
      </c>
      <c r="F101" s="775">
        <f t="shared" si="82"/>
        <v>45563</v>
      </c>
      <c r="G101" s="775">
        <f t="shared" si="83"/>
        <v>45565</v>
      </c>
      <c r="H101" s="775">
        <f t="shared" si="88"/>
        <v>45567</v>
      </c>
      <c r="I101" s="775">
        <f t="shared" si="89"/>
        <v>45569</v>
      </c>
      <c r="J101" s="819">
        <f t="shared" si="84"/>
        <v>45575</v>
      </c>
      <c r="L101" s="775" t="e">
        <f t="shared" si="76"/>
        <v>#REF!</v>
      </c>
    </row>
    <row r="102" spans="1:12" ht="19.5" hidden="1" customHeight="1" x14ac:dyDescent="0.2">
      <c r="A102" s="822"/>
      <c r="B102" s="984" t="s">
        <v>452</v>
      </c>
      <c r="C102" s="984" t="s">
        <v>2755</v>
      </c>
      <c r="D102" s="985">
        <v>45568</v>
      </c>
      <c r="E102" s="775">
        <f t="shared" ref="E102:E106" si="90">D102+1</f>
        <v>45569</v>
      </c>
      <c r="F102" s="775">
        <f t="shared" ref="F102:F106" si="91">D102+7</f>
        <v>45575</v>
      </c>
      <c r="G102" s="898" t="s">
        <v>415</v>
      </c>
      <c r="H102" s="898" t="s">
        <v>415</v>
      </c>
      <c r="I102" s="898" t="s">
        <v>415</v>
      </c>
      <c r="J102" s="819">
        <f t="shared" ref="J102:J106" si="92">D102+19</f>
        <v>45587</v>
      </c>
      <c r="L102" s="775" t="e">
        <f t="shared" si="76"/>
        <v>#REF!</v>
      </c>
    </row>
    <row r="103" spans="1:12" ht="19.5" hidden="1" customHeight="1" x14ac:dyDescent="0.2">
      <c r="A103" s="822"/>
      <c r="B103" s="984" t="s">
        <v>1579</v>
      </c>
      <c r="C103" s="984" t="s">
        <v>2756</v>
      </c>
      <c r="D103" s="985">
        <v>45572</v>
      </c>
      <c r="E103" s="898" t="s">
        <v>415</v>
      </c>
      <c r="F103" s="775">
        <f t="shared" ref="F103" si="93">D103+7</f>
        <v>45579</v>
      </c>
      <c r="G103" s="775">
        <f t="shared" ref="G103" si="94">D103+9</f>
        <v>45581</v>
      </c>
      <c r="H103" s="775">
        <f t="shared" ref="H103" si="95">D103+11</f>
        <v>45583</v>
      </c>
      <c r="I103" s="775">
        <f t="shared" ref="I103" si="96">D103+13</f>
        <v>45585</v>
      </c>
      <c r="J103" s="819">
        <f t="shared" ref="J103" si="97">D103+19</f>
        <v>45591</v>
      </c>
      <c r="L103" s="775" t="e">
        <f t="shared" si="76"/>
        <v>#REF!</v>
      </c>
    </row>
    <row r="104" spans="1:12" ht="19.5" hidden="1" customHeight="1" x14ac:dyDescent="0.2">
      <c r="A104" s="822" t="s">
        <v>2709</v>
      </c>
      <c r="B104" s="984" t="s">
        <v>2757</v>
      </c>
      <c r="C104" s="984" t="s">
        <v>2758</v>
      </c>
      <c r="D104" s="985">
        <v>45577</v>
      </c>
      <c r="E104" s="775">
        <f t="shared" si="90"/>
        <v>45578</v>
      </c>
      <c r="F104" s="775">
        <f t="shared" si="91"/>
        <v>45584</v>
      </c>
      <c r="G104" s="775">
        <f t="shared" ref="G104:G106" si="98">D104+9</f>
        <v>45586</v>
      </c>
      <c r="H104" s="775">
        <f t="shared" si="88"/>
        <v>45588</v>
      </c>
      <c r="I104" s="775">
        <f t="shared" si="89"/>
        <v>45590</v>
      </c>
      <c r="J104" s="819">
        <f t="shared" si="92"/>
        <v>45596</v>
      </c>
      <c r="L104" s="775" t="e">
        <f t="shared" si="76"/>
        <v>#REF!</v>
      </c>
    </row>
    <row r="105" spans="1:12" ht="19.5" hidden="1" customHeight="1" x14ac:dyDescent="0.2">
      <c r="A105" s="822" t="s">
        <v>1371</v>
      </c>
      <c r="B105" s="984" t="s">
        <v>2213</v>
      </c>
      <c r="C105" s="984" t="s">
        <v>2759</v>
      </c>
      <c r="D105" s="985">
        <v>45585</v>
      </c>
      <c r="E105" s="775">
        <f t="shared" ref="E105" si="99">D105+1</f>
        <v>45586</v>
      </c>
      <c r="F105" s="775">
        <f t="shared" ref="F105" si="100">D105+7</f>
        <v>45592</v>
      </c>
      <c r="G105" s="775">
        <f t="shared" ref="G105" si="101">D105+9</f>
        <v>45594</v>
      </c>
      <c r="H105" s="775">
        <f t="shared" ref="H105" si="102">D105+11</f>
        <v>45596</v>
      </c>
      <c r="I105" s="775">
        <f t="shared" ref="I105" si="103">D105+13</f>
        <v>45598</v>
      </c>
      <c r="J105" s="819">
        <f t="shared" ref="J105" si="104">D105+19</f>
        <v>45604</v>
      </c>
      <c r="L105" s="775" t="e">
        <f t="shared" si="76"/>
        <v>#REF!</v>
      </c>
    </row>
    <row r="106" spans="1:12" ht="19.5" hidden="1" customHeight="1" x14ac:dyDescent="0.2">
      <c r="A106" s="822" t="s">
        <v>452</v>
      </c>
      <c r="B106" s="984" t="s">
        <v>2757</v>
      </c>
      <c r="C106" s="984" t="s">
        <v>2760</v>
      </c>
      <c r="D106" s="985">
        <v>45591</v>
      </c>
      <c r="E106" s="775">
        <f t="shared" si="90"/>
        <v>45592</v>
      </c>
      <c r="F106" s="775">
        <f t="shared" si="91"/>
        <v>45598</v>
      </c>
      <c r="G106" s="775">
        <f t="shared" si="98"/>
        <v>45600</v>
      </c>
      <c r="H106" s="775">
        <f t="shared" ref="H106:H107" si="105">D106+11</f>
        <v>45602</v>
      </c>
      <c r="I106" s="775">
        <f t="shared" ref="I106:I107" si="106">D106+13</f>
        <v>45604</v>
      </c>
      <c r="J106" s="819">
        <f t="shared" si="92"/>
        <v>45610</v>
      </c>
      <c r="L106" s="775" t="e">
        <f t="shared" si="76"/>
        <v>#REF!</v>
      </c>
    </row>
    <row r="107" spans="1:12" ht="19.5" hidden="1" customHeight="1" x14ac:dyDescent="0.2">
      <c r="A107" s="822" t="s">
        <v>1576</v>
      </c>
      <c r="B107" s="1062" t="s">
        <v>439</v>
      </c>
      <c r="C107" s="984" t="s">
        <v>2761</v>
      </c>
      <c r="D107" s="817">
        <v>45601</v>
      </c>
      <c r="E107" s="817">
        <f t="shared" ref="E107:E111" si="107">D107+1</f>
        <v>45602</v>
      </c>
      <c r="F107" s="817">
        <f t="shared" ref="F107:F111" si="108">D107+7</f>
        <v>45608</v>
      </c>
      <c r="G107" s="817">
        <f t="shared" ref="G107:G111" si="109">D107+9</f>
        <v>45610</v>
      </c>
      <c r="H107" s="817">
        <f t="shared" si="105"/>
        <v>45612</v>
      </c>
      <c r="I107" s="817">
        <f t="shared" si="106"/>
        <v>45614</v>
      </c>
      <c r="J107" s="871">
        <f t="shared" ref="J107" si="110">D107+19</f>
        <v>45620</v>
      </c>
      <c r="L107" s="775" t="e">
        <f t="shared" si="76"/>
        <v>#REF!</v>
      </c>
    </row>
    <row r="108" spans="1:12" ht="19.5" hidden="1" customHeight="1" x14ac:dyDescent="0.2">
      <c r="A108" s="822"/>
      <c r="B108" s="984" t="s">
        <v>1579</v>
      </c>
      <c r="C108" s="984" t="s">
        <v>2762</v>
      </c>
      <c r="D108" s="985">
        <v>45610</v>
      </c>
      <c r="E108" s="898" t="s">
        <v>415</v>
      </c>
      <c r="F108" s="775">
        <f t="shared" ref="F108" si="111">D108+7</f>
        <v>45617</v>
      </c>
      <c r="G108" s="775">
        <f t="shared" si="109"/>
        <v>45619</v>
      </c>
      <c r="H108" s="775">
        <f t="shared" ref="H108" si="112">D108+11</f>
        <v>45621</v>
      </c>
      <c r="I108" s="775">
        <f t="shared" ref="I108" si="113">D108+13</f>
        <v>45623</v>
      </c>
      <c r="J108" s="819">
        <f t="shared" ref="J108" si="114">D108+19</f>
        <v>45629</v>
      </c>
      <c r="L108" s="775" t="e">
        <f t="shared" si="76"/>
        <v>#REF!</v>
      </c>
    </row>
    <row r="109" spans="1:12" ht="19.5" hidden="1" customHeight="1" x14ac:dyDescent="0.2">
      <c r="A109" s="822" t="s">
        <v>2757</v>
      </c>
      <c r="B109" s="984" t="s">
        <v>399</v>
      </c>
      <c r="C109" s="984" t="s">
        <v>2763</v>
      </c>
      <c r="D109" s="985">
        <v>45618</v>
      </c>
      <c r="E109" s="775">
        <f>D109+1</f>
        <v>45619</v>
      </c>
      <c r="F109" s="898" t="s">
        <v>415</v>
      </c>
      <c r="G109" s="898" t="s">
        <v>415</v>
      </c>
      <c r="H109" s="775">
        <v>45623</v>
      </c>
      <c r="I109" s="775">
        <v>45624</v>
      </c>
      <c r="J109" s="819">
        <v>45632</v>
      </c>
      <c r="L109" s="775" t="e">
        <f t="shared" si="76"/>
        <v>#REF!</v>
      </c>
    </row>
    <row r="110" spans="1:12" ht="19.5" hidden="1" customHeight="1" x14ac:dyDescent="0.2">
      <c r="A110" s="822" t="s">
        <v>2213</v>
      </c>
      <c r="B110" s="984" t="s">
        <v>2716</v>
      </c>
      <c r="C110" s="984" t="s">
        <v>2764</v>
      </c>
      <c r="D110" s="985">
        <v>45624</v>
      </c>
      <c r="E110" s="775">
        <f t="shared" si="107"/>
        <v>45625</v>
      </c>
      <c r="F110" s="775">
        <f t="shared" si="108"/>
        <v>45631</v>
      </c>
      <c r="G110" s="775">
        <f t="shared" si="109"/>
        <v>45633</v>
      </c>
      <c r="H110" s="898" t="s">
        <v>415</v>
      </c>
      <c r="I110" s="898" t="s">
        <v>415</v>
      </c>
      <c r="J110" s="898" t="s">
        <v>415</v>
      </c>
      <c r="L110" s="775" t="e">
        <f t="shared" si="76"/>
        <v>#REF!</v>
      </c>
    </row>
    <row r="111" spans="1:12" ht="19.5" hidden="1" customHeight="1" x14ac:dyDescent="0.2">
      <c r="A111" s="822" t="s">
        <v>2718</v>
      </c>
      <c r="B111" s="984" t="s">
        <v>2757</v>
      </c>
      <c r="C111" s="984" t="s">
        <v>2765</v>
      </c>
      <c r="D111" s="985">
        <v>45635</v>
      </c>
      <c r="E111" s="775">
        <f t="shared" si="107"/>
        <v>45636</v>
      </c>
      <c r="F111" s="775">
        <f t="shared" si="108"/>
        <v>45642</v>
      </c>
      <c r="G111" s="775">
        <f t="shared" si="109"/>
        <v>45644</v>
      </c>
      <c r="H111" s="775">
        <f t="shared" ref="H111" si="115">D111+11</f>
        <v>45646</v>
      </c>
      <c r="I111" s="775">
        <f t="shared" ref="I111:I112" si="116">D111+13</f>
        <v>45648</v>
      </c>
      <c r="J111" s="819">
        <f t="shared" ref="J111:J112" si="117">D111+19</f>
        <v>45654</v>
      </c>
      <c r="L111" s="775">
        <v>45626</v>
      </c>
    </row>
    <row r="112" spans="1:12" ht="19.5" hidden="1" customHeight="1" x14ac:dyDescent="0.2">
      <c r="A112" s="822"/>
      <c r="B112" s="984" t="s">
        <v>1628</v>
      </c>
      <c r="C112" s="984" t="s">
        <v>2766</v>
      </c>
      <c r="D112" s="985">
        <v>45643</v>
      </c>
      <c r="E112" s="898" t="s">
        <v>415</v>
      </c>
      <c r="F112" s="775">
        <f t="shared" ref="F112" si="118">D112+7</f>
        <v>45650</v>
      </c>
      <c r="G112" s="775">
        <f t="shared" ref="G112" si="119">D112+9</f>
        <v>45652</v>
      </c>
      <c r="H112" s="775">
        <f t="shared" ref="H112" si="120">D112+11</f>
        <v>45654</v>
      </c>
      <c r="I112" s="775">
        <f t="shared" si="116"/>
        <v>45656</v>
      </c>
      <c r="J112" s="819">
        <f t="shared" si="117"/>
        <v>45662</v>
      </c>
      <c r="L112" s="775">
        <f t="shared" si="76"/>
        <v>45633</v>
      </c>
    </row>
    <row r="113" spans="1:19" ht="19.5" hidden="1" customHeight="1" x14ac:dyDescent="0.2">
      <c r="A113" s="822" t="s">
        <v>1579</v>
      </c>
      <c r="B113" s="984" t="s">
        <v>2213</v>
      </c>
      <c r="C113" s="984" t="s">
        <v>2767</v>
      </c>
      <c r="D113" s="985">
        <v>45649</v>
      </c>
      <c r="E113" s="898" t="s">
        <v>415</v>
      </c>
      <c r="F113" s="898" t="s">
        <v>415</v>
      </c>
      <c r="G113" s="898" t="s">
        <v>415</v>
      </c>
      <c r="H113" s="775">
        <v>45292</v>
      </c>
      <c r="I113" s="775">
        <f>H113+2</f>
        <v>45294</v>
      </c>
      <c r="J113" s="819">
        <f>I113+6</f>
        <v>45300</v>
      </c>
      <c r="L113" s="775">
        <f t="shared" si="76"/>
        <v>45640</v>
      </c>
    </row>
    <row r="114" spans="1:19" ht="19.5" hidden="1" customHeight="1" x14ac:dyDescent="0.2">
      <c r="A114" s="822"/>
      <c r="B114" s="984" t="s">
        <v>399</v>
      </c>
      <c r="C114" s="984" t="s">
        <v>2768</v>
      </c>
      <c r="D114" s="898" t="s">
        <v>415</v>
      </c>
      <c r="E114" s="817"/>
      <c r="F114" s="817"/>
      <c r="G114" s="817"/>
      <c r="H114" s="817"/>
      <c r="I114" s="817"/>
      <c r="J114" s="871"/>
      <c r="L114" s="775">
        <f t="shared" si="76"/>
        <v>45647</v>
      </c>
    </row>
    <row r="115" spans="1:19" ht="19.5" hidden="1" customHeight="1" x14ac:dyDescent="0.2">
      <c r="A115" s="822" t="s">
        <v>2716</v>
      </c>
      <c r="B115" s="984" t="s">
        <v>662</v>
      </c>
      <c r="C115" s="984" t="s">
        <v>2769</v>
      </c>
      <c r="D115" s="898" t="s">
        <v>415</v>
      </c>
      <c r="E115" s="817"/>
      <c r="F115" s="817"/>
      <c r="G115" s="817"/>
      <c r="H115" s="817"/>
      <c r="I115" s="817"/>
      <c r="J115" s="871"/>
      <c r="L115" s="775">
        <f t="shared" si="76"/>
        <v>45654</v>
      </c>
    </row>
    <row r="116" spans="1:19" ht="19.5" hidden="1" customHeight="1" x14ac:dyDescent="0.2">
      <c r="A116" s="822" t="s">
        <v>2757</v>
      </c>
      <c r="B116" s="1062" t="s">
        <v>439</v>
      </c>
      <c r="C116" s="984" t="s">
        <v>2770</v>
      </c>
      <c r="D116" s="985">
        <v>45300</v>
      </c>
      <c r="E116" s="817"/>
      <c r="F116" s="817"/>
      <c r="G116" s="817"/>
      <c r="H116" s="817"/>
      <c r="I116" s="817"/>
      <c r="K116" s="775">
        <f>+L115+7</f>
        <v>45661</v>
      </c>
      <c r="L116"/>
      <c r="M116" s="18"/>
      <c r="P116" s="348"/>
      <c r="S116" s="18"/>
    </row>
    <row r="117" spans="1:19" ht="19.5" hidden="1" customHeight="1" x14ac:dyDescent="0.2">
      <c r="A117" s="822"/>
      <c r="B117" s="984" t="s">
        <v>2757</v>
      </c>
      <c r="C117" s="984" t="s">
        <v>2771</v>
      </c>
      <c r="D117" s="898" t="s">
        <v>415</v>
      </c>
      <c r="E117" s="775">
        <v>45302</v>
      </c>
      <c r="F117" s="775">
        <f>E117+6</f>
        <v>45308</v>
      </c>
      <c r="G117" s="775">
        <f>F117+2</f>
        <v>45310</v>
      </c>
      <c r="H117" s="898" t="s">
        <v>415</v>
      </c>
      <c r="I117" s="898" t="s">
        <v>415</v>
      </c>
      <c r="K117" s="775">
        <f t="shared" si="76"/>
        <v>45668</v>
      </c>
      <c r="L117"/>
      <c r="M117" s="18"/>
      <c r="P117" s="348"/>
      <c r="S117" s="18"/>
    </row>
    <row r="118" spans="1:19" ht="19.5" customHeight="1" x14ac:dyDescent="0.2">
      <c r="A118" s="822"/>
      <c r="B118" s="984" t="s">
        <v>1628</v>
      </c>
      <c r="C118" s="984" t="s">
        <v>2772</v>
      </c>
      <c r="D118" s="985">
        <v>45682</v>
      </c>
      <c r="E118" s="775">
        <f t="shared" ref="E118:E119" si="121">D118+1</f>
        <v>45683</v>
      </c>
      <c r="F118" s="775">
        <f t="shared" ref="F118:F119" si="122">D118+7</f>
        <v>45689</v>
      </c>
      <c r="G118" s="775">
        <f t="shared" ref="G118:G119" si="123">D118+9</f>
        <v>45691</v>
      </c>
      <c r="H118" s="775">
        <f t="shared" ref="H118:H119" si="124">D118+11</f>
        <v>45693</v>
      </c>
      <c r="I118" s="775">
        <v>45616</v>
      </c>
      <c r="K118" s="775">
        <f t="shared" si="76"/>
        <v>45675</v>
      </c>
      <c r="L118"/>
      <c r="M118" s="18"/>
      <c r="P118" s="348"/>
      <c r="S118" s="18"/>
    </row>
    <row r="119" spans="1:19" ht="19.5" customHeight="1" x14ac:dyDescent="0.2">
      <c r="A119" s="822"/>
      <c r="B119" s="984" t="s">
        <v>2213</v>
      </c>
      <c r="C119" s="984" t="s">
        <v>2773</v>
      </c>
      <c r="D119" s="985">
        <v>45685</v>
      </c>
      <c r="E119" s="775">
        <f t="shared" si="121"/>
        <v>45686</v>
      </c>
      <c r="F119" s="775">
        <f t="shared" si="122"/>
        <v>45692</v>
      </c>
      <c r="G119" s="775">
        <f t="shared" si="123"/>
        <v>45694</v>
      </c>
      <c r="H119" s="775">
        <f t="shared" si="124"/>
        <v>45696</v>
      </c>
      <c r="I119" s="775">
        <f t="shared" ref="I119" si="125">D119+13</f>
        <v>45698</v>
      </c>
      <c r="K119" s="775">
        <f t="shared" si="76"/>
        <v>45682</v>
      </c>
      <c r="L119"/>
      <c r="M119" s="18"/>
      <c r="P119" s="348"/>
      <c r="S119" s="18"/>
    </row>
    <row r="120" spans="1:19" ht="19.5" customHeight="1" x14ac:dyDescent="0.2">
      <c r="A120" s="822" t="s">
        <v>2732</v>
      </c>
      <c r="B120" s="984" t="s">
        <v>399</v>
      </c>
      <c r="C120" s="984" t="s">
        <v>2774</v>
      </c>
      <c r="D120" s="985">
        <v>45323</v>
      </c>
      <c r="E120" s="775">
        <f t="shared" ref="E120:E121" si="126">D120+1</f>
        <v>45324</v>
      </c>
      <c r="F120" s="775">
        <f t="shared" ref="F120:F121" si="127">D120+7</f>
        <v>45330</v>
      </c>
      <c r="G120" s="775">
        <f t="shared" ref="G120:G121" si="128">D120+9</f>
        <v>45332</v>
      </c>
      <c r="H120" s="775">
        <f t="shared" ref="H120:H121" si="129">D120+11</f>
        <v>45334</v>
      </c>
      <c r="I120" s="775">
        <v>45616</v>
      </c>
      <c r="K120" s="775">
        <f t="shared" si="76"/>
        <v>45689</v>
      </c>
      <c r="L120"/>
      <c r="M120" s="18"/>
      <c r="P120" s="348"/>
      <c r="S120" s="18"/>
    </row>
    <row r="121" spans="1:19" ht="19.5" customHeight="1" x14ac:dyDescent="0.2">
      <c r="A121" s="822"/>
      <c r="B121" s="984" t="s">
        <v>2732</v>
      </c>
      <c r="C121" s="984" t="s">
        <v>2775</v>
      </c>
      <c r="D121" s="985">
        <v>45330</v>
      </c>
      <c r="E121" s="775">
        <f t="shared" si="126"/>
        <v>45331</v>
      </c>
      <c r="F121" s="775">
        <f t="shared" si="127"/>
        <v>45337</v>
      </c>
      <c r="G121" s="775">
        <f t="shared" si="128"/>
        <v>45339</v>
      </c>
      <c r="H121" s="775">
        <f t="shared" si="129"/>
        <v>45341</v>
      </c>
      <c r="I121" s="775">
        <f t="shared" ref="I121" si="130">D121+13</f>
        <v>45343</v>
      </c>
      <c r="K121" s="775">
        <f t="shared" si="76"/>
        <v>45696</v>
      </c>
      <c r="L121"/>
      <c r="M121" s="18"/>
      <c r="P121" s="348"/>
      <c r="S121" s="18"/>
    </row>
    <row r="122" spans="1:19" ht="19.5" customHeight="1" x14ac:dyDescent="0.2">
      <c r="A122" s="822"/>
      <c r="B122" s="1062" t="s">
        <v>704</v>
      </c>
      <c r="C122" s="984" t="s">
        <v>2776</v>
      </c>
      <c r="D122" s="985">
        <v>45337</v>
      </c>
      <c r="E122" s="775">
        <v>45302</v>
      </c>
      <c r="F122" s="775">
        <f>E122+6</f>
        <v>45308</v>
      </c>
      <c r="G122" s="775">
        <f>F122+2</f>
        <v>45310</v>
      </c>
      <c r="H122" s="775">
        <f>G122+2</f>
        <v>45312</v>
      </c>
      <c r="I122" s="775">
        <f>H122+2</f>
        <v>45314</v>
      </c>
      <c r="K122" s="775">
        <f t="shared" si="76"/>
        <v>45703</v>
      </c>
      <c r="L122"/>
      <c r="M122" s="18"/>
      <c r="P122" s="348"/>
      <c r="S122" s="18"/>
    </row>
    <row r="123" spans="1:19" ht="19.5" customHeight="1" x14ac:dyDescent="0.2">
      <c r="A123" s="822"/>
      <c r="B123" s="984" t="s">
        <v>1628</v>
      </c>
      <c r="C123" s="984" t="s">
        <v>2777</v>
      </c>
      <c r="D123" s="985">
        <v>45344</v>
      </c>
      <c r="E123" s="775">
        <f t="shared" ref="E123" si="131">D123+1</f>
        <v>45345</v>
      </c>
      <c r="F123" s="775">
        <f t="shared" ref="F123" si="132">D123+7</f>
        <v>45351</v>
      </c>
      <c r="G123" s="775">
        <f t="shared" ref="G123" si="133">D123+9</f>
        <v>45353</v>
      </c>
      <c r="H123" s="775">
        <f t="shared" ref="H123" si="134">D123+11</f>
        <v>45355</v>
      </c>
      <c r="I123" s="775">
        <v>45616</v>
      </c>
      <c r="K123" s="775">
        <f t="shared" si="76"/>
        <v>45710</v>
      </c>
      <c r="L123"/>
      <c r="M123" s="18"/>
      <c r="P123" s="348"/>
      <c r="S123" s="18"/>
    </row>
    <row r="124" spans="1:19" ht="19.5" customHeight="1" x14ac:dyDescent="0.2">
      <c r="A124" s="822"/>
      <c r="B124" s="984" t="s">
        <v>2213</v>
      </c>
      <c r="C124" s="984" t="s">
        <v>2778</v>
      </c>
      <c r="D124" s="985">
        <v>45717</v>
      </c>
      <c r="E124" s="775">
        <f>D124+1</f>
        <v>45718</v>
      </c>
      <c r="F124" s="775">
        <f>D124+7</f>
        <v>45724</v>
      </c>
      <c r="G124" s="775">
        <f>D124+9</f>
        <v>45726</v>
      </c>
      <c r="H124" s="775">
        <f>D124+11</f>
        <v>45728</v>
      </c>
      <c r="I124" s="775">
        <f>D124+13</f>
        <v>45730</v>
      </c>
      <c r="K124" s="775">
        <f>+K123+7</f>
        <v>45717</v>
      </c>
      <c r="L124"/>
      <c r="M124" s="18"/>
      <c r="P124" s="348"/>
      <c r="S124" s="18"/>
    </row>
    <row r="125" spans="1:19" ht="19.5" customHeight="1" x14ac:dyDescent="0.2">
      <c r="A125" s="822"/>
      <c r="B125" s="984" t="s">
        <v>399</v>
      </c>
      <c r="C125" s="984" t="s">
        <v>2779</v>
      </c>
      <c r="D125" s="985">
        <v>45724</v>
      </c>
      <c r="E125" s="775">
        <f>D125+1</f>
        <v>45725</v>
      </c>
      <c r="F125" s="775">
        <f>D125+7</f>
        <v>45731</v>
      </c>
      <c r="G125" s="775">
        <f>D125+9</f>
        <v>45733</v>
      </c>
      <c r="H125" s="775">
        <f>D125+11</f>
        <v>45735</v>
      </c>
      <c r="I125" s="775">
        <v>45616</v>
      </c>
      <c r="K125" s="775">
        <f>+K124+7</f>
        <v>45724</v>
      </c>
      <c r="L125"/>
      <c r="M125" s="18"/>
      <c r="P125" s="348"/>
      <c r="S125" s="18"/>
    </row>
    <row r="126" spans="1:19" ht="19.5" customHeight="1" x14ac:dyDescent="0.2">
      <c r="A126" s="822"/>
      <c r="B126" s="984" t="s">
        <v>2732</v>
      </c>
      <c r="C126" s="984" t="s">
        <v>2780</v>
      </c>
      <c r="D126" s="985">
        <v>45731</v>
      </c>
      <c r="E126" s="775">
        <f>D126+1</f>
        <v>45732</v>
      </c>
      <c r="F126" s="775">
        <f>D126+7</f>
        <v>45738</v>
      </c>
      <c r="G126" s="775">
        <f>D126+9</f>
        <v>45740</v>
      </c>
      <c r="H126" s="775">
        <f>D126+11</f>
        <v>45742</v>
      </c>
      <c r="I126" s="775">
        <f>D126+13</f>
        <v>45744</v>
      </c>
      <c r="K126" s="775">
        <f>+K125+7</f>
        <v>45731</v>
      </c>
      <c r="L126"/>
      <c r="M126" s="18"/>
      <c r="P126" s="348"/>
      <c r="S126" s="18"/>
    </row>
    <row r="127" spans="1:19" ht="19.5" customHeight="1" x14ac:dyDescent="0.2">
      <c r="A127" s="822"/>
      <c r="B127" s="1062" t="s">
        <v>704</v>
      </c>
      <c r="C127" s="984" t="s">
        <v>2781</v>
      </c>
      <c r="D127" s="985">
        <v>45738</v>
      </c>
      <c r="E127" s="775">
        <v>45302</v>
      </c>
      <c r="F127" s="775">
        <f>E127+6</f>
        <v>45308</v>
      </c>
      <c r="G127" s="775">
        <f>F127+2</f>
        <v>45310</v>
      </c>
      <c r="H127" s="775">
        <f>G127+2</f>
        <v>45312</v>
      </c>
      <c r="I127" s="775">
        <f>H127+2</f>
        <v>45314</v>
      </c>
      <c r="K127" s="775">
        <f>+K126+7</f>
        <v>45738</v>
      </c>
      <c r="L127"/>
      <c r="M127" s="18"/>
      <c r="P127" s="348"/>
      <c r="S127" s="18"/>
    </row>
    <row r="128" spans="1:19" ht="19.5" customHeight="1" x14ac:dyDescent="0.2">
      <c r="A128" s="822"/>
      <c r="B128" s="984" t="s">
        <v>1628</v>
      </c>
      <c r="C128" s="984" t="s">
        <v>2782</v>
      </c>
      <c r="D128" s="985">
        <v>45745</v>
      </c>
      <c r="E128" s="775">
        <f>D128+1</f>
        <v>45746</v>
      </c>
      <c r="F128" s="775">
        <f>D128+7</f>
        <v>45752</v>
      </c>
      <c r="G128" s="775">
        <f>D128+9</f>
        <v>45754</v>
      </c>
      <c r="H128" s="775">
        <f>D128+11</f>
        <v>45756</v>
      </c>
      <c r="I128" s="775">
        <v>45616</v>
      </c>
      <c r="K128" s="775">
        <f>+K127+7</f>
        <v>45745</v>
      </c>
      <c r="L128"/>
      <c r="M128" s="18"/>
      <c r="P128" s="348"/>
      <c r="S128" s="18"/>
    </row>
    <row r="129" spans="1:12" ht="22.5" customHeight="1" x14ac:dyDescent="0.2">
      <c r="B129" s="737"/>
      <c r="C129" s="545"/>
      <c r="D129" s="9"/>
      <c r="E129" s="9"/>
      <c r="F129" s="9"/>
      <c r="G129" s="9"/>
      <c r="H129" s="9"/>
      <c r="I129" s="9"/>
      <c r="J129" s="9"/>
      <c r="K129" s="434"/>
      <c r="L129" s="13"/>
    </row>
    <row r="130" spans="1:12" ht="18.75" customHeight="1" x14ac:dyDescent="0.2">
      <c r="B130" s="693" t="s">
        <v>1398</v>
      </c>
      <c r="C130" s="694"/>
      <c r="D130" s="694"/>
      <c r="E130" s="694"/>
      <c r="F130" s="694"/>
      <c r="G130" s="694"/>
      <c r="H130" s="694"/>
      <c r="I130" s="416"/>
      <c r="J130" s="502"/>
      <c r="K130" s="149"/>
      <c r="L130" s="14"/>
    </row>
    <row r="131" spans="1:12" ht="18.75" customHeight="1" x14ac:dyDescent="0.2">
      <c r="B131" s="693"/>
      <c r="C131" s="694"/>
      <c r="D131" s="694"/>
      <c r="E131" s="694"/>
      <c r="F131" s="694"/>
      <c r="G131" s="694"/>
      <c r="H131" s="694"/>
      <c r="I131" s="2"/>
      <c r="J131" s="11"/>
    </row>
    <row r="132" spans="1:12" ht="18.75" customHeight="1" x14ac:dyDescent="0.2">
      <c r="B132" s="693"/>
      <c r="C132" s="694"/>
      <c r="D132" s="694"/>
      <c r="E132" s="694"/>
      <c r="F132" s="693"/>
      <c r="G132" s="693"/>
      <c r="H132" s="693"/>
      <c r="I132" s="197"/>
      <c r="J132" s="195"/>
      <c r="K132" s="195"/>
    </row>
    <row r="133" spans="1:12" ht="18.75" customHeight="1" thickBot="1" x14ac:dyDescent="0.25">
      <c r="B133" s="695"/>
      <c r="C133" s="693"/>
      <c r="D133" s="693"/>
      <c r="E133" s="693"/>
      <c r="F133" s="693"/>
      <c r="G133" s="693"/>
      <c r="H133" s="693"/>
      <c r="I133" s="201"/>
      <c r="J133" s="197"/>
      <c r="K133" s="193"/>
    </row>
    <row r="134" spans="1:12" s="147" customFormat="1" ht="18.75" customHeight="1" x14ac:dyDescent="0.2">
      <c r="A134" s="881"/>
      <c r="B134" s="788"/>
      <c r="C134" s="789"/>
      <c r="D134" s="790"/>
      <c r="E134" s="791"/>
      <c r="F134" s="792"/>
      <c r="G134" s="793"/>
      <c r="H134" s="794"/>
      <c r="I134" s="769"/>
      <c r="J134" s="145"/>
      <c r="K134" s="145"/>
    </row>
    <row r="135" spans="1:12" s="147" customFormat="1" ht="18.75" customHeight="1" x14ac:dyDescent="0.2">
      <c r="A135" s="881"/>
      <c r="B135" s="795" t="s">
        <v>528</v>
      </c>
      <c r="C135" s="145"/>
      <c r="D135" s="147" t="s">
        <v>529</v>
      </c>
      <c r="G135" s="147" t="s">
        <v>530</v>
      </c>
      <c r="H135" s="796"/>
      <c r="J135" s="145"/>
      <c r="K135" s="145"/>
    </row>
    <row r="136" spans="1:12" s="147" customFormat="1" ht="18.75" customHeight="1" x14ac:dyDescent="0.2">
      <c r="A136" s="881"/>
      <c r="B136" s="797" t="s">
        <v>531</v>
      </c>
      <c r="C136" s="798" t="s">
        <v>532</v>
      </c>
      <c r="D136" s="133" t="s">
        <v>533</v>
      </c>
      <c r="F136" s="798" t="s">
        <v>534</v>
      </c>
      <c r="G136" s="145" t="s">
        <v>535</v>
      </c>
      <c r="H136" s="799" t="s">
        <v>536</v>
      </c>
      <c r="J136" s="145"/>
      <c r="K136" s="145"/>
    </row>
    <row r="137" spans="1:12" s="147" customFormat="1" ht="18.75" customHeight="1" x14ac:dyDescent="0.2">
      <c r="A137" s="881"/>
      <c r="B137" s="797" t="s">
        <v>537</v>
      </c>
      <c r="C137" s="798" t="s">
        <v>538</v>
      </c>
      <c r="D137" s="133" t="s">
        <v>539</v>
      </c>
      <c r="E137" s="148" t="s">
        <v>540</v>
      </c>
      <c r="F137" s="802" t="s">
        <v>541</v>
      </c>
      <c r="G137" s="145" t="s">
        <v>542</v>
      </c>
      <c r="H137" s="799" t="s">
        <v>543</v>
      </c>
      <c r="J137" s="145"/>
      <c r="K137" s="145"/>
    </row>
    <row r="138" spans="1:12" s="147" customFormat="1" ht="18.75" customHeight="1" x14ac:dyDescent="0.2">
      <c r="A138" s="881"/>
      <c r="B138" s="800" t="s">
        <v>544</v>
      </c>
      <c r="C138" s="801" t="s">
        <v>545</v>
      </c>
      <c r="D138" s="133" t="s">
        <v>546</v>
      </c>
      <c r="E138" s="148" t="s">
        <v>547</v>
      </c>
      <c r="F138" s="802" t="s">
        <v>548</v>
      </c>
      <c r="G138" s="602" t="s">
        <v>549</v>
      </c>
      <c r="H138" s="803" t="s">
        <v>550</v>
      </c>
      <c r="J138" s="145"/>
      <c r="K138" s="145"/>
    </row>
    <row r="139" spans="1:12" s="147" customFormat="1" ht="18.75" customHeight="1" x14ac:dyDescent="0.2">
      <c r="A139" s="881"/>
      <c r="B139" s="800" t="s">
        <v>551</v>
      </c>
      <c r="C139" s="801" t="s">
        <v>552</v>
      </c>
      <c r="D139" s="133" t="s">
        <v>553</v>
      </c>
      <c r="E139" s="148" t="s">
        <v>554</v>
      </c>
      <c r="F139" s="802" t="s">
        <v>555</v>
      </c>
      <c r="G139" s="602" t="s">
        <v>556</v>
      </c>
      <c r="H139" s="803" t="s">
        <v>557</v>
      </c>
      <c r="J139" s="145"/>
      <c r="K139" s="145"/>
    </row>
    <row r="140" spans="1:12" s="147" customFormat="1" ht="18.75" customHeight="1" x14ac:dyDescent="0.2">
      <c r="A140" s="881"/>
      <c r="B140" s="800" t="s">
        <v>558</v>
      </c>
      <c r="C140" s="801" t="s">
        <v>559</v>
      </c>
      <c r="D140" s="133" t="s">
        <v>560</v>
      </c>
      <c r="E140" s="148" t="s">
        <v>561</v>
      </c>
      <c r="F140" s="802" t="s">
        <v>562</v>
      </c>
      <c r="G140" s="602" t="s">
        <v>563</v>
      </c>
      <c r="H140" s="803" t="s">
        <v>564</v>
      </c>
      <c r="J140" s="145"/>
      <c r="K140" s="145"/>
    </row>
    <row r="141" spans="1:12" s="147" customFormat="1" ht="18.75" customHeight="1" x14ac:dyDescent="0.2">
      <c r="A141" s="881"/>
      <c r="B141" s="800" t="s">
        <v>565</v>
      </c>
      <c r="C141" s="801" t="s">
        <v>566</v>
      </c>
      <c r="D141" s="133" t="s">
        <v>567</v>
      </c>
      <c r="E141" s="148" t="s">
        <v>568</v>
      </c>
      <c r="F141" s="802" t="s">
        <v>569</v>
      </c>
      <c r="G141" s="602" t="s">
        <v>570</v>
      </c>
      <c r="H141" s="803" t="s">
        <v>571</v>
      </c>
      <c r="J141" s="145"/>
      <c r="K141" s="145"/>
    </row>
    <row r="142" spans="1:12" s="147" customFormat="1" ht="18.75" customHeight="1" x14ac:dyDescent="0.2">
      <c r="A142" s="881"/>
      <c r="B142" s="800" t="s">
        <v>572</v>
      </c>
      <c r="C142" s="801" t="s">
        <v>573</v>
      </c>
      <c r="D142" s="133" t="s">
        <v>574</v>
      </c>
      <c r="E142" s="148" t="s">
        <v>575</v>
      </c>
      <c r="F142" s="756" t="s">
        <v>576</v>
      </c>
      <c r="G142" s="602" t="s">
        <v>577</v>
      </c>
      <c r="H142" s="804" t="s">
        <v>578</v>
      </c>
      <c r="J142" s="145"/>
      <c r="K142" s="145"/>
    </row>
    <row r="143" spans="1:12" s="147" customFormat="1" ht="18.75" customHeight="1" x14ac:dyDescent="0.2">
      <c r="A143" s="881"/>
      <c r="B143" s="800" t="s">
        <v>579</v>
      </c>
      <c r="C143" s="801" t="s">
        <v>580</v>
      </c>
      <c r="D143" s="133"/>
      <c r="E143" s="145"/>
      <c r="F143" s="602"/>
      <c r="H143" s="805"/>
      <c r="J143" s="145"/>
      <c r="K143" s="145"/>
    </row>
    <row r="144" spans="1:12" s="147" customFormat="1" ht="18.75" customHeight="1" thickBot="1" x14ac:dyDescent="0.25">
      <c r="A144" s="881"/>
      <c r="B144" s="806"/>
      <c r="C144" s="807"/>
      <c r="D144" s="807"/>
      <c r="E144" s="808"/>
      <c r="F144" s="808"/>
      <c r="G144" s="808"/>
      <c r="H144" s="809"/>
      <c r="I144" s="145"/>
      <c r="J144" s="145"/>
      <c r="K144" s="145"/>
    </row>
  </sheetData>
  <mergeCells count="8">
    <mergeCell ref="D88:D89"/>
    <mergeCell ref="B88:C88"/>
    <mergeCell ref="B7:C7"/>
    <mergeCell ref="B2:F2"/>
    <mergeCell ref="B4:F4"/>
    <mergeCell ref="B5:F5"/>
    <mergeCell ref="B86:F86"/>
    <mergeCell ref="D7:D8"/>
  </mergeCells>
  <phoneticPr fontId="81" type="noConversion"/>
  <hyperlinks>
    <hyperlink ref="H2" location="HOME!Print_Area" display="HOME" xr:uid="{02D7D3E5-FF3A-4F75-BB1B-CFC1969A1DCE}"/>
    <hyperlink ref="H136" r:id="rId1" xr:uid="{E2B0FD4F-EBBE-4F64-A74F-4023065F2D7B}"/>
    <hyperlink ref="C136" r:id="rId2" xr:uid="{D2B22ED8-9F2C-4308-8D8D-D128511403AE}"/>
    <hyperlink ref="H141" r:id="rId3" xr:uid="{B2FFE479-0ECD-4250-A844-B4B06040A174}"/>
    <hyperlink ref="H140" r:id="rId4" xr:uid="{E19D6C69-16FB-4E78-A70E-6C9D3DAE6402}"/>
    <hyperlink ref="C140" r:id="rId5" xr:uid="{0860B62C-C14A-4A80-A987-6D58480751A4}"/>
    <hyperlink ref="C141" r:id="rId6" xr:uid="{9FD5E03C-28F5-49C3-A2F9-1B248C28867C}"/>
    <hyperlink ref="C138" r:id="rId7" xr:uid="{0D0B40BC-5AA2-4EB7-8ECE-7678DEC66ABE}"/>
    <hyperlink ref="C137" r:id="rId8" xr:uid="{B22ACE7F-2467-4F1D-953E-07280C3C5816}"/>
    <hyperlink ref="C143" r:id="rId9" xr:uid="{7B117554-C428-4936-98C5-5E6F62B2B27E}"/>
    <hyperlink ref="H139" r:id="rId10" xr:uid="{B7955978-D493-4DE4-A735-6BE71D312B83}"/>
    <hyperlink ref="H142" r:id="rId11" xr:uid="{FF677261-FB6D-47A2-8BC5-8E1623B56C2C}"/>
    <hyperlink ref="C139" r:id="rId12" xr:uid="{504046C7-0AC7-4600-AB9A-8D9729EABB40}"/>
    <hyperlink ref="F136" r:id="rId13" xr:uid="{7E8260D2-1E93-420B-A78C-B03D3B6EDC51}"/>
    <hyperlink ref="F141" r:id="rId14" xr:uid="{DD112AD9-A565-45BF-A32A-65B0AE003EF1}"/>
    <hyperlink ref="F137" r:id="rId15" xr:uid="{4448E310-557C-494E-8532-A3E161E685EF}"/>
    <hyperlink ref="F138" r:id="rId16" xr:uid="{68AE1FEF-EAAF-4178-A78B-EC68DE248722}"/>
    <hyperlink ref="F139" r:id="rId17" xr:uid="{355E33E7-F7FF-4F4B-A75F-BB6C5DD3FF80}"/>
    <hyperlink ref="F140" r:id="rId18" xr:uid="{E1E48706-96F1-430B-8D31-6A4F41316B8E}"/>
    <hyperlink ref="H137" r:id="rId19" xr:uid="{1FDCE099-6086-4A65-A2FD-80206F2AF9C3}"/>
    <hyperlink ref="H138" r:id="rId20" xr:uid="{C9980639-31A1-4EEA-B3FE-9B21280E51B1}"/>
    <hyperlink ref="F142" r:id="rId21" xr:uid="{5E14F2F9-3345-419D-A6AC-2F8A2A207E1D}"/>
  </hyperlinks>
  <pageMargins left="0.7" right="0.7" top="0.75" bottom="0.75" header="0.3" footer="0.3"/>
  <pageSetup paperSize="9" scale="37" orientation="landscape" r:id="rId22"/>
  <headerFooter>
    <oddFooter>&amp;L_x000D_&amp;1#&amp;"Calibri"&amp;10&amp;K000000 Sensitivity: Public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8326-EB2E-48AD-A7C6-5A5A4D63496E}">
  <sheetPr>
    <tabColor rgb="FFFFFF00"/>
    <pageSetUpPr fitToPage="1"/>
  </sheetPr>
  <dimension ref="A1:L161"/>
  <sheetViews>
    <sheetView showGridLines="0" topLeftCell="A6" zoomScale="130" zoomScaleNormal="130" zoomScaleSheetLayoutView="85" workbookViewId="0">
      <selection activeCell="C5" sqref="C5"/>
    </sheetView>
  </sheetViews>
  <sheetFormatPr defaultColWidth="9.140625" defaultRowHeight="18" customHeight="1" x14ac:dyDescent="0.2"/>
  <cols>
    <col min="1" max="1" width="34.140625" style="881" bestFit="1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0.85546875" style="11" customWidth="1"/>
    <col min="11" max="11" width="30.710937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81"/>
      <c r="B1" s="770"/>
      <c r="C1" s="770"/>
      <c r="D1" s="770"/>
      <c r="E1" s="770"/>
    </row>
    <row r="2" spans="1:12" s="122" customFormat="1" ht="18" customHeight="1" thickBot="1" x14ac:dyDescent="0.25">
      <c r="A2" s="881"/>
      <c r="B2" s="1163" t="s">
        <v>116</v>
      </c>
      <c r="C2" s="1163"/>
      <c r="D2" s="1163"/>
      <c r="E2" s="1163"/>
      <c r="G2" s="986" t="s">
        <v>373</v>
      </c>
    </row>
    <row r="3" spans="1:12" s="122" customFormat="1" ht="18" customHeight="1" thickBot="1" x14ac:dyDescent="0.25">
      <c r="A3" s="881"/>
      <c r="B3" s="1"/>
      <c r="C3" s="770"/>
      <c r="D3" s="770"/>
      <c r="E3" s="770"/>
      <c r="G3" s="169"/>
    </row>
    <row r="4" spans="1:12" s="122" customFormat="1" ht="30" customHeight="1" thickBot="1" x14ac:dyDescent="0.25">
      <c r="A4" s="881"/>
      <c r="B4" s="1148" t="s">
        <v>127</v>
      </c>
      <c r="C4" s="1149"/>
      <c r="D4" s="1149"/>
      <c r="E4" s="1150"/>
      <c r="F4" s="772"/>
      <c r="G4" s="313"/>
      <c r="H4" s="313"/>
      <c r="I4" s="713"/>
      <c r="J4" s="774"/>
      <c r="K4" s="713"/>
    </row>
    <row r="5" spans="1:12" s="145" customFormat="1" ht="18" customHeight="1" x14ac:dyDescent="0.2">
      <c r="A5" s="881"/>
      <c r="B5" s="148"/>
      <c r="C5" s="148"/>
      <c r="D5" s="771"/>
      <c r="E5" s="771"/>
      <c r="F5" s="764"/>
      <c r="G5" s="405"/>
    </row>
    <row r="6" spans="1:12" s="145" customFormat="1" ht="18" customHeight="1" x14ac:dyDescent="0.2">
      <c r="A6" s="881"/>
      <c r="B6" s="631"/>
      <c r="C6" s="631"/>
      <c r="D6" s="631"/>
      <c r="E6" s="631"/>
      <c r="G6" s="783"/>
      <c r="H6" s="331"/>
      <c r="I6" s="331"/>
    </row>
    <row r="7" spans="1:12" s="147" customFormat="1" ht="20.100000000000001" hidden="1" customHeight="1" x14ac:dyDescent="0.2">
      <c r="A7" s="900"/>
      <c r="B7" s="1006" t="s">
        <v>587</v>
      </c>
      <c r="C7" s="985" t="s">
        <v>655</v>
      </c>
      <c r="D7" s="985">
        <v>45502</v>
      </c>
      <c r="E7" s="775">
        <f t="shared" ref="E7" si="0">D7+5</f>
        <v>45507</v>
      </c>
      <c r="F7" s="785"/>
      <c r="G7" s="775"/>
      <c r="H7" s="632">
        <f t="shared" ref="H7" si="1">WEEKNUM(G7)</f>
        <v>0</v>
      </c>
      <c r="I7" s="145"/>
      <c r="J7" s="145"/>
      <c r="K7" s="145"/>
      <c r="L7" s="145"/>
    </row>
    <row r="8" spans="1:12" s="147" customFormat="1" ht="20.100000000000001" hidden="1" customHeight="1" x14ac:dyDescent="0.2">
      <c r="A8" s="900"/>
      <c r="B8" s="1006"/>
      <c r="C8" s="985"/>
      <c r="D8" s="985"/>
      <c r="E8" s="775"/>
      <c r="F8" s="785"/>
      <c r="G8" s="781"/>
      <c r="H8" s="631"/>
      <c r="I8" s="145"/>
      <c r="J8" s="145"/>
      <c r="K8" s="145"/>
      <c r="L8" s="145"/>
    </row>
    <row r="9" spans="1:12" s="147" customFormat="1" ht="20.100000000000001" customHeight="1" x14ac:dyDescent="0.2">
      <c r="A9" s="900"/>
      <c r="B9" s="1107"/>
      <c r="C9" s="781"/>
      <c r="D9" s="781"/>
      <c r="E9" s="781"/>
      <c r="F9" s="785"/>
      <c r="G9" s="781"/>
      <c r="H9" s="631"/>
      <c r="I9" s="145"/>
      <c r="J9" s="145"/>
      <c r="K9" s="145"/>
      <c r="L9" s="145"/>
    </row>
    <row r="10" spans="1:12" s="147" customFormat="1" ht="18.75" customHeight="1" x14ac:dyDescent="0.2">
      <c r="A10" s="881"/>
      <c r="B10" s="780"/>
      <c r="C10" s="768"/>
      <c r="D10" s="769"/>
      <c r="E10" s="781"/>
      <c r="F10" s="785"/>
      <c r="G10" s="435"/>
      <c r="H10" s="435"/>
      <c r="I10" s="769"/>
      <c r="J10" s="145"/>
      <c r="K10" s="145"/>
      <c r="L10" s="145"/>
    </row>
    <row r="11" spans="1:12" s="193" customFormat="1" ht="33" customHeight="1" x14ac:dyDescent="0.2">
      <c r="A11" s="822"/>
      <c r="B11" s="1153" t="s">
        <v>127</v>
      </c>
      <c r="C11" s="1154"/>
      <c r="D11" s="1155" t="s">
        <v>377</v>
      </c>
      <c r="E11" s="970" t="s">
        <v>173</v>
      </c>
      <c r="F11" s="980" t="s">
        <v>205</v>
      </c>
      <c r="G11" s="786"/>
      <c r="H11" s="899"/>
    </row>
    <row r="12" spans="1:12" s="193" customFormat="1" ht="18" customHeight="1" x14ac:dyDescent="0.2">
      <c r="A12" s="822"/>
      <c r="B12" s="973" t="s">
        <v>381</v>
      </c>
      <c r="C12" s="973" t="s">
        <v>382</v>
      </c>
      <c r="D12" s="1156"/>
      <c r="E12" s="969" t="s">
        <v>179</v>
      </c>
      <c r="F12" s="1008" t="s">
        <v>274</v>
      </c>
      <c r="G12" s="786"/>
      <c r="H12" s="1084" t="s">
        <v>383</v>
      </c>
      <c r="I12" s="1084" t="s">
        <v>384</v>
      </c>
    </row>
    <row r="13" spans="1:12" s="193" customFormat="1" ht="20.100000000000001" hidden="1" customHeight="1" x14ac:dyDescent="0.2">
      <c r="A13" s="822" t="s">
        <v>716</v>
      </c>
      <c r="B13" s="985" t="s">
        <v>587</v>
      </c>
      <c r="C13" s="985" t="s">
        <v>2783</v>
      </c>
      <c r="D13" s="985">
        <v>45506</v>
      </c>
      <c r="E13" s="819">
        <f t="shared" ref="E13:E19" si="2">D13+7</f>
        <v>45513</v>
      </c>
      <c r="F13" s="819">
        <f t="shared" ref="F13:F20" si="3">E13+13</f>
        <v>45526</v>
      </c>
      <c r="H13" s="775">
        <v>45504</v>
      </c>
      <c r="I13" s="632">
        <f t="shared" ref="I13:I16" si="4">WEEKNUM(H13)</f>
        <v>31</v>
      </c>
    </row>
    <row r="14" spans="1:12" s="193" customFormat="1" ht="20.100000000000001" hidden="1" customHeight="1" x14ac:dyDescent="0.2">
      <c r="A14" s="822" t="s">
        <v>583</v>
      </c>
      <c r="B14" s="1063" t="s">
        <v>439</v>
      </c>
      <c r="C14" s="985" t="s">
        <v>2784</v>
      </c>
      <c r="D14" s="817">
        <v>45511</v>
      </c>
      <c r="E14" s="871">
        <f t="shared" si="2"/>
        <v>45518</v>
      </c>
      <c r="F14" s="871">
        <f t="shared" si="3"/>
        <v>45531</v>
      </c>
      <c r="H14" s="775">
        <f t="shared" ref="H14:H44" si="5">H13+7</f>
        <v>45511</v>
      </c>
      <c r="I14" s="632">
        <f t="shared" si="4"/>
        <v>32</v>
      </c>
    </row>
    <row r="15" spans="1:12" s="193" customFormat="1" ht="20.100000000000001" hidden="1" customHeight="1" x14ac:dyDescent="0.2">
      <c r="A15" s="822" t="s">
        <v>2785</v>
      </c>
      <c r="B15" s="1063" t="s">
        <v>439</v>
      </c>
      <c r="C15" s="985" t="s">
        <v>2786</v>
      </c>
      <c r="D15" s="817">
        <v>45511</v>
      </c>
      <c r="E15" s="871">
        <f t="shared" ref="E15" si="6">D15+7</f>
        <v>45518</v>
      </c>
      <c r="F15" s="871">
        <f t="shared" si="3"/>
        <v>45531</v>
      </c>
      <c r="H15" s="775">
        <f t="shared" si="5"/>
        <v>45518</v>
      </c>
      <c r="I15" s="632">
        <f t="shared" si="4"/>
        <v>33</v>
      </c>
    </row>
    <row r="16" spans="1:12" s="193" customFormat="1" ht="20.100000000000001" hidden="1" customHeight="1" x14ac:dyDescent="0.2">
      <c r="A16" s="822" t="s">
        <v>2787</v>
      </c>
      <c r="B16" s="1063" t="s">
        <v>439</v>
      </c>
      <c r="C16" s="985" t="s">
        <v>2788</v>
      </c>
      <c r="D16" s="817">
        <v>45526</v>
      </c>
      <c r="E16" s="871">
        <f t="shared" si="2"/>
        <v>45533</v>
      </c>
      <c r="F16" s="871">
        <f t="shared" si="3"/>
        <v>45546</v>
      </c>
      <c r="H16" s="775">
        <f t="shared" si="5"/>
        <v>45525</v>
      </c>
      <c r="I16" s="632">
        <f t="shared" si="4"/>
        <v>34</v>
      </c>
    </row>
    <row r="17" spans="1:9" s="193" customFormat="1" ht="20.100000000000001" hidden="1" customHeight="1" x14ac:dyDescent="0.2">
      <c r="A17" s="822" t="s">
        <v>2789</v>
      </c>
      <c r="B17" s="1063" t="s">
        <v>439</v>
      </c>
      <c r="C17" s="985" t="s">
        <v>2790</v>
      </c>
      <c r="D17" s="817">
        <v>45531</v>
      </c>
      <c r="E17" s="871">
        <f t="shared" si="2"/>
        <v>45538</v>
      </c>
      <c r="F17" s="871">
        <f t="shared" si="3"/>
        <v>45551</v>
      </c>
      <c r="G17" s="331"/>
      <c r="H17" s="775">
        <f t="shared" si="5"/>
        <v>45532</v>
      </c>
      <c r="I17" s="632">
        <f>WEEKNUM(H17)</f>
        <v>35</v>
      </c>
    </row>
    <row r="18" spans="1:9" s="193" customFormat="1" ht="20.100000000000001" hidden="1" customHeight="1" x14ac:dyDescent="0.2">
      <c r="A18" s="822" t="s">
        <v>2791</v>
      </c>
      <c r="B18" s="985" t="s">
        <v>385</v>
      </c>
      <c r="C18" s="985" t="s">
        <v>2792</v>
      </c>
      <c r="D18" s="985">
        <v>45538</v>
      </c>
      <c r="E18" s="819">
        <f t="shared" ref="E18" si="7">D18+7</f>
        <v>45545</v>
      </c>
      <c r="F18" s="819">
        <f t="shared" si="3"/>
        <v>45558</v>
      </c>
      <c r="H18" s="775">
        <f t="shared" si="5"/>
        <v>45539</v>
      </c>
      <c r="I18" s="632">
        <f t="shared" ref="I18:I19" si="8">WEEKNUM(H18)</f>
        <v>36</v>
      </c>
    </row>
    <row r="19" spans="1:9" s="193" customFormat="1" ht="20.100000000000001" hidden="1" customHeight="1" x14ac:dyDescent="0.2">
      <c r="A19" s="822" t="s">
        <v>716</v>
      </c>
      <c r="B19" s="1063" t="s">
        <v>439</v>
      </c>
      <c r="C19" s="985" t="s">
        <v>2793</v>
      </c>
      <c r="D19" s="817">
        <v>45545</v>
      </c>
      <c r="E19" s="871">
        <f t="shared" si="2"/>
        <v>45552</v>
      </c>
      <c r="F19" s="871">
        <f t="shared" si="3"/>
        <v>45565</v>
      </c>
      <c r="H19" s="775">
        <f t="shared" si="5"/>
        <v>45546</v>
      </c>
      <c r="I19" s="632">
        <f t="shared" si="8"/>
        <v>37</v>
      </c>
    </row>
    <row r="20" spans="1:9" s="193" customFormat="1" ht="20.100000000000001" hidden="1" customHeight="1" x14ac:dyDescent="0.2">
      <c r="A20" s="822" t="s">
        <v>2789</v>
      </c>
      <c r="B20" s="985" t="s">
        <v>587</v>
      </c>
      <c r="C20" s="985" t="s">
        <v>2794</v>
      </c>
      <c r="D20" s="985">
        <v>45556</v>
      </c>
      <c r="E20" s="819">
        <f t="shared" ref="E20:E22" si="9">D20+7</f>
        <v>45563</v>
      </c>
      <c r="F20" s="819">
        <f t="shared" si="3"/>
        <v>45576</v>
      </c>
      <c r="H20" s="775">
        <f t="shared" si="5"/>
        <v>45553</v>
      </c>
      <c r="I20" s="632">
        <f>WEEKNUM(H20)</f>
        <v>38</v>
      </c>
    </row>
    <row r="21" spans="1:9" s="193" customFormat="1" ht="20.100000000000001" hidden="1" customHeight="1" x14ac:dyDescent="0.2">
      <c r="A21" s="822" t="s">
        <v>587</v>
      </c>
      <c r="B21" s="985" t="s">
        <v>385</v>
      </c>
      <c r="C21" s="985" t="s">
        <v>2795</v>
      </c>
      <c r="D21" s="985">
        <v>45559</v>
      </c>
      <c r="E21" s="819">
        <f t="shared" si="9"/>
        <v>45566</v>
      </c>
      <c r="F21" s="898" t="s">
        <v>415</v>
      </c>
      <c r="H21" s="775">
        <f t="shared" si="5"/>
        <v>45560</v>
      </c>
      <c r="I21" s="632">
        <f t="shared" ref="I21:I22" si="10">WEEKNUM(H21)</f>
        <v>39</v>
      </c>
    </row>
    <row r="22" spans="1:9" s="193" customFormat="1" ht="20.100000000000001" hidden="1" customHeight="1" x14ac:dyDescent="0.2">
      <c r="A22" s="822"/>
      <c r="B22" s="1063" t="s">
        <v>439</v>
      </c>
      <c r="C22" s="985" t="s">
        <v>2796</v>
      </c>
      <c r="D22" s="817">
        <v>45565</v>
      </c>
      <c r="E22" s="871">
        <f t="shared" si="9"/>
        <v>45572</v>
      </c>
      <c r="F22" s="871">
        <f>E22+13</f>
        <v>45585</v>
      </c>
      <c r="H22" s="775">
        <f t="shared" si="5"/>
        <v>45567</v>
      </c>
      <c r="I22" s="632">
        <f t="shared" si="10"/>
        <v>40</v>
      </c>
    </row>
    <row r="23" spans="1:9" s="193" customFormat="1" ht="20.100000000000001" hidden="1" customHeight="1" x14ac:dyDescent="0.2">
      <c r="A23" s="822" t="s">
        <v>587</v>
      </c>
      <c r="B23" s="985" t="s">
        <v>385</v>
      </c>
      <c r="C23" s="985" t="s">
        <v>2797</v>
      </c>
      <c r="D23" s="985">
        <v>45575</v>
      </c>
      <c r="E23" s="819">
        <f t="shared" ref="E23:E25" si="11">D23+7</f>
        <v>45582</v>
      </c>
      <c r="F23" s="819">
        <f>E23+13</f>
        <v>45595</v>
      </c>
      <c r="H23" s="775">
        <f t="shared" si="5"/>
        <v>45574</v>
      </c>
      <c r="I23" s="632">
        <f>WEEKNUM(H23)</f>
        <v>41</v>
      </c>
    </row>
    <row r="24" spans="1:9" s="193" customFormat="1" ht="20.100000000000001" hidden="1" customHeight="1" x14ac:dyDescent="0.2">
      <c r="A24" s="822" t="s">
        <v>2798</v>
      </c>
      <c r="B24" s="1063" t="s">
        <v>439</v>
      </c>
      <c r="C24" s="985" t="s">
        <v>2799</v>
      </c>
      <c r="D24" s="817"/>
      <c r="E24" s="871"/>
      <c r="F24" s="871"/>
      <c r="H24" s="775">
        <f t="shared" si="5"/>
        <v>45581</v>
      </c>
      <c r="I24" s="632">
        <f t="shared" ref="I24:I25" si="12">WEEKNUM(H24)</f>
        <v>42</v>
      </c>
    </row>
    <row r="25" spans="1:9" s="193" customFormat="1" ht="20.100000000000001" hidden="1" customHeight="1" x14ac:dyDescent="0.2">
      <c r="A25" s="822" t="s">
        <v>385</v>
      </c>
      <c r="B25" s="985" t="s">
        <v>597</v>
      </c>
      <c r="C25" s="985" t="s">
        <v>2800</v>
      </c>
      <c r="D25" s="985">
        <v>45596</v>
      </c>
      <c r="E25" s="819">
        <f t="shared" si="11"/>
        <v>45603</v>
      </c>
      <c r="F25" s="819">
        <f t="shared" ref="F25:F32" si="13">E25+13</f>
        <v>45616</v>
      </c>
      <c r="H25" s="775">
        <f t="shared" si="5"/>
        <v>45588</v>
      </c>
      <c r="I25" s="632">
        <f t="shared" si="12"/>
        <v>43</v>
      </c>
    </row>
    <row r="26" spans="1:9" s="193" customFormat="1" ht="20.100000000000001" hidden="1" customHeight="1" x14ac:dyDescent="0.2">
      <c r="A26" s="822" t="s">
        <v>587</v>
      </c>
      <c r="B26" s="985" t="s">
        <v>385</v>
      </c>
      <c r="C26" s="985" t="s">
        <v>2801</v>
      </c>
      <c r="D26" s="985">
        <v>45600</v>
      </c>
      <c r="E26" s="819">
        <f t="shared" ref="E26:E28" si="14">D26+7</f>
        <v>45607</v>
      </c>
      <c r="F26" s="819">
        <f t="shared" si="13"/>
        <v>45620</v>
      </c>
      <c r="H26" s="775">
        <f t="shared" si="5"/>
        <v>45595</v>
      </c>
      <c r="I26" s="632">
        <f>WEEKNUM(H26)</f>
        <v>44</v>
      </c>
    </row>
    <row r="27" spans="1:9" s="193" customFormat="1" ht="20.100000000000001" hidden="1" customHeight="1" x14ac:dyDescent="0.2">
      <c r="A27" s="822" t="s">
        <v>738</v>
      </c>
      <c r="B27" s="1040" t="s">
        <v>405</v>
      </c>
      <c r="C27" s="985" t="s">
        <v>2802</v>
      </c>
      <c r="D27" s="985">
        <v>45604</v>
      </c>
      <c r="E27" s="819">
        <f t="shared" si="14"/>
        <v>45611</v>
      </c>
      <c r="F27" s="819">
        <f t="shared" si="13"/>
        <v>45624</v>
      </c>
      <c r="H27" s="775">
        <f t="shared" si="5"/>
        <v>45602</v>
      </c>
      <c r="I27" s="632">
        <f t="shared" ref="I27:I28" si="15">WEEKNUM(H27)</f>
        <v>45</v>
      </c>
    </row>
    <row r="28" spans="1:9" s="193" customFormat="1" ht="20.100000000000001" hidden="1" customHeight="1" x14ac:dyDescent="0.2">
      <c r="A28" s="822" t="s">
        <v>2803</v>
      </c>
      <c r="B28" s="1040" t="s">
        <v>727</v>
      </c>
      <c r="C28" s="985" t="s">
        <v>2804</v>
      </c>
      <c r="D28" s="985">
        <v>45619</v>
      </c>
      <c r="E28" s="819">
        <f t="shared" si="14"/>
        <v>45626</v>
      </c>
      <c r="F28" s="819">
        <f t="shared" si="13"/>
        <v>45639</v>
      </c>
      <c r="H28" s="775">
        <v>45616</v>
      </c>
      <c r="I28" s="632">
        <f t="shared" si="15"/>
        <v>47</v>
      </c>
    </row>
    <row r="29" spans="1:9" s="193" customFormat="1" ht="20.100000000000001" hidden="1" customHeight="1" x14ac:dyDescent="0.2">
      <c r="A29" s="822" t="s">
        <v>2805</v>
      </c>
      <c r="B29" s="985" t="s">
        <v>385</v>
      </c>
      <c r="C29" s="985" t="s">
        <v>2806</v>
      </c>
      <c r="D29" s="985">
        <v>45623</v>
      </c>
      <c r="E29" s="819">
        <f t="shared" ref="E29:E32" si="16">D29+7</f>
        <v>45630</v>
      </c>
      <c r="F29" s="819">
        <f t="shared" si="13"/>
        <v>45643</v>
      </c>
      <c r="H29" s="775">
        <f t="shared" si="5"/>
        <v>45623</v>
      </c>
      <c r="I29" s="632">
        <f>WEEKNUM(H29)</f>
        <v>48</v>
      </c>
    </row>
    <row r="30" spans="1:9" s="193" customFormat="1" ht="20.100000000000001" hidden="1" customHeight="1" x14ac:dyDescent="0.2">
      <c r="A30" s="822" t="s">
        <v>2807</v>
      </c>
      <c r="B30" s="1063" t="s">
        <v>439</v>
      </c>
      <c r="C30" s="985" t="s">
        <v>2808</v>
      </c>
      <c r="D30" s="985">
        <v>45628</v>
      </c>
      <c r="E30" s="871">
        <f t="shared" si="16"/>
        <v>45635</v>
      </c>
      <c r="F30" s="871">
        <f t="shared" si="13"/>
        <v>45648</v>
      </c>
      <c r="H30" s="775">
        <f t="shared" si="5"/>
        <v>45630</v>
      </c>
      <c r="I30" s="632">
        <f t="shared" ref="I30:I32" si="17">WEEKNUM(H30)</f>
        <v>49</v>
      </c>
    </row>
    <row r="31" spans="1:9" s="193" customFormat="1" ht="20.100000000000001" hidden="1" customHeight="1" x14ac:dyDescent="0.2">
      <c r="A31" s="822"/>
      <c r="B31" s="1040" t="s">
        <v>405</v>
      </c>
      <c r="C31" s="985" t="s">
        <v>2809</v>
      </c>
      <c r="D31" s="985">
        <v>45639</v>
      </c>
      <c r="E31" s="819">
        <f t="shared" si="16"/>
        <v>45646</v>
      </c>
      <c r="F31" s="819">
        <f t="shared" si="13"/>
        <v>45659</v>
      </c>
      <c r="H31" s="775">
        <f t="shared" si="5"/>
        <v>45637</v>
      </c>
      <c r="I31" s="632">
        <f t="shared" si="17"/>
        <v>50</v>
      </c>
    </row>
    <row r="32" spans="1:9" s="193" customFormat="1" ht="20.100000000000001" hidden="1" customHeight="1" x14ac:dyDescent="0.2">
      <c r="A32" s="822" t="s">
        <v>727</v>
      </c>
      <c r="B32" s="985" t="s">
        <v>2810</v>
      </c>
      <c r="C32" s="985" t="s">
        <v>2811</v>
      </c>
      <c r="D32" s="985">
        <v>45646</v>
      </c>
      <c r="E32" s="819">
        <f t="shared" si="16"/>
        <v>45653</v>
      </c>
      <c r="F32" s="819">
        <f t="shared" si="13"/>
        <v>45666</v>
      </c>
      <c r="H32" s="775">
        <f t="shared" si="5"/>
        <v>45644</v>
      </c>
      <c r="I32" s="632">
        <f t="shared" si="17"/>
        <v>51</v>
      </c>
    </row>
    <row r="33" spans="1:12" s="193" customFormat="1" ht="20.100000000000001" hidden="1" customHeight="1" x14ac:dyDescent="0.2">
      <c r="A33" s="822" t="s">
        <v>597</v>
      </c>
      <c r="B33" s="1063" t="s">
        <v>439</v>
      </c>
      <c r="C33" s="985" t="s">
        <v>2812</v>
      </c>
      <c r="D33" s="817"/>
      <c r="E33" s="871"/>
      <c r="F33" s="871"/>
      <c r="H33" s="775">
        <f t="shared" si="5"/>
        <v>45651</v>
      </c>
      <c r="I33" s="632">
        <f>WEEKNUM(H33)</f>
        <v>52</v>
      </c>
    </row>
    <row r="34" spans="1:12" s="193" customFormat="1" ht="20.100000000000001" hidden="1" customHeight="1" x14ac:dyDescent="0.2">
      <c r="A34" s="822" t="s">
        <v>2813</v>
      </c>
      <c r="B34" s="985" t="s">
        <v>385</v>
      </c>
      <c r="C34" s="985" t="s">
        <v>2814</v>
      </c>
      <c r="D34" s="985">
        <v>45656</v>
      </c>
      <c r="E34" s="819">
        <f t="shared" ref="E34:E36" si="18">D34+7</f>
        <v>45663</v>
      </c>
      <c r="F34" s="819" t="e">
        <f>#REF!+10</f>
        <v>#REF!</v>
      </c>
      <c r="H34" s="775">
        <f t="shared" si="5"/>
        <v>45658</v>
      </c>
      <c r="I34" s="632">
        <f t="shared" ref="I34:I36" si="19">WEEKNUM(H34)</f>
        <v>1</v>
      </c>
    </row>
    <row r="35" spans="1:12" s="193" customFormat="1" ht="20.100000000000001" hidden="1" customHeight="1" x14ac:dyDescent="0.2">
      <c r="A35" s="822"/>
      <c r="B35" s="985" t="s">
        <v>597</v>
      </c>
      <c r="C35" s="985" t="s">
        <v>2815</v>
      </c>
      <c r="D35" s="985">
        <v>45665</v>
      </c>
      <c r="E35" s="819">
        <f t="shared" si="18"/>
        <v>45672</v>
      </c>
      <c r="F35" s="819">
        <f>E35+16</f>
        <v>45688</v>
      </c>
      <c r="H35" s="775">
        <f t="shared" si="5"/>
        <v>45665</v>
      </c>
      <c r="I35" s="632">
        <f t="shared" si="19"/>
        <v>2</v>
      </c>
    </row>
    <row r="36" spans="1:12" s="193" customFormat="1" ht="20.100000000000001" customHeight="1" x14ac:dyDescent="0.2">
      <c r="A36" s="822" t="s">
        <v>727</v>
      </c>
      <c r="B36" s="985" t="s">
        <v>405</v>
      </c>
      <c r="C36" s="985" t="s">
        <v>2816</v>
      </c>
      <c r="D36" s="985">
        <v>45304</v>
      </c>
      <c r="E36" s="819">
        <f t="shared" si="18"/>
        <v>45311</v>
      </c>
      <c r="F36" s="819">
        <f t="shared" ref="F36:F42" si="20">E36+16</f>
        <v>45327</v>
      </c>
      <c r="H36" s="775">
        <f t="shared" si="5"/>
        <v>45672</v>
      </c>
      <c r="I36" s="632">
        <f t="shared" si="19"/>
        <v>3</v>
      </c>
    </row>
    <row r="37" spans="1:12" s="193" customFormat="1" ht="20.100000000000001" customHeight="1" x14ac:dyDescent="0.2">
      <c r="A37" s="822" t="s">
        <v>2810</v>
      </c>
      <c r="B37" s="985" t="s">
        <v>738</v>
      </c>
      <c r="C37" s="985" t="s">
        <v>2817</v>
      </c>
      <c r="D37" s="898" t="s">
        <v>415</v>
      </c>
      <c r="E37" s="871"/>
      <c r="F37" s="871"/>
      <c r="H37" s="775">
        <f t="shared" si="5"/>
        <v>45679</v>
      </c>
      <c r="I37" s="632">
        <f>WEEKNUM(H37)</f>
        <v>4</v>
      </c>
    </row>
    <row r="38" spans="1:12" s="193" customFormat="1" ht="20.100000000000001" customHeight="1" x14ac:dyDescent="0.2">
      <c r="A38" s="822"/>
      <c r="B38" s="985" t="s">
        <v>385</v>
      </c>
      <c r="C38" s="985" t="s">
        <v>2818</v>
      </c>
      <c r="D38" s="985">
        <v>45318</v>
      </c>
      <c r="E38" s="819">
        <f t="shared" ref="E38" si="21">D38+7</f>
        <v>45325</v>
      </c>
      <c r="F38" s="819">
        <f t="shared" si="20"/>
        <v>45341</v>
      </c>
      <c r="H38" s="775">
        <f t="shared" si="5"/>
        <v>45686</v>
      </c>
      <c r="I38" s="632">
        <f t="shared" ref="I38:I40" si="22">WEEKNUM(H38)</f>
        <v>5</v>
      </c>
    </row>
    <row r="39" spans="1:12" s="193" customFormat="1" ht="20.100000000000001" customHeight="1" x14ac:dyDescent="0.2">
      <c r="A39" s="822" t="s">
        <v>597</v>
      </c>
      <c r="B39" s="1063" t="s">
        <v>439</v>
      </c>
      <c r="C39" s="985" t="s">
        <v>2819</v>
      </c>
      <c r="D39" s="817"/>
      <c r="E39" s="871"/>
      <c r="F39" s="871"/>
      <c r="H39" s="775">
        <f t="shared" si="5"/>
        <v>45693</v>
      </c>
      <c r="I39" s="632">
        <f t="shared" si="22"/>
        <v>6</v>
      </c>
    </row>
    <row r="40" spans="1:12" s="193" customFormat="1" ht="20.100000000000001" customHeight="1" x14ac:dyDescent="0.2">
      <c r="A40" s="822"/>
      <c r="B40" s="1063" t="s">
        <v>439</v>
      </c>
      <c r="C40" s="985" t="s">
        <v>2820</v>
      </c>
      <c r="D40" s="817"/>
      <c r="E40" s="871"/>
      <c r="F40" s="871"/>
      <c r="H40" s="775">
        <f t="shared" si="5"/>
        <v>45700</v>
      </c>
      <c r="I40" s="632">
        <f t="shared" si="22"/>
        <v>7</v>
      </c>
    </row>
    <row r="41" spans="1:12" s="193" customFormat="1" ht="20.100000000000001" customHeight="1" x14ac:dyDescent="0.2">
      <c r="A41" s="822" t="s">
        <v>2810</v>
      </c>
      <c r="B41" s="1063" t="s">
        <v>439</v>
      </c>
      <c r="C41" s="985" t="s">
        <v>2821</v>
      </c>
      <c r="D41" s="817"/>
      <c r="E41" s="871"/>
      <c r="F41" s="871"/>
      <c r="H41" s="775">
        <f t="shared" si="5"/>
        <v>45707</v>
      </c>
      <c r="I41" s="632">
        <f>WEEKNUM(H41)</f>
        <v>8</v>
      </c>
    </row>
    <row r="42" spans="1:12" s="193" customFormat="1" ht="20.100000000000001" customHeight="1" x14ac:dyDescent="0.2">
      <c r="A42" s="822"/>
      <c r="B42" s="985" t="s">
        <v>738</v>
      </c>
      <c r="C42" s="985" t="s">
        <v>2822</v>
      </c>
      <c r="D42" s="985">
        <v>45346</v>
      </c>
      <c r="E42" s="819">
        <f t="shared" ref="E42:E44" si="23">D42+7</f>
        <v>45353</v>
      </c>
      <c r="F42" s="819">
        <f t="shared" si="20"/>
        <v>45369</v>
      </c>
      <c r="H42" s="775">
        <f t="shared" si="5"/>
        <v>45714</v>
      </c>
      <c r="I42" s="632">
        <f t="shared" ref="I42:I44" si="24">WEEKNUM(H42)</f>
        <v>9</v>
      </c>
    </row>
    <row r="43" spans="1:12" s="193" customFormat="1" ht="20.100000000000001" customHeight="1" x14ac:dyDescent="0.2">
      <c r="A43" s="822" t="s">
        <v>597</v>
      </c>
      <c r="B43" s="985" t="s">
        <v>385</v>
      </c>
      <c r="C43" s="985" t="s">
        <v>2823</v>
      </c>
      <c r="D43" s="985">
        <v>45719</v>
      </c>
      <c r="E43" s="819">
        <f t="shared" si="23"/>
        <v>45726</v>
      </c>
      <c r="F43" s="819">
        <f t="shared" ref="F43:F44" si="25">E43+16</f>
        <v>45742</v>
      </c>
      <c r="H43" s="775">
        <f t="shared" si="5"/>
        <v>45721</v>
      </c>
      <c r="I43" s="632">
        <f t="shared" si="24"/>
        <v>10</v>
      </c>
    </row>
    <row r="44" spans="1:12" s="193" customFormat="1" ht="20.100000000000001" customHeight="1" x14ac:dyDescent="0.2">
      <c r="A44" s="822"/>
      <c r="B44" s="985" t="s">
        <v>405</v>
      </c>
      <c r="C44" s="985" t="s">
        <v>2824</v>
      </c>
      <c r="D44" s="985">
        <v>45726</v>
      </c>
      <c r="E44" s="819">
        <f t="shared" si="23"/>
        <v>45733</v>
      </c>
      <c r="F44" s="819">
        <f t="shared" si="25"/>
        <v>45749</v>
      </c>
      <c r="H44" s="775">
        <f t="shared" si="5"/>
        <v>45728</v>
      </c>
      <c r="I44" s="632">
        <f t="shared" si="24"/>
        <v>11</v>
      </c>
    </row>
    <row r="45" spans="1:12" s="193" customFormat="1" ht="20.100000000000001" customHeight="1" x14ac:dyDescent="0.2">
      <c r="A45" s="822"/>
      <c r="B45" s="781"/>
      <c r="C45" s="781"/>
      <c r="D45" s="781"/>
      <c r="E45" s="818"/>
      <c r="F45" s="818"/>
      <c r="H45" s="781"/>
      <c r="I45" s="631"/>
    </row>
    <row r="46" spans="1:12" s="147" customFormat="1" ht="18.75" customHeight="1" thickBot="1" x14ac:dyDescent="0.25">
      <c r="A46" s="881"/>
      <c r="B46" s="780"/>
      <c r="C46" s="768"/>
      <c r="D46" s="769"/>
      <c r="E46" s="781"/>
      <c r="F46" s="785"/>
      <c r="G46" s="435"/>
      <c r="H46" s="435"/>
      <c r="I46" s="769"/>
      <c r="J46" s="145"/>
      <c r="K46" s="145"/>
      <c r="L46" s="145"/>
    </row>
    <row r="47" spans="1:12" s="147" customFormat="1" ht="18.75" customHeight="1" x14ac:dyDescent="0.2">
      <c r="A47" s="881"/>
      <c r="B47" s="788"/>
      <c r="C47" s="789"/>
      <c r="D47" s="790"/>
      <c r="E47" s="791"/>
      <c r="F47" s="792"/>
      <c r="G47" s="793"/>
      <c r="H47" s="794"/>
      <c r="I47" s="769"/>
      <c r="J47" s="145"/>
      <c r="K47" s="145"/>
      <c r="L47" s="145"/>
    </row>
    <row r="48" spans="1:12" s="147" customFormat="1" ht="18.75" customHeight="1" x14ac:dyDescent="0.2">
      <c r="A48" s="881"/>
      <c r="B48" s="795" t="s">
        <v>528</v>
      </c>
      <c r="C48" s="145"/>
      <c r="D48" s="147" t="s">
        <v>529</v>
      </c>
      <c r="G48" s="147" t="s">
        <v>530</v>
      </c>
      <c r="H48" s="796"/>
      <c r="J48" s="145"/>
      <c r="K48" s="145"/>
      <c r="L48" s="145"/>
    </row>
    <row r="49" spans="1:12" s="147" customFormat="1" ht="18.75" customHeight="1" x14ac:dyDescent="0.2">
      <c r="A49" s="881"/>
      <c r="B49" s="797" t="s">
        <v>531</v>
      </c>
      <c r="C49" s="798" t="s">
        <v>532</v>
      </c>
      <c r="D49" s="133" t="s">
        <v>533</v>
      </c>
      <c r="F49" s="798" t="s">
        <v>534</v>
      </c>
      <c r="G49" s="145" t="s">
        <v>535</v>
      </c>
      <c r="H49" s="799" t="s">
        <v>536</v>
      </c>
      <c r="J49" s="145"/>
      <c r="K49" s="145"/>
      <c r="L49" s="145"/>
    </row>
    <row r="50" spans="1:12" s="147" customFormat="1" ht="18.75" customHeight="1" x14ac:dyDescent="0.2">
      <c r="A50" s="881"/>
      <c r="B50" s="797" t="s">
        <v>537</v>
      </c>
      <c r="C50" s="798" t="s">
        <v>538</v>
      </c>
      <c r="D50" s="133" t="s">
        <v>539</v>
      </c>
      <c r="E50" s="148" t="s">
        <v>540</v>
      </c>
      <c r="F50" s="802" t="s">
        <v>541</v>
      </c>
      <c r="G50" s="145" t="s">
        <v>542</v>
      </c>
      <c r="H50" s="799" t="s">
        <v>543</v>
      </c>
      <c r="J50" s="145"/>
      <c r="K50" s="145"/>
      <c r="L50" s="145"/>
    </row>
    <row r="51" spans="1:12" s="147" customFormat="1" ht="18.75" customHeight="1" x14ac:dyDescent="0.2">
      <c r="A51" s="881"/>
      <c r="B51" s="800" t="s">
        <v>544</v>
      </c>
      <c r="C51" s="801" t="s">
        <v>545</v>
      </c>
      <c r="D51" s="133" t="s">
        <v>546</v>
      </c>
      <c r="E51" s="148" t="s">
        <v>547</v>
      </c>
      <c r="F51" s="802" t="s">
        <v>548</v>
      </c>
      <c r="G51" s="602" t="s">
        <v>549</v>
      </c>
      <c r="H51" s="803" t="s">
        <v>550</v>
      </c>
      <c r="J51" s="145"/>
      <c r="K51" s="145"/>
      <c r="L51" s="145"/>
    </row>
    <row r="52" spans="1:12" s="147" customFormat="1" ht="18.75" customHeight="1" x14ac:dyDescent="0.2">
      <c r="A52" s="881"/>
      <c r="B52" s="800" t="s">
        <v>551</v>
      </c>
      <c r="C52" s="801" t="s">
        <v>552</v>
      </c>
      <c r="D52" s="133" t="s">
        <v>553</v>
      </c>
      <c r="E52" s="148" t="s">
        <v>554</v>
      </c>
      <c r="F52" s="802" t="s">
        <v>555</v>
      </c>
      <c r="G52" s="602" t="s">
        <v>556</v>
      </c>
      <c r="H52" s="803" t="s">
        <v>557</v>
      </c>
      <c r="J52" s="145"/>
      <c r="K52" s="145"/>
      <c r="L52" s="145"/>
    </row>
    <row r="53" spans="1:12" s="147" customFormat="1" ht="18.75" customHeight="1" x14ac:dyDescent="0.2">
      <c r="A53" s="881"/>
      <c r="B53" s="800" t="s">
        <v>558</v>
      </c>
      <c r="C53" s="801" t="s">
        <v>559</v>
      </c>
      <c r="D53" s="133" t="s">
        <v>560</v>
      </c>
      <c r="E53" s="148" t="s">
        <v>561</v>
      </c>
      <c r="F53" s="802" t="s">
        <v>562</v>
      </c>
      <c r="G53" s="602" t="s">
        <v>563</v>
      </c>
      <c r="H53" s="803" t="s">
        <v>564</v>
      </c>
      <c r="J53" s="145"/>
      <c r="K53" s="145"/>
      <c r="L53" s="145"/>
    </row>
    <row r="54" spans="1:12" s="147" customFormat="1" ht="18.75" customHeight="1" x14ac:dyDescent="0.2">
      <c r="A54" s="881"/>
      <c r="B54" s="800" t="s">
        <v>565</v>
      </c>
      <c r="C54" s="801" t="s">
        <v>566</v>
      </c>
      <c r="D54" s="133" t="s">
        <v>567</v>
      </c>
      <c r="E54" s="148" t="s">
        <v>568</v>
      </c>
      <c r="F54" s="802" t="s">
        <v>569</v>
      </c>
      <c r="G54" s="602" t="s">
        <v>570</v>
      </c>
      <c r="H54" s="803" t="s">
        <v>571</v>
      </c>
      <c r="J54" s="145"/>
      <c r="K54" s="145"/>
      <c r="L54" s="145"/>
    </row>
    <row r="55" spans="1:12" s="147" customFormat="1" ht="18.75" customHeight="1" x14ac:dyDescent="0.2">
      <c r="A55" s="881"/>
      <c r="B55" s="800" t="s">
        <v>572</v>
      </c>
      <c r="C55" s="801" t="s">
        <v>573</v>
      </c>
      <c r="D55" s="133" t="s">
        <v>574</v>
      </c>
      <c r="E55" s="148" t="s">
        <v>575</v>
      </c>
      <c r="F55" s="756" t="s">
        <v>576</v>
      </c>
      <c r="G55" s="602" t="s">
        <v>577</v>
      </c>
      <c r="H55" s="804" t="s">
        <v>578</v>
      </c>
      <c r="J55" s="145"/>
      <c r="K55" s="145"/>
      <c r="L55" s="145"/>
    </row>
    <row r="56" spans="1:12" s="147" customFormat="1" ht="18.75" customHeight="1" x14ac:dyDescent="0.2">
      <c r="A56" s="881"/>
      <c r="B56" s="800" t="s">
        <v>579</v>
      </c>
      <c r="C56" s="801" t="s">
        <v>580</v>
      </c>
      <c r="D56" s="133"/>
      <c r="E56" s="145"/>
      <c r="F56" s="602"/>
      <c r="H56" s="805"/>
      <c r="J56" s="145"/>
      <c r="K56" s="145"/>
      <c r="L56" s="145"/>
    </row>
    <row r="57" spans="1:12" s="147" customFormat="1" ht="18.75" customHeight="1" thickBot="1" x14ac:dyDescent="0.25">
      <c r="A57" s="881"/>
      <c r="B57" s="806"/>
      <c r="C57" s="807"/>
      <c r="D57" s="807"/>
      <c r="E57" s="808"/>
      <c r="F57" s="808"/>
      <c r="G57" s="808"/>
      <c r="H57" s="809"/>
      <c r="I57" s="145"/>
      <c r="J57" s="145"/>
      <c r="K57" s="145"/>
      <c r="L57" s="145"/>
    </row>
    <row r="58" spans="1:12" s="147" customFormat="1" ht="18.75" customHeight="1" x14ac:dyDescent="0.2">
      <c r="A58" s="881"/>
      <c r="B58" s="11"/>
      <c r="C58" s="11"/>
      <c r="D58" s="11"/>
      <c r="E58" s="145"/>
      <c r="F58" s="145"/>
      <c r="G58" s="145"/>
      <c r="H58" s="11"/>
      <c r="I58" s="145"/>
      <c r="J58" s="145"/>
      <c r="K58" s="145"/>
      <c r="L58" s="145"/>
    </row>
    <row r="59" spans="1:12" s="147" customFormat="1" ht="18.75" customHeight="1" x14ac:dyDescent="0.2">
      <c r="A59" s="881"/>
      <c r="B59" s="11"/>
      <c r="C59" s="11"/>
      <c r="D59" s="11"/>
      <c r="E59" s="11"/>
      <c r="F59" s="11"/>
      <c r="G59" s="11"/>
      <c r="H59" s="11"/>
      <c r="I59" s="11"/>
      <c r="J59" s="11"/>
      <c r="K59" s="331"/>
      <c r="L59" s="145"/>
    </row>
    <row r="60" spans="1:12" s="147" customFormat="1" ht="18.75" customHeight="1" x14ac:dyDescent="0.2">
      <c r="A60" s="881"/>
      <c r="B60" s="11"/>
      <c r="C60" s="11"/>
      <c r="D60" s="11"/>
      <c r="E60" s="11"/>
      <c r="F60" s="11"/>
      <c r="G60" s="11"/>
      <c r="H60" s="11"/>
      <c r="I60" s="11"/>
      <c r="J60" s="11"/>
      <c r="K60" s="331"/>
      <c r="L60" s="145"/>
    </row>
    <row r="61" spans="1:12" s="147" customFormat="1" ht="18.75" customHeight="1" x14ac:dyDescent="0.2">
      <c r="A61" s="881"/>
      <c r="B61" s="780"/>
      <c r="C61" s="768"/>
      <c r="D61" s="769"/>
      <c r="E61" s="781"/>
      <c r="F61" s="447"/>
      <c r="G61" s="468"/>
      <c r="H61" s="468"/>
      <c r="I61" s="162"/>
      <c r="J61" s="145"/>
      <c r="K61" s="145"/>
      <c r="L61" s="145"/>
    </row>
    <row r="62" spans="1:12" s="147" customFormat="1" ht="18.75" customHeight="1" x14ac:dyDescent="0.2">
      <c r="A62" s="881"/>
      <c r="B62" s="780"/>
      <c r="C62" s="768"/>
      <c r="D62" s="769"/>
      <c r="E62" s="781"/>
      <c r="F62" s="447"/>
      <c r="G62" s="468"/>
      <c r="H62" s="468"/>
      <c r="I62" s="162"/>
      <c r="J62" s="145"/>
      <c r="K62" s="145"/>
      <c r="L62" s="145"/>
    </row>
    <row r="63" spans="1:12" s="147" customFormat="1" ht="18.75" customHeight="1" x14ac:dyDescent="0.2">
      <c r="A63" s="881"/>
      <c r="B63" s="780"/>
      <c r="C63" s="768"/>
      <c r="D63" s="769"/>
      <c r="E63" s="781"/>
      <c r="F63" s="447"/>
      <c r="G63" s="468"/>
      <c r="H63" s="468"/>
      <c r="I63" s="162"/>
      <c r="J63" s="145"/>
      <c r="K63" s="145"/>
      <c r="L63" s="145"/>
    </row>
    <row r="64" spans="1:12" s="147" customFormat="1" ht="18.75" customHeight="1" x14ac:dyDescent="0.2">
      <c r="A64" s="881"/>
      <c r="B64" s="780"/>
      <c r="C64" s="768"/>
      <c r="D64" s="769"/>
      <c r="E64" s="781"/>
      <c r="F64" s="447"/>
      <c r="G64" s="468"/>
      <c r="H64" s="468"/>
      <c r="I64" s="162"/>
      <c r="J64" s="145"/>
      <c r="K64" s="145"/>
      <c r="L64" s="145"/>
    </row>
    <row r="65" spans="1:12" s="147" customFormat="1" ht="18.75" customHeight="1" x14ac:dyDescent="0.2">
      <c r="A65" s="881"/>
      <c r="B65" s="780"/>
      <c r="C65" s="768"/>
      <c r="D65" s="769"/>
      <c r="E65" s="781"/>
      <c r="F65" s="447"/>
      <c r="G65" s="468"/>
      <c r="H65" s="468"/>
      <c r="I65" s="162"/>
      <c r="J65" s="145"/>
      <c r="K65" s="145"/>
      <c r="L65" s="145"/>
    </row>
    <row r="66" spans="1:12" s="147" customFormat="1" ht="18.75" customHeight="1" x14ac:dyDescent="0.2">
      <c r="A66" s="881"/>
      <c r="B66" s="780"/>
      <c r="C66" s="768"/>
      <c r="D66" s="769"/>
      <c r="E66" s="781"/>
      <c r="F66" s="447"/>
      <c r="G66" s="468"/>
      <c r="H66" s="468"/>
      <c r="I66" s="162"/>
      <c r="J66" s="145"/>
      <c r="K66" s="145"/>
      <c r="L66" s="145"/>
    </row>
    <row r="67" spans="1:12" s="147" customFormat="1" ht="18.75" customHeight="1" x14ac:dyDescent="0.2">
      <c r="A67" s="881"/>
      <c r="B67" s="780"/>
      <c r="C67" s="768"/>
      <c r="D67" s="769"/>
      <c r="E67" s="781"/>
      <c r="F67" s="447"/>
      <c r="G67" s="468"/>
      <c r="H67" s="468"/>
      <c r="I67" s="162"/>
      <c r="J67" s="145"/>
      <c r="K67" s="145"/>
      <c r="L67" s="145"/>
    </row>
    <row r="68" spans="1:12" s="147" customFormat="1" ht="18.75" customHeight="1" x14ac:dyDescent="0.2">
      <c r="A68" s="881"/>
      <c r="B68" s="780"/>
      <c r="C68" s="768"/>
      <c r="D68" s="769"/>
      <c r="E68" s="781"/>
      <c r="F68" s="447"/>
      <c r="G68" s="468"/>
      <c r="H68" s="468"/>
      <c r="I68" s="162"/>
      <c r="J68" s="145"/>
      <c r="K68" s="145"/>
      <c r="L68" s="145"/>
    </row>
    <row r="69" spans="1:12" s="147" customFormat="1" ht="18.75" customHeight="1" x14ac:dyDescent="0.2">
      <c r="A69" s="881"/>
      <c r="B69" s="780"/>
      <c r="C69" s="768"/>
      <c r="D69" s="769"/>
      <c r="E69" s="781"/>
      <c r="F69" s="447"/>
      <c r="G69" s="468"/>
      <c r="H69" s="468"/>
      <c r="I69" s="162"/>
      <c r="J69" s="145"/>
      <c r="K69" s="145"/>
      <c r="L69" s="145"/>
    </row>
    <row r="70" spans="1:12" s="147" customFormat="1" ht="18.75" customHeight="1" x14ac:dyDescent="0.2">
      <c r="A70" s="881"/>
      <c r="B70" s="780"/>
      <c r="C70" s="768"/>
      <c r="D70" s="769"/>
      <c r="E70" s="781"/>
      <c r="F70" s="447"/>
      <c r="G70" s="468"/>
      <c r="H70" s="468"/>
      <c r="I70" s="162"/>
      <c r="J70" s="145"/>
      <c r="K70" s="145"/>
      <c r="L70" s="145"/>
    </row>
    <row r="71" spans="1:12" s="147" customFormat="1" ht="18.75" customHeight="1" x14ac:dyDescent="0.2">
      <c r="A71" s="881"/>
      <c r="B71" s="780"/>
      <c r="C71" s="768"/>
      <c r="D71" s="769"/>
      <c r="E71" s="781"/>
      <c r="F71" s="447"/>
      <c r="G71" s="468"/>
      <c r="H71" s="468"/>
      <c r="I71" s="162"/>
      <c r="J71" s="145"/>
      <c r="K71" s="145"/>
      <c r="L71" s="145"/>
    </row>
    <row r="72" spans="1:12" s="147" customFormat="1" ht="18.75" customHeight="1" x14ac:dyDescent="0.2">
      <c r="A72" s="881"/>
      <c r="B72" s="780"/>
      <c r="C72" s="768"/>
      <c r="D72" s="769"/>
      <c r="E72" s="781"/>
      <c r="F72" s="447"/>
      <c r="G72" s="468"/>
      <c r="H72" s="468"/>
      <c r="I72" s="162"/>
      <c r="J72" s="145"/>
      <c r="K72" s="145"/>
      <c r="L72" s="145"/>
    </row>
    <row r="73" spans="1:12" s="147" customFormat="1" ht="18.75" customHeight="1" x14ac:dyDescent="0.2">
      <c r="A73" s="881"/>
      <c r="B73" s="780"/>
      <c r="C73" s="768"/>
      <c r="D73" s="769"/>
      <c r="E73" s="781"/>
      <c r="F73" s="447"/>
      <c r="G73" s="468"/>
      <c r="H73" s="468"/>
      <c r="I73" s="162"/>
      <c r="J73" s="145"/>
      <c r="K73" s="145"/>
      <c r="L73" s="145"/>
    </row>
    <row r="74" spans="1:12" s="147" customFormat="1" ht="18.75" customHeight="1" x14ac:dyDescent="0.2">
      <c r="A74" s="881"/>
      <c r="B74" s="780"/>
      <c r="C74" s="768"/>
      <c r="D74" s="769"/>
      <c r="E74" s="781"/>
      <c r="F74" s="447"/>
      <c r="G74" s="468"/>
      <c r="H74" s="468"/>
      <c r="I74" s="162"/>
      <c r="J74" s="145"/>
      <c r="K74" s="145"/>
      <c r="L74" s="145"/>
    </row>
    <row r="75" spans="1:12" s="147" customFormat="1" ht="18.75" customHeight="1" x14ac:dyDescent="0.2">
      <c r="A75" s="881"/>
      <c r="B75" s="780"/>
      <c r="C75" s="768"/>
      <c r="D75" s="769"/>
      <c r="E75" s="781"/>
      <c r="F75" s="447"/>
      <c r="G75" s="468"/>
      <c r="H75" s="468"/>
      <c r="I75" s="162"/>
      <c r="J75" s="145"/>
      <c r="K75" s="145"/>
      <c r="L75" s="145"/>
    </row>
    <row r="76" spans="1:12" s="147" customFormat="1" ht="18.75" customHeight="1" x14ac:dyDescent="0.2">
      <c r="A76" s="881"/>
      <c r="B76" s="780"/>
      <c r="C76" s="768"/>
      <c r="D76" s="769"/>
      <c r="E76" s="781"/>
      <c r="F76" s="447"/>
      <c r="G76" s="468"/>
      <c r="H76" s="468"/>
      <c r="I76" s="162"/>
      <c r="J76" s="145"/>
      <c r="K76" s="145"/>
      <c r="L76" s="145"/>
    </row>
    <row r="77" spans="1:12" s="147" customFormat="1" ht="18.75" customHeight="1" x14ac:dyDescent="0.2">
      <c r="A77" s="881"/>
      <c r="B77" s="780"/>
      <c r="C77" s="768"/>
      <c r="D77" s="769"/>
      <c r="E77" s="781"/>
      <c r="F77" s="447"/>
      <c r="G77" s="468"/>
      <c r="H77" s="468"/>
      <c r="I77" s="162"/>
      <c r="J77" s="145"/>
      <c r="K77" s="145"/>
      <c r="L77" s="145"/>
    </row>
    <row r="78" spans="1:12" s="147" customFormat="1" ht="18.75" customHeight="1" x14ac:dyDescent="0.2">
      <c r="A78" s="881"/>
      <c r="B78" s="780"/>
      <c r="C78" s="768"/>
      <c r="D78" s="769"/>
      <c r="E78" s="781"/>
      <c r="F78" s="447"/>
      <c r="G78" s="468"/>
      <c r="H78" s="468"/>
      <c r="I78" s="162"/>
      <c r="J78" s="145"/>
      <c r="K78" s="145"/>
      <c r="L78" s="145"/>
    </row>
    <row r="79" spans="1:12" s="147" customFormat="1" ht="18.75" customHeight="1" x14ac:dyDescent="0.2">
      <c r="A79" s="881"/>
      <c r="B79" s="780"/>
      <c r="C79" s="768"/>
      <c r="D79" s="769"/>
      <c r="E79" s="781"/>
      <c r="F79" s="447"/>
      <c r="G79" s="468"/>
      <c r="H79" s="468"/>
      <c r="I79" s="162"/>
      <c r="J79" s="145"/>
      <c r="K79" s="145"/>
      <c r="L79" s="145"/>
    </row>
    <row r="80" spans="1:12" s="147" customFormat="1" ht="18.75" customHeight="1" x14ac:dyDescent="0.2">
      <c r="A80" s="881"/>
      <c r="B80" s="780"/>
      <c r="C80" s="768"/>
      <c r="D80" s="769"/>
      <c r="E80" s="781"/>
      <c r="F80" s="447"/>
      <c r="G80" s="468"/>
      <c r="H80" s="468"/>
      <c r="I80" s="162"/>
      <c r="J80" s="145"/>
      <c r="K80" s="145"/>
      <c r="L80" s="145"/>
    </row>
    <row r="81" spans="1:12" s="147" customFormat="1" ht="18.75" customHeight="1" x14ac:dyDescent="0.2">
      <c r="A81" s="881"/>
      <c r="B81" s="780"/>
      <c r="C81" s="768"/>
      <c r="D81" s="769"/>
      <c r="E81" s="781"/>
      <c r="F81" s="447"/>
      <c r="G81" s="468"/>
      <c r="H81" s="468"/>
      <c r="I81" s="162"/>
      <c r="J81" s="145"/>
      <c r="K81" s="145"/>
      <c r="L81" s="145"/>
    </row>
    <row r="82" spans="1:12" s="147" customFormat="1" ht="18.75" customHeight="1" x14ac:dyDescent="0.2">
      <c r="A82" s="881"/>
      <c r="B82" s="780"/>
      <c r="C82" s="768"/>
      <c r="D82" s="769"/>
      <c r="E82" s="781"/>
      <c r="F82" s="447"/>
      <c r="G82" s="468"/>
      <c r="H82" s="468"/>
      <c r="I82" s="162"/>
      <c r="J82" s="145"/>
      <c r="K82" s="145"/>
      <c r="L82" s="145"/>
    </row>
    <row r="83" spans="1:12" s="147" customFormat="1" ht="18.75" customHeight="1" x14ac:dyDescent="0.2">
      <c r="A83" s="881"/>
      <c r="B83" s="780"/>
      <c r="C83" s="768"/>
      <c r="D83" s="769"/>
      <c r="E83" s="781"/>
      <c r="F83" s="447"/>
      <c r="G83" s="468"/>
      <c r="H83" s="468"/>
      <c r="I83" s="162"/>
      <c r="J83" s="145"/>
      <c r="K83" s="145"/>
      <c r="L83" s="145"/>
    </row>
    <row r="84" spans="1:12" s="147" customFormat="1" ht="18.75" customHeight="1" x14ac:dyDescent="0.2">
      <c r="A84" s="881"/>
      <c r="B84" s="780"/>
      <c r="C84" s="768"/>
      <c r="D84" s="769"/>
      <c r="E84" s="781"/>
      <c r="F84" s="447"/>
      <c r="G84" s="468"/>
      <c r="H84" s="468"/>
      <c r="I84" s="162"/>
      <c r="J84" s="145"/>
      <c r="K84" s="145"/>
      <c r="L84" s="145"/>
    </row>
    <row r="85" spans="1:12" s="147" customFormat="1" ht="18.75" customHeight="1" x14ac:dyDescent="0.2">
      <c r="A85" s="881"/>
      <c r="B85" s="780"/>
      <c r="C85" s="768"/>
      <c r="D85" s="769"/>
      <c r="E85" s="781"/>
      <c r="F85" s="447"/>
      <c r="G85" s="468"/>
      <c r="H85" s="468"/>
      <c r="I85" s="162"/>
      <c r="J85" s="145"/>
      <c r="K85" s="145"/>
      <c r="L85" s="145"/>
    </row>
    <row r="86" spans="1:12" s="147" customFormat="1" ht="18.75" customHeight="1" x14ac:dyDescent="0.2">
      <c r="A86" s="881"/>
      <c r="B86" s="780"/>
      <c r="C86" s="768"/>
      <c r="D86" s="769"/>
      <c r="E86" s="781"/>
      <c r="F86" s="447"/>
      <c r="G86" s="468"/>
      <c r="H86" s="468"/>
      <c r="I86" s="162"/>
      <c r="J86" s="145"/>
      <c r="K86" s="145"/>
      <c r="L86" s="145"/>
    </row>
    <row r="87" spans="1:12" s="147" customFormat="1" ht="18.75" customHeight="1" x14ac:dyDescent="0.2">
      <c r="A87" s="881"/>
      <c r="B87" s="780"/>
      <c r="C87" s="768"/>
      <c r="D87" s="769"/>
      <c r="E87" s="781"/>
      <c r="F87" s="447"/>
      <c r="G87" s="468"/>
      <c r="H87" s="468"/>
      <c r="I87" s="162"/>
      <c r="J87" s="145"/>
      <c r="K87" s="145"/>
      <c r="L87" s="145"/>
    </row>
    <row r="88" spans="1:12" s="147" customFormat="1" ht="18.75" customHeight="1" x14ac:dyDescent="0.2">
      <c r="A88" s="881"/>
      <c r="B88" s="780"/>
      <c r="C88" s="768"/>
      <c r="D88" s="769"/>
      <c r="E88" s="781"/>
      <c r="F88" s="447"/>
      <c r="G88" s="468"/>
      <c r="H88" s="468"/>
      <c r="I88" s="162"/>
      <c r="J88" s="145"/>
      <c r="K88" s="145"/>
      <c r="L88" s="145"/>
    </row>
    <row r="89" spans="1:12" s="147" customFormat="1" ht="18.75" customHeight="1" x14ac:dyDescent="0.2">
      <c r="A89" s="881"/>
      <c r="B89" s="780"/>
      <c r="C89" s="768"/>
      <c r="D89" s="769"/>
      <c r="E89" s="781"/>
      <c r="F89" s="447"/>
      <c r="G89" s="468"/>
      <c r="H89" s="468"/>
      <c r="I89" s="162"/>
      <c r="J89" s="145"/>
      <c r="K89" s="145"/>
      <c r="L89" s="145"/>
    </row>
    <row r="90" spans="1:12" s="147" customFormat="1" ht="18.75" customHeight="1" x14ac:dyDescent="0.2">
      <c r="A90" s="881"/>
      <c r="B90" s="780"/>
      <c r="C90" s="768"/>
      <c r="D90" s="769"/>
      <c r="E90" s="781"/>
      <c r="F90" s="447"/>
      <c r="G90" s="468"/>
      <c r="H90" s="468"/>
      <c r="I90" s="162"/>
      <c r="J90" s="145"/>
      <c r="K90" s="145"/>
      <c r="L90" s="145"/>
    </row>
    <row r="91" spans="1:12" s="147" customFormat="1" ht="18.75" customHeight="1" x14ac:dyDescent="0.2">
      <c r="A91" s="881"/>
      <c r="B91" s="780"/>
      <c r="C91" s="768"/>
      <c r="D91" s="769"/>
      <c r="E91" s="781"/>
      <c r="F91" s="447"/>
      <c r="G91" s="468"/>
      <c r="H91" s="468"/>
      <c r="I91" s="162"/>
      <c r="J91" s="145"/>
      <c r="K91" s="145"/>
      <c r="L91" s="145"/>
    </row>
    <row r="92" spans="1:12" s="147" customFormat="1" ht="18.75" customHeight="1" x14ac:dyDescent="0.2">
      <c r="A92" s="881"/>
      <c r="B92" s="780"/>
      <c r="C92" s="768"/>
      <c r="D92" s="769"/>
      <c r="E92" s="781"/>
      <c r="F92" s="447"/>
      <c r="G92" s="468"/>
      <c r="H92" s="468"/>
      <c r="I92" s="162"/>
      <c r="J92" s="145"/>
      <c r="K92" s="145"/>
      <c r="L92" s="145"/>
    </row>
    <row r="93" spans="1:12" s="147" customFormat="1" ht="18.75" customHeight="1" x14ac:dyDescent="0.2">
      <c r="A93" s="881"/>
      <c r="B93" s="780"/>
      <c r="C93" s="768"/>
      <c r="D93" s="769"/>
      <c r="E93" s="781"/>
      <c r="F93" s="447"/>
      <c r="G93" s="468"/>
      <c r="H93" s="468"/>
      <c r="I93" s="162"/>
      <c r="J93" s="145"/>
      <c r="K93" s="145"/>
      <c r="L93" s="145"/>
    </row>
    <row r="94" spans="1:12" s="147" customFormat="1" ht="18.75" customHeight="1" x14ac:dyDescent="0.2">
      <c r="A94" s="881"/>
      <c r="B94" s="780"/>
      <c r="C94" s="768"/>
      <c r="D94" s="769"/>
      <c r="E94" s="781"/>
      <c r="F94" s="447"/>
      <c r="G94" s="468"/>
      <c r="H94" s="468"/>
      <c r="I94" s="162"/>
      <c r="J94" s="145"/>
      <c r="K94" s="145"/>
      <c r="L94" s="145"/>
    </row>
    <row r="95" spans="1:12" s="147" customFormat="1" ht="18.75" customHeight="1" x14ac:dyDescent="0.2">
      <c r="A95" s="881"/>
      <c r="B95" s="780"/>
      <c r="C95" s="768"/>
      <c r="D95" s="769"/>
      <c r="E95" s="781"/>
      <c r="F95" s="447"/>
      <c r="G95" s="468"/>
      <c r="H95" s="468"/>
      <c r="I95" s="162"/>
      <c r="J95" s="145"/>
      <c r="K95" s="145"/>
      <c r="L95" s="145"/>
    </row>
    <row r="96" spans="1:12" s="147" customFormat="1" ht="18.75" customHeight="1" x14ac:dyDescent="0.2">
      <c r="A96" s="881"/>
      <c r="B96" s="780"/>
      <c r="C96" s="768"/>
      <c r="D96" s="769"/>
      <c r="E96" s="781"/>
      <c r="F96" s="447"/>
      <c r="G96" s="468"/>
      <c r="H96" s="468"/>
      <c r="I96" s="162"/>
      <c r="J96" s="145"/>
      <c r="K96" s="145"/>
      <c r="L96" s="145"/>
    </row>
    <row r="97" spans="1:12" s="147" customFormat="1" ht="18.75" customHeight="1" x14ac:dyDescent="0.2">
      <c r="A97" s="881"/>
      <c r="B97" s="780"/>
      <c r="C97" s="768"/>
      <c r="D97" s="769"/>
      <c r="E97" s="781"/>
      <c r="F97" s="447"/>
      <c r="G97" s="468"/>
      <c r="H97" s="468"/>
      <c r="I97" s="162"/>
      <c r="J97" s="145"/>
      <c r="K97" s="145"/>
      <c r="L97" s="145"/>
    </row>
    <row r="98" spans="1:12" s="147" customFormat="1" ht="18.75" customHeight="1" x14ac:dyDescent="0.2">
      <c r="A98" s="881"/>
      <c r="B98" s="780"/>
      <c r="C98" s="768"/>
      <c r="D98" s="769"/>
      <c r="E98" s="781"/>
      <c r="F98" s="447"/>
      <c r="G98" s="468"/>
      <c r="H98" s="468"/>
      <c r="I98" s="162"/>
      <c r="J98" s="145"/>
      <c r="K98" s="145"/>
      <c r="L98" s="145"/>
    </row>
    <row r="99" spans="1:12" s="147" customFormat="1" ht="18.75" customHeight="1" x14ac:dyDescent="0.2">
      <c r="A99" s="881"/>
      <c r="B99" s="780"/>
      <c r="C99" s="768"/>
      <c r="D99" s="769"/>
      <c r="E99" s="781"/>
      <c r="F99" s="447"/>
      <c r="G99" s="468"/>
      <c r="H99" s="468"/>
      <c r="I99" s="162"/>
      <c r="J99" s="145"/>
      <c r="K99" s="145"/>
      <c r="L99" s="145"/>
    </row>
    <row r="100" spans="1:12" s="147" customFormat="1" ht="18.75" customHeight="1" x14ac:dyDescent="0.2">
      <c r="A100" s="881"/>
      <c r="B100" s="780"/>
      <c r="C100" s="768"/>
      <c r="D100" s="769"/>
      <c r="E100" s="781"/>
      <c r="F100" s="447"/>
      <c r="G100" s="468"/>
      <c r="H100" s="468"/>
      <c r="I100" s="162"/>
      <c r="J100" s="145"/>
      <c r="K100" s="145"/>
      <c r="L100" s="145"/>
    </row>
    <row r="101" spans="1:12" s="147" customFormat="1" ht="18.75" customHeight="1" x14ac:dyDescent="0.2">
      <c r="A101" s="881"/>
      <c r="B101" s="780"/>
      <c r="C101" s="768"/>
      <c r="D101" s="769"/>
      <c r="E101" s="781"/>
      <c r="F101" s="447"/>
      <c r="G101" s="468"/>
      <c r="H101" s="468"/>
      <c r="I101" s="162"/>
      <c r="J101" s="145"/>
      <c r="K101" s="145"/>
      <c r="L101" s="145"/>
    </row>
    <row r="102" spans="1:12" s="147" customFormat="1" ht="18.75" customHeight="1" x14ac:dyDescent="0.2">
      <c r="A102" s="881"/>
      <c r="B102" s="780"/>
      <c r="C102" s="768"/>
      <c r="D102" s="769"/>
      <c r="E102" s="781"/>
      <c r="F102" s="447"/>
      <c r="G102" s="468"/>
      <c r="H102" s="468"/>
      <c r="I102" s="162"/>
      <c r="J102" s="145"/>
      <c r="K102" s="145"/>
      <c r="L102" s="145"/>
    </row>
    <row r="103" spans="1:12" s="147" customFormat="1" ht="18.75" customHeight="1" x14ac:dyDescent="0.2">
      <c r="A103" s="881"/>
      <c r="B103" s="780"/>
      <c r="C103" s="768"/>
      <c r="D103" s="769"/>
      <c r="E103" s="781"/>
      <c r="F103" s="447"/>
      <c r="G103" s="468"/>
      <c r="H103" s="468"/>
      <c r="I103" s="162"/>
      <c r="J103" s="145"/>
      <c r="K103" s="145"/>
      <c r="L103" s="145"/>
    </row>
    <row r="104" spans="1:12" s="147" customFormat="1" ht="18.75" customHeight="1" x14ac:dyDescent="0.2">
      <c r="A104" s="881"/>
      <c r="B104" s="780"/>
      <c r="C104" s="768"/>
      <c r="D104" s="769"/>
      <c r="E104" s="781"/>
      <c r="F104" s="447"/>
      <c r="G104" s="468"/>
      <c r="H104" s="468"/>
      <c r="I104" s="162"/>
      <c r="J104" s="145"/>
      <c r="K104" s="145"/>
      <c r="L104" s="145"/>
    </row>
    <row r="105" spans="1:12" s="147" customFormat="1" ht="18.75" customHeight="1" x14ac:dyDescent="0.2">
      <c r="A105" s="881"/>
      <c r="B105" s="780"/>
      <c r="C105" s="768"/>
      <c r="D105" s="769"/>
      <c r="E105" s="781"/>
      <c r="F105" s="447"/>
      <c r="G105" s="468"/>
      <c r="H105" s="468"/>
      <c r="I105" s="162"/>
      <c r="J105" s="145"/>
      <c r="K105" s="145"/>
      <c r="L105" s="145"/>
    </row>
    <row r="106" spans="1:12" s="147" customFormat="1" ht="18.75" customHeight="1" x14ac:dyDescent="0.2">
      <c r="A106" s="881"/>
      <c r="B106" s="780"/>
      <c r="C106" s="768"/>
      <c r="D106" s="769"/>
      <c r="E106" s="781"/>
      <c r="F106" s="447"/>
      <c r="G106" s="468"/>
      <c r="H106" s="468"/>
      <c r="I106" s="162"/>
      <c r="J106" s="145"/>
      <c r="K106" s="145"/>
      <c r="L106" s="145"/>
    </row>
    <row r="107" spans="1:12" s="147" customFormat="1" ht="18.75" customHeight="1" x14ac:dyDescent="0.2">
      <c r="A107" s="881"/>
      <c r="B107" s="780"/>
      <c r="C107" s="768"/>
      <c r="D107" s="769"/>
      <c r="E107" s="781"/>
      <c r="F107" s="447"/>
      <c r="G107" s="468"/>
      <c r="H107" s="468"/>
      <c r="I107" s="162"/>
      <c r="J107" s="145"/>
      <c r="K107" s="145"/>
      <c r="L107" s="145"/>
    </row>
    <row r="108" spans="1:12" s="147" customFormat="1" ht="18.75" customHeight="1" x14ac:dyDescent="0.2">
      <c r="A108" s="881"/>
      <c r="B108" s="780"/>
      <c r="C108" s="768"/>
      <c r="D108" s="769"/>
      <c r="E108" s="781"/>
      <c r="F108" s="447"/>
      <c r="G108" s="468"/>
      <c r="H108" s="468"/>
      <c r="I108" s="162"/>
      <c r="J108" s="145"/>
      <c r="K108" s="145"/>
      <c r="L108" s="145"/>
    </row>
    <row r="109" spans="1:12" s="147" customFormat="1" ht="18.75" customHeight="1" x14ac:dyDescent="0.2">
      <c r="A109" s="881"/>
      <c r="B109" s="780"/>
      <c r="C109" s="768"/>
      <c r="D109" s="769"/>
      <c r="E109" s="781"/>
      <c r="F109" s="447"/>
      <c r="G109" s="468"/>
      <c r="H109" s="468"/>
      <c r="I109" s="162"/>
      <c r="J109" s="145"/>
      <c r="K109" s="145"/>
      <c r="L109" s="145"/>
    </row>
    <row r="110" spans="1:12" s="147" customFormat="1" ht="18.75" customHeight="1" x14ac:dyDescent="0.2">
      <c r="A110" s="881"/>
      <c r="B110" s="780"/>
      <c r="C110" s="768"/>
      <c r="D110" s="769"/>
      <c r="E110" s="781"/>
      <c r="F110" s="447"/>
      <c r="G110" s="468"/>
      <c r="H110" s="468"/>
      <c r="I110" s="162"/>
      <c r="J110" s="145"/>
      <c r="K110" s="145"/>
      <c r="L110" s="145"/>
    </row>
    <row r="111" spans="1:12" s="147" customFormat="1" ht="18.75" customHeight="1" x14ac:dyDescent="0.2">
      <c r="A111" s="881"/>
      <c r="B111" s="780"/>
      <c r="C111" s="768"/>
      <c r="D111" s="769"/>
      <c r="E111" s="781"/>
      <c r="F111" s="447"/>
      <c r="G111" s="468"/>
      <c r="H111" s="468"/>
      <c r="I111" s="162"/>
      <c r="J111" s="145"/>
      <c r="K111" s="145"/>
      <c r="L111" s="145"/>
    </row>
    <row r="112" spans="1:12" s="147" customFormat="1" ht="18.75" customHeight="1" x14ac:dyDescent="0.2">
      <c r="A112" s="881"/>
      <c r="B112" s="780"/>
      <c r="C112" s="768"/>
      <c r="D112" s="769"/>
      <c r="E112" s="781"/>
      <c r="F112" s="447"/>
      <c r="G112" s="468"/>
      <c r="H112" s="468"/>
      <c r="I112" s="162"/>
      <c r="J112" s="145"/>
      <c r="K112" s="145"/>
      <c r="L112" s="145"/>
    </row>
    <row r="113" spans="1:12" s="147" customFormat="1" ht="18.75" customHeight="1" x14ac:dyDescent="0.2">
      <c r="A113" s="881"/>
      <c r="B113" s="780"/>
      <c r="C113" s="768"/>
      <c r="D113" s="769"/>
      <c r="E113" s="781"/>
      <c r="F113" s="447"/>
      <c r="G113" s="468"/>
      <c r="H113" s="468"/>
      <c r="I113" s="162"/>
      <c r="J113" s="145"/>
      <c r="K113" s="145"/>
      <c r="L113" s="145"/>
    </row>
    <row r="114" spans="1:12" s="147" customFormat="1" ht="18.75" customHeight="1" x14ac:dyDescent="0.2">
      <c r="A114" s="881"/>
      <c r="B114" s="780"/>
      <c r="C114" s="768"/>
      <c r="D114" s="769"/>
      <c r="E114" s="781"/>
      <c r="F114" s="447"/>
      <c r="G114" s="468"/>
      <c r="H114" s="468"/>
      <c r="I114" s="162"/>
      <c r="J114" s="145"/>
      <c r="K114" s="145"/>
      <c r="L114" s="145"/>
    </row>
    <row r="115" spans="1:12" s="147" customFormat="1" ht="18.75" customHeight="1" x14ac:dyDescent="0.2">
      <c r="A115" s="881"/>
      <c r="B115" s="780"/>
      <c r="C115" s="768"/>
      <c r="D115" s="769"/>
      <c r="E115" s="781"/>
      <c r="F115" s="447"/>
      <c r="G115" s="468"/>
      <c r="H115" s="468"/>
      <c r="I115" s="162"/>
      <c r="J115" s="145"/>
      <c r="K115" s="145"/>
      <c r="L115" s="145"/>
    </row>
    <row r="116" spans="1:12" s="147" customFormat="1" ht="18.75" customHeight="1" x14ac:dyDescent="0.2">
      <c r="A116" s="881"/>
      <c r="B116" s="780"/>
      <c r="C116" s="768"/>
      <c r="D116" s="769"/>
      <c r="E116" s="781"/>
      <c r="F116" s="447"/>
      <c r="G116" s="468"/>
      <c r="H116" s="468"/>
      <c r="I116" s="162"/>
      <c r="J116" s="145"/>
      <c r="K116" s="145"/>
      <c r="L116" s="145"/>
    </row>
    <row r="117" spans="1:12" s="147" customFormat="1" ht="18.75" customHeight="1" x14ac:dyDescent="0.2">
      <c r="A117" s="881"/>
      <c r="B117" s="780"/>
      <c r="C117" s="768"/>
      <c r="D117" s="769"/>
      <c r="E117" s="781"/>
      <c r="F117" s="447"/>
      <c r="G117" s="468"/>
      <c r="H117" s="468"/>
      <c r="I117" s="162"/>
      <c r="J117" s="145"/>
      <c r="K117" s="145"/>
      <c r="L117" s="145"/>
    </row>
    <row r="118" spans="1:12" s="147" customFormat="1" ht="18.75" customHeight="1" x14ac:dyDescent="0.2">
      <c r="A118" s="881"/>
      <c r="B118" s="780"/>
      <c r="C118" s="768"/>
      <c r="D118" s="769"/>
      <c r="E118" s="781"/>
      <c r="F118" s="447"/>
      <c r="G118" s="468"/>
      <c r="H118" s="468"/>
      <c r="I118" s="162"/>
      <c r="J118" s="145"/>
      <c r="K118" s="145"/>
      <c r="L118" s="145"/>
    </row>
    <row r="119" spans="1:12" s="147" customFormat="1" ht="18.75" customHeight="1" x14ac:dyDescent="0.2">
      <c r="A119" s="881"/>
      <c r="B119" s="780"/>
      <c r="C119" s="768"/>
      <c r="D119" s="769"/>
      <c r="E119" s="781"/>
      <c r="F119" s="447"/>
      <c r="G119" s="468"/>
      <c r="H119" s="468"/>
      <c r="I119" s="162"/>
      <c r="J119" s="145"/>
      <c r="K119" s="145"/>
      <c r="L119" s="145"/>
    </row>
    <row r="120" spans="1:12" s="147" customFormat="1" ht="18.75" customHeight="1" x14ac:dyDescent="0.2">
      <c r="A120" s="881"/>
      <c r="B120" s="780"/>
      <c r="C120" s="768"/>
      <c r="D120" s="769"/>
      <c r="E120" s="781"/>
      <c r="F120" s="447"/>
      <c r="G120" s="468"/>
      <c r="H120" s="468"/>
      <c r="I120" s="162"/>
      <c r="J120" s="145"/>
      <c r="K120" s="145"/>
      <c r="L120" s="145"/>
    </row>
    <row r="121" spans="1:12" s="147" customFormat="1" ht="18.75" customHeight="1" x14ac:dyDescent="0.2">
      <c r="A121" s="881"/>
      <c r="B121" s="780"/>
      <c r="C121" s="768"/>
      <c r="D121" s="769"/>
      <c r="E121" s="781"/>
      <c r="F121" s="447"/>
      <c r="G121" s="468"/>
      <c r="H121" s="468"/>
      <c r="I121" s="162"/>
      <c r="J121" s="145"/>
      <c r="K121" s="145"/>
      <c r="L121" s="145"/>
    </row>
    <row r="122" spans="1:12" s="147" customFormat="1" ht="18.75" customHeight="1" x14ac:dyDescent="0.2">
      <c r="A122" s="881"/>
      <c r="B122" s="780"/>
      <c r="C122" s="768"/>
      <c r="D122" s="769"/>
      <c r="E122" s="781"/>
      <c r="F122" s="447"/>
      <c r="G122" s="468"/>
      <c r="H122" s="468"/>
      <c r="I122" s="162"/>
      <c r="J122" s="145"/>
      <c r="K122" s="145"/>
      <c r="L122" s="145"/>
    </row>
    <row r="123" spans="1:12" s="147" customFormat="1" ht="18.75" customHeight="1" x14ac:dyDescent="0.2">
      <c r="A123" s="881"/>
      <c r="B123" s="780"/>
      <c r="C123" s="768"/>
      <c r="D123" s="769"/>
      <c r="E123" s="781"/>
      <c r="F123" s="447"/>
      <c r="G123" s="468"/>
      <c r="H123" s="468"/>
      <c r="I123" s="162"/>
      <c r="J123" s="145"/>
      <c r="K123" s="145"/>
      <c r="L123" s="145"/>
    </row>
    <row r="124" spans="1:12" s="147" customFormat="1" ht="18.75" customHeight="1" x14ac:dyDescent="0.2">
      <c r="A124" s="881"/>
      <c r="B124" s="780"/>
      <c r="C124" s="768"/>
      <c r="D124" s="769"/>
      <c r="E124" s="781"/>
      <c r="F124" s="447"/>
      <c r="G124" s="468"/>
      <c r="H124" s="468"/>
      <c r="I124" s="162"/>
      <c r="J124" s="145"/>
      <c r="K124" s="145"/>
      <c r="L124" s="145"/>
    </row>
    <row r="125" spans="1:12" s="147" customFormat="1" ht="18.75" customHeight="1" x14ac:dyDescent="0.2">
      <c r="A125" s="881"/>
      <c r="B125" s="780"/>
      <c r="C125" s="768"/>
      <c r="D125" s="769"/>
      <c r="E125" s="781"/>
      <c r="F125" s="447"/>
      <c r="G125" s="468"/>
      <c r="H125" s="468"/>
      <c r="I125" s="162"/>
      <c r="J125" s="145"/>
      <c r="K125" s="145"/>
      <c r="L125" s="145"/>
    </row>
    <row r="126" spans="1:12" s="147" customFormat="1" ht="18.75" customHeight="1" x14ac:dyDescent="0.2">
      <c r="A126" s="881"/>
      <c r="B126" s="780"/>
      <c r="C126" s="768"/>
      <c r="D126" s="769"/>
      <c r="E126" s="781"/>
      <c r="F126" s="447"/>
      <c r="G126" s="468"/>
      <c r="H126" s="468"/>
      <c r="I126" s="162"/>
      <c r="J126" s="145"/>
      <c r="K126" s="145"/>
      <c r="L126" s="145"/>
    </row>
    <row r="127" spans="1:12" s="147" customFormat="1" ht="18.75" customHeight="1" x14ac:dyDescent="0.2">
      <c r="A127" s="881"/>
      <c r="B127" s="780"/>
      <c r="C127" s="768"/>
      <c r="D127" s="769"/>
      <c r="E127" s="781"/>
      <c r="F127" s="447"/>
      <c r="G127" s="468"/>
      <c r="H127" s="468"/>
      <c r="I127" s="162"/>
      <c r="J127" s="145"/>
      <c r="K127" s="145"/>
      <c r="L127" s="145"/>
    </row>
    <row r="128" spans="1:12" s="147" customFormat="1" ht="18.75" customHeight="1" x14ac:dyDescent="0.2">
      <c r="A128" s="881"/>
      <c r="B128" s="780"/>
      <c r="C128" s="768"/>
      <c r="D128" s="769"/>
      <c r="E128" s="781"/>
      <c r="F128" s="447"/>
      <c r="G128" s="468"/>
      <c r="H128" s="468"/>
      <c r="I128" s="162"/>
      <c r="J128" s="145"/>
      <c r="K128" s="145"/>
      <c r="L128" s="145"/>
    </row>
    <row r="129" spans="1:12" s="147" customFormat="1" ht="18.75" customHeight="1" x14ac:dyDescent="0.2">
      <c r="A129" s="881"/>
      <c r="B129" s="780"/>
      <c r="C129" s="768"/>
      <c r="D129" s="769"/>
      <c r="E129" s="781"/>
      <c r="F129" s="447"/>
      <c r="G129" s="468"/>
      <c r="H129" s="468"/>
      <c r="I129" s="162"/>
      <c r="J129" s="145"/>
      <c r="K129" s="145"/>
      <c r="L129" s="145"/>
    </row>
    <row r="130" spans="1:12" s="147" customFormat="1" ht="18.75" customHeight="1" x14ac:dyDescent="0.2">
      <c r="A130" s="881"/>
      <c r="B130" s="780"/>
      <c r="C130" s="768"/>
      <c r="D130" s="769"/>
      <c r="E130" s="781"/>
      <c r="F130" s="447"/>
      <c r="G130" s="468"/>
      <c r="H130" s="468"/>
      <c r="I130" s="162"/>
      <c r="J130" s="145"/>
      <c r="K130" s="145"/>
      <c r="L130" s="145"/>
    </row>
    <row r="131" spans="1:12" s="147" customFormat="1" ht="18.75" customHeight="1" x14ac:dyDescent="0.2">
      <c r="A131" s="881"/>
      <c r="B131" s="780"/>
      <c r="C131" s="768"/>
      <c r="D131" s="769"/>
      <c r="E131" s="781"/>
      <c r="F131" s="447"/>
      <c r="G131" s="468"/>
      <c r="H131" s="468"/>
      <c r="I131" s="162"/>
      <c r="J131" s="145"/>
      <c r="K131" s="145"/>
      <c r="L131" s="145"/>
    </row>
    <row r="132" spans="1:12" s="147" customFormat="1" ht="18.75" customHeight="1" x14ac:dyDescent="0.2">
      <c r="A132" s="881"/>
      <c r="B132" s="780"/>
      <c r="C132" s="768"/>
      <c r="D132" s="769"/>
      <c r="E132" s="781"/>
      <c r="F132" s="447"/>
      <c r="G132" s="468"/>
      <c r="H132" s="468"/>
      <c r="I132" s="162"/>
      <c r="J132" s="145"/>
      <c r="K132" s="145"/>
      <c r="L132" s="145"/>
    </row>
    <row r="133" spans="1:12" s="147" customFormat="1" ht="18.75" customHeight="1" x14ac:dyDescent="0.2">
      <c r="A133" s="881"/>
      <c r="B133" s="780"/>
      <c r="C133" s="768"/>
      <c r="D133" s="769"/>
      <c r="E133" s="781"/>
      <c r="F133" s="447"/>
      <c r="G133" s="468"/>
      <c r="H133" s="468"/>
      <c r="I133" s="162"/>
      <c r="J133" s="145"/>
      <c r="K133" s="145"/>
      <c r="L133" s="145"/>
    </row>
    <row r="134" spans="1:12" s="147" customFormat="1" ht="18.75" customHeight="1" x14ac:dyDescent="0.2">
      <c r="A134" s="881"/>
      <c r="B134" s="780"/>
      <c r="C134" s="768"/>
      <c r="D134" s="769"/>
      <c r="E134" s="781"/>
      <c r="F134" s="447"/>
      <c r="G134" s="468"/>
      <c r="H134" s="468"/>
      <c r="I134" s="162"/>
      <c r="J134" s="145"/>
      <c r="K134" s="145"/>
      <c r="L134" s="145"/>
    </row>
    <row r="135" spans="1:12" s="147" customFormat="1" ht="18.75" customHeight="1" x14ac:dyDescent="0.2">
      <c r="A135" s="881"/>
      <c r="B135" s="780"/>
      <c r="C135" s="768"/>
      <c r="D135" s="769"/>
      <c r="E135" s="781"/>
      <c r="F135" s="447"/>
      <c r="G135" s="468"/>
      <c r="H135" s="468"/>
      <c r="I135" s="162"/>
      <c r="J135" s="145"/>
      <c r="K135" s="145"/>
      <c r="L135" s="145"/>
    </row>
    <row r="136" spans="1:12" s="147" customFormat="1" ht="18.75" customHeight="1" x14ac:dyDescent="0.2">
      <c r="A136" s="881"/>
      <c r="B136" s="780"/>
      <c r="C136" s="768"/>
      <c r="D136" s="769"/>
      <c r="E136" s="781"/>
      <c r="F136" s="447"/>
      <c r="G136" s="468"/>
      <c r="H136" s="468"/>
      <c r="I136" s="162"/>
      <c r="J136" s="145"/>
      <c r="K136" s="145"/>
      <c r="L136" s="145"/>
    </row>
    <row r="137" spans="1:12" s="147" customFormat="1" ht="18.75" customHeight="1" x14ac:dyDescent="0.2">
      <c r="A137" s="881"/>
      <c r="B137" s="780"/>
      <c r="C137" s="768"/>
      <c r="D137" s="769"/>
      <c r="E137" s="781"/>
      <c r="F137" s="447"/>
      <c r="G137" s="468"/>
      <c r="H137" s="468"/>
      <c r="I137" s="162"/>
      <c r="J137" s="145"/>
      <c r="K137" s="145"/>
      <c r="L137" s="145"/>
    </row>
    <row r="138" spans="1:12" s="147" customFormat="1" ht="18.75" customHeight="1" x14ac:dyDescent="0.2">
      <c r="A138" s="881"/>
      <c r="B138" s="780"/>
      <c r="C138" s="768"/>
      <c r="D138" s="769"/>
      <c r="E138" s="781"/>
      <c r="F138" s="447"/>
      <c r="G138" s="468"/>
      <c r="H138" s="468"/>
      <c r="I138" s="162"/>
      <c r="J138" s="145"/>
      <c r="K138" s="145"/>
      <c r="L138" s="145"/>
    </row>
    <row r="139" spans="1:12" s="147" customFormat="1" ht="18.75" customHeight="1" x14ac:dyDescent="0.2">
      <c r="A139" s="881"/>
      <c r="B139" s="780"/>
      <c r="C139" s="768"/>
      <c r="D139" s="769"/>
      <c r="E139" s="781"/>
      <c r="F139" s="447"/>
      <c r="G139" s="468"/>
      <c r="H139" s="468"/>
      <c r="I139" s="162"/>
      <c r="J139" s="145"/>
      <c r="K139" s="145"/>
      <c r="L139" s="145"/>
    </row>
    <row r="140" spans="1:12" s="147" customFormat="1" ht="18.75" customHeight="1" x14ac:dyDescent="0.2">
      <c r="A140" s="881"/>
      <c r="B140" s="780"/>
      <c r="C140" s="768"/>
      <c r="D140" s="769"/>
      <c r="E140" s="781"/>
      <c r="F140" s="447"/>
      <c r="G140" s="468"/>
      <c r="H140" s="468"/>
      <c r="I140" s="162"/>
      <c r="J140" s="145"/>
      <c r="K140" s="145"/>
      <c r="L140" s="145"/>
    </row>
    <row r="141" spans="1:12" s="147" customFormat="1" ht="18.75" customHeight="1" x14ac:dyDescent="0.2">
      <c r="A141" s="881"/>
      <c r="B141" s="780"/>
      <c r="C141" s="768"/>
      <c r="D141" s="769"/>
      <c r="E141" s="781"/>
      <c r="F141" s="447"/>
      <c r="G141" s="468"/>
      <c r="H141" s="468"/>
      <c r="I141" s="162"/>
      <c r="J141" s="145"/>
      <c r="K141" s="145"/>
      <c r="L141" s="145"/>
    </row>
    <row r="142" spans="1:12" s="147" customFormat="1" ht="18.75" customHeight="1" x14ac:dyDescent="0.2">
      <c r="A142" s="881"/>
      <c r="B142" s="780"/>
      <c r="C142" s="768"/>
      <c r="D142" s="769"/>
      <c r="E142" s="781"/>
      <c r="F142" s="447"/>
      <c r="G142" s="468"/>
      <c r="H142" s="468"/>
      <c r="I142" s="162"/>
      <c r="J142" s="145"/>
      <c r="K142" s="145"/>
      <c r="L142" s="145"/>
    </row>
    <row r="143" spans="1:12" s="147" customFormat="1" ht="18.75" customHeight="1" x14ac:dyDescent="0.2">
      <c r="A143" s="881"/>
      <c r="B143" s="780"/>
      <c r="C143" s="768"/>
      <c r="D143" s="769"/>
      <c r="E143" s="781"/>
      <c r="F143" s="447"/>
      <c r="G143" s="468"/>
      <c r="H143" s="468"/>
      <c r="I143" s="162"/>
      <c r="J143" s="145"/>
      <c r="K143" s="145"/>
      <c r="L143" s="145"/>
    </row>
    <row r="144" spans="1:12" s="147" customFormat="1" ht="18.75" customHeight="1" x14ac:dyDescent="0.2">
      <c r="A144" s="881"/>
      <c r="B144" s="780"/>
      <c r="C144" s="768"/>
      <c r="D144" s="769"/>
      <c r="E144" s="781"/>
      <c r="F144" s="447"/>
      <c r="G144" s="468"/>
      <c r="H144" s="468"/>
      <c r="I144" s="162"/>
      <c r="J144" s="145"/>
      <c r="K144" s="145"/>
      <c r="L144" s="145"/>
    </row>
    <row r="145" spans="1:12" s="147" customFormat="1" ht="18.75" customHeight="1" x14ac:dyDescent="0.2">
      <c r="A145" s="881"/>
      <c r="B145" s="780"/>
      <c r="C145" s="768"/>
      <c r="D145" s="769"/>
      <c r="E145" s="781"/>
      <c r="F145" s="447"/>
      <c r="G145" s="468"/>
      <c r="H145" s="468"/>
      <c r="I145" s="162"/>
      <c r="J145" s="145"/>
      <c r="K145" s="145"/>
      <c r="L145" s="145"/>
    </row>
    <row r="146" spans="1:12" s="147" customFormat="1" ht="18.75" customHeight="1" x14ac:dyDescent="0.2">
      <c r="A146" s="881"/>
      <c r="B146" s="780"/>
      <c r="C146" s="768"/>
      <c r="D146" s="769"/>
      <c r="E146" s="781"/>
      <c r="F146" s="447"/>
      <c r="G146" s="468"/>
      <c r="H146" s="468"/>
      <c r="I146" s="162"/>
      <c r="J146" s="145"/>
      <c r="K146" s="145"/>
      <c r="L146" s="145"/>
    </row>
    <row r="147" spans="1:12" s="147" customFormat="1" ht="18.75" customHeight="1" x14ac:dyDescent="0.2">
      <c r="A147" s="881"/>
      <c r="B147" s="780"/>
      <c r="C147" s="768"/>
      <c r="D147" s="769"/>
      <c r="E147" s="781"/>
      <c r="F147" s="447"/>
      <c r="G147" s="468"/>
      <c r="H147" s="468"/>
      <c r="I147" s="162"/>
      <c r="J147" s="145"/>
      <c r="K147" s="145"/>
      <c r="L147" s="145"/>
    </row>
    <row r="148" spans="1:12" s="147" customFormat="1" ht="18.75" customHeight="1" x14ac:dyDescent="0.2">
      <c r="A148" s="881"/>
      <c r="B148" s="780"/>
      <c r="C148" s="768"/>
      <c r="D148" s="769"/>
      <c r="E148" s="781"/>
      <c r="F148" s="447"/>
      <c r="G148" s="468"/>
      <c r="H148" s="468"/>
      <c r="I148" s="162"/>
      <c r="J148" s="145"/>
      <c r="K148" s="145"/>
      <c r="L148" s="145"/>
    </row>
    <row r="149" spans="1:12" s="147" customFormat="1" ht="18.75" customHeight="1" x14ac:dyDescent="0.2">
      <c r="A149" s="881"/>
      <c r="B149" s="780"/>
      <c r="C149" s="768"/>
      <c r="D149" s="769"/>
      <c r="E149" s="781"/>
      <c r="F149" s="447"/>
      <c r="G149" s="468"/>
      <c r="H149" s="468"/>
      <c r="I149" s="162"/>
      <c r="J149" s="145"/>
      <c r="K149" s="145"/>
      <c r="L149" s="145"/>
    </row>
    <row r="150" spans="1:12" s="147" customFormat="1" ht="18.75" customHeight="1" x14ac:dyDescent="0.2">
      <c r="A150" s="881"/>
      <c r="B150" s="780"/>
      <c r="C150" s="768"/>
      <c r="D150" s="769"/>
      <c r="E150" s="781"/>
      <c r="F150" s="447"/>
      <c r="G150" s="468"/>
      <c r="H150" s="468"/>
      <c r="I150" s="162"/>
      <c r="J150" s="145"/>
      <c r="K150" s="145"/>
      <c r="L150" s="145"/>
    </row>
    <row r="151" spans="1:12" s="147" customFormat="1" ht="18.75" customHeight="1" x14ac:dyDescent="0.2">
      <c r="A151" s="881"/>
      <c r="B151" s="780"/>
      <c r="C151" s="768"/>
      <c r="D151" s="769"/>
      <c r="E151" s="781"/>
      <c r="F151" s="447"/>
      <c r="G151" s="468"/>
      <c r="H151" s="468"/>
      <c r="I151" s="162"/>
      <c r="J151" s="145"/>
      <c r="K151" s="145"/>
      <c r="L151" s="145"/>
    </row>
    <row r="152" spans="1:12" s="147" customFormat="1" ht="18.75" customHeight="1" x14ac:dyDescent="0.2">
      <c r="A152" s="881"/>
      <c r="B152" s="780"/>
      <c r="C152" s="768"/>
      <c r="D152" s="769"/>
      <c r="E152" s="781"/>
      <c r="F152" s="447"/>
      <c r="G152" s="468"/>
      <c r="H152" s="468"/>
      <c r="I152" s="162"/>
      <c r="J152" s="145"/>
      <c r="K152" s="145"/>
      <c r="L152" s="145"/>
    </row>
    <row r="153" spans="1:12" s="147" customFormat="1" ht="18.75" customHeight="1" x14ac:dyDescent="0.2">
      <c r="A153" s="881"/>
      <c r="B153" s="780"/>
      <c r="C153" s="768"/>
      <c r="D153" s="769"/>
      <c r="E153" s="781"/>
      <c r="F153" s="447"/>
      <c r="G153" s="468"/>
      <c r="H153" s="468"/>
      <c r="I153" s="162"/>
      <c r="J153" s="145"/>
      <c r="K153" s="145"/>
      <c r="L153" s="145"/>
    </row>
    <row r="154" spans="1:12" s="147" customFormat="1" ht="18.75" customHeight="1" x14ac:dyDescent="0.2">
      <c r="A154" s="881"/>
      <c r="B154" s="780"/>
      <c r="C154" s="768"/>
      <c r="D154" s="769"/>
      <c r="E154" s="781"/>
      <c r="F154" s="447"/>
      <c r="G154" s="468"/>
      <c r="H154" s="468"/>
      <c r="I154" s="162"/>
      <c r="J154" s="145"/>
      <c r="K154" s="145"/>
      <c r="L154" s="331"/>
    </row>
    <row r="155" spans="1:12" s="147" customFormat="1" ht="18.75" customHeight="1" x14ac:dyDescent="0.2">
      <c r="A155" s="881"/>
      <c r="B155" s="780"/>
      <c r="C155" s="768"/>
      <c r="D155" s="769"/>
      <c r="E155" s="781"/>
      <c r="F155" s="447"/>
      <c r="G155" s="468"/>
      <c r="H155" s="468"/>
      <c r="I155" s="162"/>
      <c r="J155" s="145"/>
      <c r="K155" s="145"/>
      <c r="L155" s="331"/>
    </row>
    <row r="156" spans="1:12" s="147" customFormat="1" ht="18.75" customHeight="1" x14ac:dyDescent="0.2">
      <c r="A156" s="881"/>
      <c r="B156" s="780"/>
      <c r="C156" s="768"/>
      <c r="D156" s="769"/>
      <c r="E156" s="781"/>
      <c r="F156" s="447"/>
      <c r="G156" s="468"/>
      <c r="H156" s="468"/>
      <c r="I156" s="162"/>
      <c r="J156" s="145"/>
      <c r="K156" s="145"/>
      <c r="L156" s="331"/>
    </row>
    <row r="157" spans="1:12" s="147" customFormat="1" ht="18.75" customHeight="1" x14ac:dyDescent="0.2">
      <c r="A157" s="881"/>
      <c r="B157" s="780"/>
      <c r="C157" s="768"/>
      <c r="D157" s="769"/>
      <c r="E157" s="781"/>
      <c r="F157" s="447"/>
      <c r="G157" s="468"/>
      <c r="H157" s="468"/>
      <c r="I157" s="162"/>
      <c r="J157" s="145"/>
      <c r="K157" s="145"/>
      <c r="L157" s="331"/>
    </row>
    <row r="158" spans="1:12" s="147" customFormat="1" ht="18.75" customHeight="1" x14ac:dyDescent="0.2">
      <c r="A158" s="881"/>
      <c r="B158" s="780"/>
      <c r="C158" s="768"/>
      <c r="D158" s="769"/>
      <c r="E158" s="781"/>
      <c r="F158" s="447"/>
      <c r="G158" s="468"/>
      <c r="H158" s="468"/>
      <c r="I158" s="162"/>
      <c r="J158" s="145"/>
      <c r="K158" s="145"/>
      <c r="L158" s="331"/>
    </row>
    <row r="159" spans="1:12" s="147" customFormat="1" ht="18.75" customHeight="1" x14ac:dyDescent="0.2">
      <c r="A159" s="881"/>
      <c r="B159" s="780"/>
      <c r="C159" s="768"/>
      <c r="D159" s="769"/>
      <c r="E159" s="781"/>
      <c r="F159" s="447"/>
      <c r="G159" s="468"/>
      <c r="H159" s="468"/>
      <c r="I159" s="162"/>
      <c r="J159" s="145"/>
      <c r="K159" s="145"/>
      <c r="L159" s="331"/>
    </row>
    <row r="160" spans="1:12" s="147" customFormat="1" ht="18.75" customHeight="1" x14ac:dyDescent="0.2">
      <c r="A160" s="881"/>
      <c r="B160" s="780"/>
      <c r="C160" s="768"/>
      <c r="D160" s="769"/>
      <c r="E160" s="781"/>
      <c r="F160" s="447"/>
      <c r="G160" s="468"/>
      <c r="H160" s="468"/>
      <c r="I160" s="162"/>
      <c r="J160" s="145"/>
      <c r="K160" s="145"/>
      <c r="L160" s="331"/>
    </row>
    <row r="161" spans="1:12" s="147" customFormat="1" ht="18" customHeight="1" x14ac:dyDescent="0.2">
      <c r="A161" s="881"/>
      <c r="B161" s="773"/>
      <c r="C161" s="155"/>
      <c r="D161" s="162"/>
      <c r="E161" s="155"/>
      <c r="F161" s="155"/>
      <c r="H161" s="442"/>
      <c r="I161" s="162"/>
      <c r="J161" s="145"/>
      <c r="K161" s="145"/>
      <c r="L161" s="331"/>
    </row>
  </sheetData>
  <mergeCells count="4">
    <mergeCell ref="B2:E2"/>
    <mergeCell ref="B4:E4"/>
    <mergeCell ref="D11:D12"/>
    <mergeCell ref="B11:C11"/>
  </mergeCells>
  <hyperlinks>
    <hyperlink ref="G2" location="HOME!Print_Area" display="HOME" xr:uid="{AE578B28-EC79-4058-B73B-9CC0DDD9BED8}"/>
    <hyperlink ref="H49" r:id="rId1" xr:uid="{44740B0E-8C37-4244-A317-6DD391C1078D}"/>
    <hyperlink ref="C49" r:id="rId2" xr:uid="{C9D2E8CB-E617-4F45-AB6B-6AF0B8AB9356}"/>
    <hyperlink ref="H54" r:id="rId3" xr:uid="{BE5DC30C-76A5-4F95-AA70-9798CB9CB1DF}"/>
    <hyperlink ref="H53" r:id="rId4" xr:uid="{20FF7449-CC23-43A9-8105-881522C0F469}"/>
    <hyperlink ref="C53" r:id="rId5" xr:uid="{5433F482-88BF-408A-B86E-D378506D1079}"/>
    <hyperlink ref="C54" r:id="rId6" xr:uid="{ED5D9F1C-2ADE-4C95-BDA9-FE1DE3A24722}"/>
    <hyperlink ref="C51" r:id="rId7" xr:uid="{034F1222-ACA6-4064-816A-FD6F9D305C84}"/>
    <hyperlink ref="C50" r:id="rId8" xr:uid="{20A52235-D15F-4F08-893F-47187534BB10}"/>
    <hyperlink ref="C56" r:id="rId9" xr:uid="{2057A2FD-D084-4DB6-87C8-4F0F256F9C0A}"/>
    <hyperlink ref="H52" r:id="rId10" xr:uid="{1C9CCDD7-5885-4DB4-A282-136ABCD98A8C}"/>
    <hyperlink ref="H55" r:id="rId11" xr:uid="{BD075C6A-B1E0-4F65-A6D4-D820484A635F}"/>
    <hyperlink ref="C52" r:id="rId12" xr:uid="{023188D6-869B-4468-BF3C-6189F6C99BB5}"/>
    <hyperlink ref="F49" r:id="rId13" xr:uid="{9A693FFD-CC33-48CD-8BF4-22ECF966D604}"/>
    <hyperlink ref="F54" r:id="rId14" xr:uid="{8EE2D64F-374D-4E75-93A0-B8D256B84F1A}"/>
    <hyperlink ref="F50" r:id="rId15" xr:uid="{A9C80239-6FE5-4D03-B5AD-AB8E3AD753A6}"/>
    <hyperlink ref="F51" r:id="rId16" xr:uid="{378E6BC6-CC8C-4BD9-B431-99A0B043BDC1}"/>
    <hyperlink ref="F52" r:id="rId17" xr:uid="{BBD0786E-3C86-43FE-8676-E49A72613EFA}"/>
    <hyperlink ref="F53" r:id="rId18" xr:uid="{EE859BA7-0F41-4539-8C75-5DBBA8917C16}"/>
    <hyperlink ref="H50" r:id="rId19" xr:uid="{D8880C6C-2C5B-4CCD-9727-2E708A9A499C}"/>
    <hyperlink ref="H51" r:id="rId20" xr:uid="{A1C63E19-6974-451F-AFF6-4F732AB16C1D}"/>
    <hyperlink ref="F55" r:id="rId21" xr:uid="{18693294-BEDC-4E34-A19B-A054631BCCBB}"/>
  </hyperlinks>
  <pageMargins left="0.35433070866141736" right="0.70866141732283472" top="0.74803149606299213" bottom="0.74803149606299213" header="0.31496062992125984" footer="0.31496062992125984"/>
  <pageSetup paperSize="9" scale="55" orientation="landscape" r:id="rId22"/>
  <headerFooter>
    <oddFooter>&amp;L_x000D_&amp;1#&amp;"Calibri"&amp;10&amp;K000000 Sensitivity: Public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472A-7596-4A87-B53B-AE70A1201471}">
  <sheetPr>
    <tabColor rgb="FFFFFF00"/>
    <pageSetUpPr fitToPage="1"/>
  </sheetPr>
  <dimension ref="A1:U94"/>
  <sheetViews>
    <sheetView showGridLines="0" topLeftCell="A2" zoomScale="130" zoomScaleNormal="130" zoomScaleSheetLayoutView="75" workbookViewId="0">
      <selection activeCell="G2" sqref="G2"/>
    </sheetView>
  </sheetViews>
  <sheetFormatPr defaultColWidth="9.140625" defaultRowHeight="14.25" x14ac:dyDescent="0.2"/>
  <cols>
    <col min="1" max="1" width="31.140625" style="887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22.140625" style="11" customWidth="1"/>
    <col min="8" max="8" width="19.2851562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8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10" ht="15" thickBot="1" x14ac:dyDescent="0.25"/>
    <row r="2" spans="1:10" ht="27" customHeight="1" thickBot="1" x14ac:dyDescent="0.25">
      <c r="B2" s="1147" t="s">
        <v>116</v>
      </c>
      <c r="C2" s="1147"/>
      <c r="D2" s="1147"/>
      <c r="E2" s="1147"/>
      <c r="F2" s="1147"/>
      <c r="G2" s="986" t="s">
        <v>373</v>
      </c>
      <c r="H2" s="121"/>
    </row>
    <row r="3" spans="1:10" s="14" customFormat="1" ht="20.25" customHeight="1" thickBot="1" x14ac:dyDescent="0.25">
      <c r="A3" s="888"/>
      <c r="B3" s="436"/>
      <c r="C3" s="499"/>
      <c r="D3" s="9"/>
      <c r="E3" s="9"/>
      <c r="F3" s="9"/>
      <c r="G3" s="740"/>
      <c r="H3" s="416"/>
    </row>
    <row r="4" spans="1:10" s="149" customFormat="1" ht="26.25" customHeight="1" thickBot="1" x14ac:dyDescent="0.25">
      <c r="A4" s="887"/>
      <c r="B4" s="1148" t="s">
        <v>96</v>
      </c>
      <c r="C4" s="1149"/>
      <c r="D4" s="1149"/>
      <c r="E4" s="1149"/>
      <c r="F4" s="1150"/>
      <c r="G4" s="147"/>
      <c r="H4" s="215"/>
    </row>
    <row r="5" spans="1:10" s="14" customFormat="1" ht="20.25" customHeight="1" x14ac:dyDescent="0.2">
      <c r="A5" s="888"/>
      <c r="B5" s="436"/>
      <c r="C5" s="499"/>
      <c r="D5" s="9"/>
      <c r="E5" s="9"/>
      <c r="F5" s="9"/>
      <c r="G5" s="740"/>
      <c r="H5" s="416"/>
    </row>
    <row r="6" spans="1:10" s="14" customFormat="1" ht="20.25" customHeight="1" x14ac:dyDescent="0.2">
      <c r="A6" s="888"/>
      <c r="B6" s="436"/>
      <c r="C6" s="499"/>
      <c r="D6" s="9"/>
      <c r="E6" s="9"/>
      <c r="F6" s="9"/>
      <c r="G6" s="740"/>
      <c r="H6" s="416" t="s">
        <v>2101</v>
      </c>
    </row>
    <row r="7" spans="1:10" s="14" customFormat="1" ht="20.25" customHeight="1" x14ac:dyDescent="0.2">
      <c r="A7" s="888"/>
      <c r="B7" s="436"/>
      <c r="C7" s="499"/>
      <c r="D7" s="9"/>
      <c r="E7" s="9"/>
      <c r="F7" s="9"/>
      <c r="G7" s="740"/>
      <c r="H7" s="416"/>
      <c r="I7" s="416"/>
      <c r="J7" s="155"/>
    </row>
    <row r="8" spans="1:10" s="14" customFormat="1" ht="28.15" customHeight="1" x14ac:dyDescent="0.2">
      <c r="A8" s="823"/>
      <c r="B8" s="1153" t="s">
        <v>96</v>
      </c>
      <c r="C8" s="1154"/>
      <c r="D8" s="1155" t="s">
        <v>377</v>
      </c>
      <c r="E8" s="970" t="s">
        <v>142</v>
      </c>
      <c r="H8" s="899"/>
    </row>
    <row r="9" spans="1:10" s="14" customFormat="1" ht="28.15" customHeight="1" x14ac:dyDescent="0.2">
      <c r="A9" s="823"/>
      <c r="B9" s="973" t="s">
        <v>381</v>
      </c>
      <c r="C9" s="973" t="s">
        <v>382</v>
      </c>
      <c r="D9" s="1156"/>
      <c r="E9" s="979" t="s">
        <v>163</v>
      </c>
      <c r="G9" s="1088" t="s">
        <v>383</v>
      </c>
      <c r="H9" s="1016" t="s">
        <v>384</v>
      </c>
    </row>
    <row r="10" spans="1:10" s="14" customFormat="1" ht="27" hidden="1" customHeight="1" x14ac:dyDescent="0.2">
      <c r="A10" s="823"/>
      <c r="B10" s="992" t="s">
        <v>1626</v>
      </c>
      <c r="C10" s="985" t="s">
        <v>2104</v>
      </c>
      <c r="D10" s="983">
        <v>45389</v>
      </c>
      <c r="E10" s="819">
        <f t="shared" ref="E10:E15" si="0">D10+7</f>
        <v>45396</v>
      </c>
      <c r="F10" s="775"/>
      <c r="G10" s="775" t="e">
        <f>#REF!+7</f>
        <v>#REF!</v>
      </c>
    </row>
    <row r="11" spans="1:10" s="14" customFormat="1" ht="27" hidden="1" customHeight="1" x14ac:dyDescent="0.2">
      <c r="A11" s="859" t="s">
        <v>1603</v>
      </c>
      <c r="B11" s="898" t="s">
        <v>439</v>
      </c>
      <c r="C11" s="968" t="s">
        <v>2105</v>
      </c>
      <c r="D11" s="871">
        <v>45394</v>
      </c>
      <c r="E11" s="871">
        <f t="shared" si="0"/>
        <v>45401</v>
      </c>
      <c r="F11" s="775"/>
      <c r="G11" s="775" t="e">
        <f t="shared" ref="G11:G49" si="1">G10+7</f>
        <v>#REF!</v>
      </c>
    </row>
    <row r="12" spans="1:10" s="14" customFormat="1" ht="27" hidden="1" customHeight="1" x14ac:dyDescent="0.2">
      <c r="A12" s="859" t="s">
        <v>1724</v>
      </c>
      <c r="B12" s="992" t="s">
        <v>1603</v>
      </c>
      <c r="C12" s="985" t="s">
        <v>2106</v>
      </c>
      <c r="D12" s="983">
        <v>45400</v>
      </c>
      <c r="E12" s="819">
        <f t="shared" si="0"/>
        <v>45407</v>
      </c>
      <c r="F12" s="775"/>
      <c r="G12" s="775" t="e">
        <f t="shared" si="1"/>
        <v>#REF!</v>
      </c>
    </row>
    <row r="13" spans="1:10" s="14" customFormat="1" ht="27" hidden="1" customHeight="1" x14ac:dyDescent="0.2">
      <c r="A13" s="892" t="s">
        <v>1789</v>
      </c>
      <c r="B13" s="992" t="s">
        <v>1724</v>
      </c>
      <c r="C13" s="985" t="s">
        <v>2107</v>
      </c>
      <c r="D13" s="983">
        <v>45405</v>
      </c>
      <c r="E13" s="819">
        <f t="shared" si="0"/>
        <v>45412</v>
      </c>
      <c r="F13" s="775"/>
      <c r="G13" s="775" t="e">
        <f t="shared" si="1"/>
        <v>#REF!</v>
      </c>
    </row>
    <row r="14" spans="1:10" s="14" customFormat="1" ht="27" hidden="1" customHeight="1" x14ac:dyDescent="0.2">
      <c r="A14" s="892" t="s">
        <v>2108</v>
      </c>
      <c r="B14" s="992" t="s">
        <v>1789</v>
      </c>
      <c r="C14" s="985" t="s">
        <v>2109</v>
      </c>
      <c r="D14" s="983">
        <v>45413</v>
      </c>
      <c r="E14" s="819">
        <f t="shared" si="0"/>
        <v>45420</v>
      </c>
      <c r="F14" s="775"/>
      <c r="G14" s="775" t="e">
        <f t="shared" si="1"/>
        <v>#REF!</v>
      </c>
    </row>
    <row r="15" spans="1:10" s="14" customFormat="1" ht="20.100000000000001" hidden="1" customHeight="1" x14ac:dyDescent="0.2">
      <c r="A15" s="892" t="s">
        <v>1626</v>
      </c>
      <c r="B15" s="992" t="s">
        <v>2108</v>
      </c>
      <c r="C15" s="985" t="s">
        <v>2110</v>
      </c>
      <c r="D15" s="983">
        <v>45421</v>
      </c>
      <c r="E15" s="819">
        <f t="shared" si="0"/>
        <v>45428</v>
      </c>
      <c r="F15" s="775"/>
      <c r="G15" s="775" t="e">
        <f t="shared" si="1"/>
        <v>#REF!</v>
      </c>
    </row>
    <row r="16" spans="1:10" s="14" customFormat="1" ht="20.100000000000001" hidden="1" customHeight="1" x14ac:dyDescent="0.2">
      <c r="A16" s="892" t="s">
        <v>2111</v>
      </c>
      <c r="B16" s="985" t="s">
        <v>1626</v>
      </c>
      <c r="C16" s="985" t="s">
        <v>2112</v>
      </c>
      <c r="D16" s="983">
        <v>45434</v>
      </c>
      <c r="E16" s="819">
        <v>45433</v>
      </c>
      <c r="F16" s="775"/>
      <c r="G16" s="775" t="e">
        <f t="shared" si="1"/>
        <v>#REF!</v>
      </c>
    </row>
    <row r="17" spans="1:10" s="14" customFormat="1" ht="20.100000000000001" hidden="1" customHeight="1" x14ac:dyDescent="0.2">
      <c r="A17" s="859" t="s">
        <v>2113</v>
      </c>
      <c r="B17" s="985" t="s">
        <v>2114</v>
      </c>
      <c r="C17" s="985" t="s">
        <v>2115</v>
      </c>
      <c r="D17" s="983">
        <v>45443</v>
      </c>
      <c r="E17" s="819">
        <f>D17+7</f>
        <v>45450</v>
      </c>
      <c r="F17" s="775"/>
      <c r="G17" s="775" t="e">
        <f t="shared" si="1"/>
        <v>#REF!</v>
      </c>
    </row>
    <row r="18" spans="1:10" s="14" customFormat="1" ht="20.100000000000001" hidden="1" customHeight="1" x14ac:dyDescent="0.2">
      <c r="A18" s="859" t="s">
        <v>2116</v>
      </c>
      <c r="B18" s="985" t="s">
        <v>1724</v>
      </c>
      <c r="C18" s="985" t="s">
        <v>2117</v>
      </c>
      <c r="D18" s="983">
        <v>45453</v>
      </c>
      <c r="E18" s="819">
        <f>D18+7</f>
        <v>45460</v>
      </c>
      <c r="F18" s="775"/>
      <c r="G18" s="775" t="e">
        <f t="shared" si="1"/>
        <v>#REF!</v>
      </c>
    </row>
    <row r="19" spans="1:10" s="14" customFormat="1" ht="20.100000000000001" hidden="1" customHeight="1" x14ac:dyDescent="0.2">
      <c r="A19" s="892" t="s">
        <v>1789</v>
      </c>
      <c r="B19" s="898" t="s">
        <v>439</v>
      </c>
      <c r="C19" s="985" t="s">
        <v>2118</v>
      </c>
      <c r="D19" s="871">
        <v>45443</v>
      </c>
      <c r="E19" s="871">
        <f>D19+7</f>
        <v>45450</v>
      </c>
      <c r="F19" s="775"/>
      <c r="G19" s="775" t="e">
        <f t="shared" si="1"/>
        <v>#REF!</v>
      </c>
    </row>
    <row r="20" spans="1:10" s="14" customFormat="1" ht="20.100000000000001" hidden="1" customHeight="1" x14ac:dyDescent="0.2">
      <c r="A20" s="892" t="s">
        <v>2119</v>
      </c>
      <c r="B20" s="985" t="s">
        <v>1789</v>
      </c>
      <c r="C20" s="985" t="s">
        <v>2120</v>
      </c>
      <c r="D20" s="983">
        <v>45458</v>
      </c>
      <c r="E20" s="819">
        <f>D20+7</f>
        <v>45465</v>
      </c>
      <c r="F20" s="775"/>
      <c r="G20" s="775" t="e">
        <f t="shared" si="1"/>
        <v>#REF!</v>
      </c>
    </row>
    <row r="21" spans="1:10" s="14" customFormat="1" ht="20.100000000000001" hidden="1" customHeight="1" x14ac:dyDescent="0.2">
      <c r="A21" s="892" t="s">
        <v>2121</v>
      </c>
      <c r="B21" s="985" t="s">
        <v>2122</v>
      </c>
      <c r="C21" s="985" t="s">
        <v>2123</v>
      </c>
      <c r="D21" s="983">
        <v>45468</v>
      </c>
      <c r="E21" s="819">
        <v>45469</v>
      </c>
      <c r="F21" s="775"/>
      <c r="G21" s="775" t="e">
        <f t="shared" si="1"/>
        <v>#REF!</v>
      </c>
    </row>
    <row r="22" spans="1:10" s="14" customFormat="1" ht="20.100000000000001" hidden="1" customHeight="1" x14ac:dyDescent="0.2">
      <c r="A22" s="859" t="s">
        <v>2111</v>
      </c>
      <c r="B22" s="985" t="s">
        <v>1626</v>
      </c>
      <c r="C22" s="985" t="s">
        <v>2124</v>
      </c>
      <c r="D22" s="983">
        <v>45476</v>
      </c>
      <c r="E22" s="819">
        <f>D22+7</f>
        <v>45483</v>
      </c>
      <c r="F22" s="775"/>
      <c r="G22" s="775" t="e">
        <f t="shared" si="1"/>
        <v>#REF!</v>
      </c>
    </row>
    <row r="23" spans="1:10" s="14" customFormat="1" ht="20.100000000000001" hidden="1" customHeight="1" x14ac:dyDescent="0.2">
      <c r="A23" s="892" t="s">
        <v>2125</v>
      </c>
      <c r="B23" s="985" t="s">
        <v>2114</v>
      </c>
      <c r="C23" s="985" t="s">
        <v>2126</v>
      </c>
      <c r="D23" s="898" t="s">
        <v>415</v>
      </c>
      <c r="E23" s="817">
        <v>45473</v>
      </c>
      <c r="F23" s="775"/>
      <c r="G23" s="775" t="e">
        <f t="shared" si="1"/>
        <v>#REF!</v>
      </c>
    </row>
    <row r="24" spans="1:10" s="14" customFormat="1" ht="20.100000000000001" hidden="1" customHeight="1" x14ac:dyDescent="0.2">
      <c r="A24" s="892" t="s">
        <v>2127</v>
      </c>
      <c r="B24" s="985" t="s">
        <v>1724</v>
      </c>
      <c r="C24" s="985" t="s">
        <v>2128</v>
      </c>
      <c r="D24" s="898" t="s">
        <v>415</v>
      </c>
      <c r="E24" s="871">
        <v>45488</v>
      </c>
      <c r="F24" s="775"/>
      <c r="G24" s="775" t="e">
        <f t="shared" si="1"/>
        <v>#REF!</v>
      </c>
    </row>
    <row r="25" spans="1:10" s="14" customFormat="1" ht="20.100000000000001" hidden="1" customHeight="1" x14ac:dyDescent="0.2">
      <c r="A25" s="859" t="s">
        <v>2129</v>
      </c>
      <c r="B25" s="985" t="s">
        <v>1789</v>
      </c>
      <c r="C25" s="985" t="s">
        <v>2130</v>
      </c>
      <c r="D25" s="983">
        <v>45500</v>
      </c>
      <c r="E25" s="819">
        <v>45497</v>
      </c>
      <c r="F25" s="775"/>
      <c r="G25" s="775" t="e">
        <f t="shared" si="1"/>
        <v>#REF!</v>
      </c>
    </row>
    <row r="26" spans="1:10" s="14" customFormat="1" ht="20.100000000000001" hidden="1" customHeight="1" x14ac:dyDescent="0.2">
      <c r="A26" s="859" t="s">
        <v>2129</v>
      </c>
      <c r="B26" s="985" t="s">
        <v>2122</v>
      </c>
      <c r="C26" s="985" t="s">
        <v>2131</v>
      </c>
      <c r="D26" s="898" t="s">
        <v>415</v>
      </c>
      <c r="E26" s="816" t="s">
        <v>415</v>
      </c>
      <c r="F26" s="775"/>
      <c r="G26" s="775" t="e">
        <f t="shared" si="1"/>
        <v>#REF!</v>
      </c>
    </row>
    <row r="27" spans="1:10" s="14" customFormat="1" ht="20.100000000000001" hidden="1" customHeight="1" x14ac:dyDescent="0.2">
      <c r="A27" s="859" t="s">
        <v>2129</v>
      </c>
      <c r="B27" s="985" t="s">
        <v>1626</v>
      </c>
      <c r="C27" s="985" t="s">
        <v>2132</v>
      </c>
      <c r="D27" s="983">
        <v>45514</v>
      </c>
      <c r="E27" s="819">
        <f t="shared" ref="E27:E32" si="2">D27+7</f>
        <v>45521</v>
      </c>
      <c r="F27" s="775"/>
      <c r="G27" s="775" t="e">
        <f t="shared" si="1"/>
        <v>#REF!</v>
      </c>
    </row>
    <row r="28" spans="1:10" s="14" customFormat="1" ht="20.100000000000001" hidden="1" customHeight="1" x14ac:dyDescent="0.2">
      <c r="A28" s="859" t="s">
        <v>2129</v>
      </c>
      <c r="B28" s="985" t="s">
        <v>2114</v>
      </c>
      <c r="C28" s="985" t="s">
        <v>2133</v>
      </c>
      <c r="D28" s="983">
        <v>45523</v>
      </c>
      <c r="E28" s="819">
        <f t="shared" si="2"/>
        <v>45530</v>
      </c>
      <c r="F28" s="775"/>
      <c r="G28" s="775" t="e">
        <f t="shared" si="1"/>
        <v>#REF!</v>
      </c>
    </row>
    <row r="29" spans="1:10" s="14" customFormat="1" ht="20.100000000000001" hidden="1" customHeight="1" x14ac:dyDescent="0.2">
      <c r="A29" s="859" t="s">
        <v>2129</v>
      </c>
      <c r="B29" s="985" t="s">
        <v>1724</v>
      </c>
      <c r="C29" s="985" t="s">
        <v>2134</v>
      </c>
      <c r="D29" s="983">
        <v>45523</v>
      </c>
      <c r="E29" s="819">
        <f t="shared" si="2"/>
        <v>45530</v>
      </c>
      <c r="F29" s="775"/>
      <c r="G29" s="775" t="e">
        <f t="shared" si="1"/>
        <v>#REF!</v>
      </c>
    </row>
    <row r="30" spans="1:10" s="14" customFormat="1" ht="20.100000000000001" hidden="1" customHeight="1" x14ac:dyDescent="0.2">
      <c r="A30" s="892" t="s">
        <v>1789</v>
      </c>
      <c r="B30" s="985" t="s">
        <v>1781</v>
      </c>
      <c r="C30" s="985" t="s">
        <v>2135</v>
      </c>
      <c r="D30" s="898" t="s">
        <v>415</v>
      </c>
      <c r="E30" s="871" t="e">
        <f t="shared" si="2"/>
        <v>#VALUE!</v>
      </c>
      <c r="F30" s="775"/>
      <c r="G30" s="775" t="e">
        <f t="shared" si="1"/>
        <v>#REF!</v>
      </c>
    </row>
    <row r="31" spans="1:10" s="14" customFormat="1" ht="20.100000000000001" hidden="1" customHeight="1" x14ac:dyDescent="0.2">
      <c r="A31" s="892" t="s">
        <v>2129</v>
      </c>
      <c r="B31" s="985" t="s">
        <v>2122</v>
      </c>
      <c r="C31" s="985" t="s">
        <v>2136</v>
      </c>
      <c r="D31" s="983">
        <v>45533</v>
      </c>
      <c r="E31" s="819">
        <f t="shared" si="2"/>
        <v>45540</v>
      </c>
      <c r="F31" s="775"/>
      <c r="G31" s="775" t="e">
        <f t="shared" si="1"/>
        <v>#REF!</v>
      </c>
      <c r="H31" s="416"/>
      <c r="J31" s="155"/>
    </row>
    <row r="32" spans="1:10" s="14" customFormat="1" ht="20.100000000000001" hidden="1" customHeight="1" x14ac:dyDescent="0.2">
      <c r="A32" s="892"/>
      <c r="B32" s="985" t="s">
        <v>1626</v>
      </c>
      <c r="C32" s="985" t="s">
        <v>2137</v>
      </c>
      <c r="D32" s="983">
        <v>45538</v>
      </c>
      <c r="E32" s="819">
        <f t="shared" si="2"/>
        <v>45545</v>
      </c>
      <c r="G32" s="775" t="e">
        <f t="shared" si="1"/>
        <v>#REF!</v>
      </c>
      <c r="H32" s="416"/>
      <c r="J32" s="155"/>
    </row>
    <row r="33" spans="1:10" s="14" customFormat="1" ht="20.100000000000001" hidden="1" customHeight="1" x14ac:dyDescent="0.2">
      <c r="A33" s="892" t="s">
        <v>2129</v>
      </c>
      <c r="B33" s="985" t="s">
        <v>2114</v>
      </c>
      <c r="C33" s="985" t="s">
        <v>2138</v>
      </c>
      <c r="D33" s="985">
        <v>45559</v>
      </c>
      <c r="E33" s="819">
        <v>45555</v>
      </c>
      <c r="G33" s="775" t="e">
        <f t="shared" si="1"/>
        <v>#REF!</v>
      </c>
      <c r="H33" s="416"/>
      <c r="J33" s="155"/>
    </row>
    <row r="34" spans="1:10" s="14" customFormat="1" ht="20.100000000000001" hidden="1" customHeight="1" x14ac:dyDescent="0.2">
      <c r="A34" s="859" t="s">
        <v>1724</v>
      </c>
      <c r="B34" s="1063" t="s">
        <v>439</v>
      </c>
      <c r="C34" s="985" t="s">
        <v>2139</v>
      </c>
      <c r="D34" s="871">
        <v>45551</v>
      </c>
      <c r="E34" s="871">
        <f>D34+7</f>
        <v>45558</v>
      </c>
      <c r="G34" s="775" t="e">
        <f t="shared" si="1"/>
        <v>#REF!</v>
      </c>
      <c r="H34" s="416"/>
      <c r="J34" s="155"/>
    </row>
    <row r="35" spans="1:10" s="14" customFormat="1" ht="20.100000000000001" hidden="1" customHeight="1" x14ac:dyDescent="0.2">
      <c r="A35" s="892" t="s">
        <v>2140</v>
      </c>
      <c r="B35" s="985" t="s">
        <v>2122</v>
      </c>
      <c r="C35" s="985" t="s">
        <v>2141</v>
      </c>
      <c r="D35" s="983">
        <v>45559</v>
      </c>
      <c r="E35" s="819">
        <f>D35+7</f>
        <v>45566</v>
      </c>
      <c r="G35" s="775">
        <v>45558</v>
      </c>
      <c r="H35" s="416"/>
      <c r="J35" s="155"/>
    </row>
    <row r="36" spans="1:10" s="14" customFormat="1" ht="20.100000000000001" hidden="1" customHeight="1" x14ac:dyDescent="0.2">
      <c r="A36" s="892"/>
      <c r="B36" s="985" t="s">
        <v>1724</v>
      </c>
      <c r="C36" s="985" t="s">
        <v>2142</v>
      </c>
      <c r="D36" s="983">
        <v>45580</v>
      </c>
      <c r="E36" s="819">
        <v>45609</v>
      </c>
      <c r="G36" s="775">
        <f t="shared" si="1"/>
        <v>45565</v>
      </c>
      <c r="H36" s="416"/>
      <c r="J36" s="155"/>
    </row>
    <row r="37" spans="1:10" s="14" customFormat="1" ht="20.100000000000001" hidden="1" customHeight="1" x14ac:dyDescent="0.2">
      <c r="A37" s="892" t="s">
        <v>1626</v>
      </c>
      <c r="B37" s="985" t="s">
        <v>2143</v>
      </c>
      <c r="C37" s="985" t="s">
        <v>2144</v>
      </c>
      <c r="D37" s="898" t="s">
        <v>415</v>
      </c>
      <c r="E37" s="871" t="e">
        <f t="shared" ref="E37:E42" si="3">D37+7</f>
        <v>#VALUE!</v>
      </c>
      <c r="G37" s="775">
        <f t="shared" si="1"/>
        <v>45572</v>
      </c>
      <c r="H37" s="416"/>
      <c r="J37" s="155"/>
    </row>
    <row r="38" spans="1:10" s="14" customFormat="1" ht="20.100000000000001" hidden="1" customHeight="1" x14ac:dyDescent="0.2">
      <c r="A38" s="892" t="s">
        <v>2145</v>
      </c>
      <c r="B38" s="985" t="s">
        <v>667</v>
      </c>
      <c r="C38" s="985" t="s">
        <v>2146</v>
      </c>
      <c r="D38" s="985">
        <v>45586</v>
      </c>
      <c r="E38" s="819">
        <f t="shared" si="3"/>
        <v>45593</v>
      </c>
      <c r="G38" s="775">
        <f t="shared" si="1"/>
        <v>45579</v>
      </c>
      <c r="H38" s="416"/>
      <c r="J38" s="155"/>
    </row>
    <row r="39" spans="1:10" s="14" customFormat="1" ht="20.100000000000001" hidden="1" customHeight="1" x14ac:dyDescent="0.2">
      <c r="A39" s="859" t="s">
        <v>2147</v>
      </c>
      <c r="B39" s="985" t="s">
        <v>669</v>
      </c>
      <c r="C39" s="985" t="s">
        <v>2148</v>
      </c>
      <c r="D39" s="983">
        <v>45592</v>
      </c>
      <c r="E39" s="819">
        <f t="shared" si="3"/>
        <v>45599</v>
      </c>
      <c r="G39" s="775">
        <f t="shared" si="1"/>
        <v>45586</v>
      </c>
      <c r="H39" s="416"/>
      <c r="J39" s="155"/>
    </row>
    <row r="40" spans="1:10" s="14" customFormat="1" ht="20.100000000000001" hidden="1" customHeight="1" x14ac:dyDescent="0.2">
      <c r="A40" s="859" t="s">
        <v>2114</v>
      </c>
      <c r="B40" s="985" t="s">
        <v>2149</v>
      </c>
      <c r="C40" s="985" t="s">
        <v>2150</v>
      </c>
      <c r="D40" s="983">
        <v>45592</v>
      </c>
      <c r="E40" s="819">
        <f t="shared" si="3"/>
        <v>45599</v>
      </c>
      <c r="G40" s="775">
        <f t="shared" si="1"/>
        <v>45593</v>
      </c>
      <c r="H40" s="416"/>
      <c r="J40" s="155"/>
    </row>
    <row r="41" spans="1:10" s="14" customFormat="1" ht="20.100000000000001" hidden="1" customHeight="1" x14ac:dyDescent="0.2">
      <c r="A41" s="892"/>
      <c r="B41" s="985" t="s">
        <v>2122</v>
      </c>
      <c r="C41" s="985" t="s">
        <v>2151</v>
      </c>
      <c r="D41" s="983">
        <v>45602</v>
      </c>
      <c r="E41" s="819">
        <f t="shared" si="3"/>
        <v>45609</v>
      </c>
      <c r="G41" s="775">
        <f t="shared" si="1"/>
        <v>45600</v>
      </c>
      <c r="H41" s="416"/>
      <c r="J41" s="155"/>
    </row>
    <row r="42" spans="1:10" s="14" customFormat="1" ht="20.100000000000001" hidden="1" customHeight="1" x14ac:dyDescent="0.2">
      <c r="A42" s="892" t="s">
        <v>2149</v>
      </c>
      <c r="B42" s="1063" t="s">
        <v>439</v>
      </c>
      <c r="C42" s="985" t="s">
        <v>2152</v>
      </c>
      <c r="D42" s="871">
        <v>45606</v>
      </c>
      <c r="E42" s="871">
        <f t="shared" si="3"/>
        <v>45613</v>
      </c>
      <c r="G42" s="775">
        <f t="shared" si="1"/>
        <v>45607</v>
      </c>
      <c r="H42" s="416"/>
      <c r="J42" s="155"/>
    </row>
    <row r="43" spans="1:10" s="14" customFormat="1" ht="20.100000000000001" hidden="1" customHeight="1" x14ac:dyDescent="0.2">
      <c r="A43" s="892" t="s">
        <v>2129</v>
      </c>
      <c r="B43" s="985" t="s">
        <v>2143</v>
      </c>
      <c r="C43" s="985" t="s">
        <v>2153</v>
      </c>
      <c r="D43" s="983">
        <v>45620</v>
      </c>
      <c r="E43" s="819">
        <v>45624</v>
      </c>
      <c r="G43" s="775">
        <f t="shared" si="1"/>
        <v>45614</v>
      </c>
      <c r="H43" s="416"/>
      <c r="J43" s="155"/>
    </row>
    <row r="44" spans="1:10" s="14" customFormat="1" ht="20.100000000000001" hidden="1" customHeight="1" x14ac:dyDescent="0.2">
      <c r="A44" s="892" t="s">
        <v>2154</v>
      </c>
      <c r="B44" s="985" t="s">
        <v>667</v>
      </c>
      <c r="C44" s="985" t="s">
        <v>2155</v>
      </c>
      <c r="D44" s="985">
        <v>45634</v>
      </c>
      <c r="E44" s="819">
        <v>45636</v>
      </c>
      <c r="G44" s="775">
        <f t="shared" si="1"/>
        <v>45621</v>
      </c>
      <c r="H44" s="416"/>
      <c r="J44" s="155"/>
    </row>
    <row r="45" spans="1:10" s="14" customFormat="1" ht="20.100000000000001" hidden="1" customHeight="1" x14ac:dyDescent="0.2">
      <c r="A45" s="892"/>
      <c r="B45" s="985" t="s">
        <v>669</v>
      </c>
      <c r="C45" s="985" t="s">
        <v>2156</v>
      </c>
      <c r="D45" s="983">
        <v>45637</v>
      </c>
      <c r="E45" s="819">
        <f t="shared" ref="E45:E49" si="4">D45+2</f>
        <v>45639</v>
      </c>
      <c r="G45" s="775">
        <f t="shared" si="1"/>
        <v>45628</v>
      </c>
      <c r="H45" s="416"/>
      <c r="J45" s="155"/>
    </row>
    <row r="46" spans="1:10" s="14" customFormat="1" ht="20.100000000000001" hidden="1" customHeight="1" x14ac:dyDescent="0.2">
      <c r="A46" s="892"/>
      <c r="B46" s="985" t="s">
        <v>2157</v>
      </c>
      <c r="C46" s="985" t="s">
        <v>2158</v>
      </c>
      <c r="D46" s="983">
        <v>45644</v>
      </c>
      <c r="E46" s="819">
        <f t="shared" si="4"/>
        <v>45646</v>
      </c>
      <c r="G46" s="775">
        <f t="shared" si="1"/>
        <v>45635</v>
      </c>
      <c r="H46" s="416"/>
      <c r="J46" s="155"/>
    </row>
    <row r="47" spans="1:10" s="14" customFormat="1" ht="20.100000000000001" hidden="1" customHeight="1" x14ac:dyDescent="0.2">
      <c r="A47" s="892"/>
      <c r="B47" s="985" t="s">
        <v>2122</v>
      </c>
      <c r="C47" s="985" t="s">
        <v>2159</v>
      </c>
      <c r="D47" s="985">
        <v>45648</v>
      </c>
      <c r="E47" s="819">
        <f t="shared" si="4"/>
        <v>45650</v>
      </c>
      <c r="G47" s="775">
        <f t="shared" si="1"/>
        <v>45642</v>
      </c>
      <c r="H47" s="416"/>
      <c r="J47" s="155"/>
    </row>
    <row r="48" spans="1:10" s="14" customFormat="1" ht="20.100000000000001" hidden="1" customHeight="1" x14ac:dyDescent="0.2">
      <c r="A48" s="892" t="s">
        <v>2160</v>
      </c>
      <c r="B48" s="985" t="s">
        <v>2143</v>
      </c>
      <c r="C48" s="985" t="s">
        <v>2161</v>
      </c>
      <c r="D48" s="985">
        <v>45654</v>
      </c>
      <c r="E48" s="819">
        <f t="shared" si="4"/>
        <v>45656</v>
      </c>
      <c r="G48" s="775">
        <f t="shared" si="1"/>
        <v>45649</v>
      </c>
      <c r="H48" s="416"/>
      <c r="J48" s="155"/>
    </row>
    <row r="49" spans="1:10" s="14" customFormat="1" ht="20.100000000000001" hidden="1" customHeight="1" x14ac:dyDescent="0.2">
      <c r="A49" s="892" t="s">
        <v>2143</v>
      </c>
      <c r="B49" s="985" t="s">
        <v>1724</v>
      </c>
      <c r="C49" s="985" t="s">
        <v>2162</v>
      </c>
      <c r="D49" s="985">
        <v>45293</v>
      </c>
      <c r="E49" s="819">
        <f t="shared" si="4"/>
        <v>45295</v>
      </c>
      <c r="G49" s="775">
        <f t="shared" si="1"/>
        <v>45656</v>
      </c>
      <c r="H49" s="416"/>
      <c r="J49" s="155"/>
    </row>
    <row r="50" spans="1:10" s="14" customFormat="1" ht="20.100000000000001" hidden="1" customHeight="1" x14ac:dyDescent="0.2">
      <c r="A50" s="892"/>
      <c r="B50" s="985" t="s">
        <v>2224</v>
      </c>
      <c r="C50" s="985" t="s">
        <v>2825</v>
      </c>
      <c r="D50" s="985">
        <v>45655</v>
      </c>
      <c r="E50" s="819">
        <f>D50+3</f>
        <v>45658</v>
      </c>
      <c r="G50" s="775">
        <v>45656</v>
      </c>
      <c r="H50" s="332">
        <f>WEEKNUM(G50)</f>
        <v>53</v>
      </c>
      <c r="J50" s="155"/>
    </row>
    <row r="51" spans="1:10" s="14" customFormat="1" ht="20.100000000000001" hidden="1" customHeight="1" x14ac:dyDescent="0.2">
      <c r="A51" s="892"/>
      <c r="B51" s="985" t="s">
        <v>2224</v>
      </c>
      <c r="C51" s="985" t="s">
        <v>2826</v>
      </c>
      <c r="D51" s="898" t="s">
        <v>415</v>
      </c>
      <c r="E51" s="819">
        <v>45665</v>
      </c>
      <c r="G51" s="775">
        <f>G50+7</f>
        <v>45663</v>
      </c>
      <c r="H51" s="332">
        <f t="shared" ref="H51:H56" si="5">WEEKNUM(G51)</f>
        <v>2</v>
      </c>
      <c r="J51" s="155"/>
    </row>
    <row r="52" spans="1:10" s="14" customFormat="1" ht="20.100000000000001" hidden="1" customHeight="1" x14ac:dyDescent="0.2">
      <c r="A52" s="892"/>
      <c r="B52" s="985" t="s">
        <v>2224</v>
      </c>
      <c r="C52" s="985" t="s">
        <v>2827</v>
      </c>
      <c r="D52" s="983">
        <v>45669</v>
      </c>
      <c r="E52" s="819">
        <f t="shared" ref="E52:E56" si="6">D52+3</f>
        <v>45672</v>
      </c>
      <c r="G52" s="775">
        <f t="shared" ref="G52:G61" si="7">G51+7</f>
        <v>45670</v>
      </c>
      <c r="H52" s="332">
        <f t="shared" si="5"/>
        <v>3</v>
      </c>
      <c r="J52" s="155"/>
    </row>
    <row r="53" spans="1:10" s="14" customFormat="1" ht="20.100000000000001" customHeight="1" x14ac:dyDescent="0.2">
      <c r="A53" s="892"/>
      <c r="B53" s="985" t="s">
        <v>2224</v>
      </c>
      <c r="C53" s="985" t="s">
        <v>2828</v>
      </c>
      <c r="D53" s="985">
        <v>45310</v>
      </c>
      <c r="E53" s="819">
        <f t="shared" si="6"/>
        <v>45313</v>
      </c>
      <c r="G53" s="775">
        <f t="shared" si="7"/>
        <v>45677</v>
      </c>
      <c r="H53" s="332">
        <f t="shared" si="5"/>
        <v>4</v>
      </c>
      <c r="J53" s="155"/>
    </row>
    <row r="54" spans="1:10" s="14" customFormat="1" ht="20.100000000000001" customHeight="1" x14ac:dyDescent="0.2">
      <c r="A54" s="892"/>
      <c r="B54" s="985" t="s">
        <v>2224</v>
      </c>
      <c r="C54" s="985" t="s">
        <v>2829</v>
      </c>
      <c r="D54" s="985">
        <v>45317</v>
      </c>
      <c r="E54" s="819">
        <f t="shared" si="6"/>
        <v>45320</v>
      </c>
      <c r="G54" s="775">
        <f t="shared" si="7"/>
        <v>45684</v>
      </c>
      <c r="H54" s="332">
        <f t="shared" si="5"/>
        <v>5</v>
      </c>
      <c r="J54" s="155"/>
    </row>
    <row r="55" spans="1:10" s="14" customFormat="1" ht="20.100000000000001" customHeight="1" x14ac:dyDescent="0.2">
      <c r="A55" s="892"/>
      <c r="B55" s="985" t="s">
        <v>2224</v>
      </c>
      <c r="C55" s="985" t="s">
        <v>2830</v>
      </c>
      <c r="D55" s="983">
        <v>45324</v>
      </c>
      <c r="E55" s="819">
        <f t="shared" si="6"/>
        <v>45327</v>
      </c>
      <c r="G55" s="775">
        <f t="shared" si="7"/>
        <v>45691</v>
      </c>
      <c r="H55" s="332">
        <f t="shared" si="5"/>
        <v>6</v>
      </c>
      <c r="J55" s="155"/>
    </row>
    <row r="56" spans="1:10" s="14" customFormat="1" ht="20.100000000000001" customHeight="1" x14ac:dyDescent="0.2">
      <c r="A56" s="892"/>
      <c r="B56" s="985" t="s">
        <v>2224</v>
      </c>
      <c r="C56" s="985" t="s">
        <v>2831</v>
      </c>
      <c r="D56" s="983">
        <v>45331</v>
      </c>
      <c r="E56" s="819">
        <f t="shared" si="6"/>
        <v>45334</v>
      </c>
      <c r="G56" s="775">
        <f t="shared" si="7"/>
        <v>45698</v>
      </c>
      <c r="H56" s="332">
        <f t="shared" si="5"/>
        <v>7</v>
      </c>
      <c r="J56" s="155"/>
    </row>
    <row r="57" spans="1:10" s="14" customFormat="1" ht="20.100000000000001" customHeight="1" x14ac:dyDescent="0.2">
      <c r="A57" s="892"/>
      <c r="B57" s="985" t="s">
        <v>2224</v>
      </c>
      <c r="C57" s="985" t="s">
        <v>2832</v>
      </c>
      <c r="D57" s="983">
        <v>45704</v>
      </c>
      <c r="E57" s="819">
        <f t="shared" ref="E57:E60" si="8">D57+3</f>
        <v>45707</v>
      </c>
      <c r="G57" s="775">
        <f t="shared" si="7"/>
        <v>45705</v>
      </c>
      <c r="H57" s="332">
        <f t="shared" ref="H57:H60" si="9">WEEKNUM(G57)</f>
        <v>8</v>
      </c>
      <c r="J57" s="155"/>
    </row>
    <row r="58" spans="1:10" s="14" customFormat="1" ht="20.100000000000001" customHeight="1" x14ac:dyDescent="0.2">
      <c r="A58" s="892"/>
      <c r="B58" s="985" t="s">
        <v>2224</v>
      </c>
      <c r="C58" s="985" t="s">
        <v>2833</v>
      </c>
      <c r="D58" s="985">
        <v>45711</v>
      </c>
      <c r="E58" s="819">
        <f t="shared" si="8"/>
        <v>45714</v>
      </c>
      <c r="G58" s="775">
        <f t="shared" si="7"/>
        <v>45712</v>
      </c>
      <c r="H58" s="332">
        <f t="shared" si="9"/>
        <v>9</v>
      </c>
      <c r="J58" s="155"/>
    </row>
    <row r="59" spans="1:10" s="14" customFormat="1" ht="20.100000000000001" customHeight="1" x14ac:dyDescent="0.2">
      <c r="A59" s="892"/>
      <c r="B59" s="985" t="s">
        <v>2224</v>
      </c>
      <c r="C59" s="985" t="s">
        <v>2834</v>
      </c>
      <c r="D59" s="983">
        <v>45718</v>
      </c>
      <c r="E59" s="819">
        <f t="shared" si="8"/>
        <v>45721</v>
      </c>
      <c r="G59" s="775">
        <f t="shared" si="7"/>
        <v>45719</v>
      </c>
      <c r="H59" s="332">
        <f t="shared" si="9"/>
        <v>10</v>
      </c>
      <c r="J59" s="155"/>
    </row>
    <row r="60" spans="1:10" s="14" customFormat="1" ht="20.100000000000001" customHeight="1" x14ac:dyDescent="0.2">
      <c r="A60" s="892"/>
      <c r="B60" s="985" t="s">
        <v>2224</v>
      </c>
      <c r="C60" s="985" t="s">
        <v>2835</v>
      </c>
      <c r="D60" s="983">
        <v>45725</v>
      </c>
      <c r="E60" s="819">
        <f t="shared" si="8"/>
        <v>45728</v>
      </c>
      <c r="G60" s="775">
        <f t="shared" si="7"/>
        <v>45726</v>
      </c>
      <c r="H60" s="332">
        <f t="shared" si="9"/>
        <v>11</v>
      </c>
      <c r="J60" s="155"/>
    </row>
    <row r="61" spans="1:10" s="14" customFormat="1" ht="20.100000000000001" customHeight="1" x14ac:dyDescent="0.2">
      <c r="A61" s="892"/>
      <c r="B61" s="985" t="s">
        <v>2836</v>
      </c>
      <c r="C61" s="985" t="s">
        <v>2837</v>
      </c>
      <c r="D61" s="983">
        <v>45732</v>
      </c>
      <c r="E61" s="819">
        <f t="shared" ref="E61" si="10">D61+3</f>
        <v>45735</v>
      </c>
      <c r="G61" s="775">
        <f t="shared" si="7"/>
        <v>45733</v>
      </c>
      <c r="H61" s="332">
        <f t="shared" ref="H61" si="11">WEEKNUM(G61)</f>
        <v>12</v>
      </c>
      <c r="J61" s="155"/>
    </row>
    <row r="62" spans="1:10" s="14" customFormat="1" ht="20.100000000000001" customHeight="1" x14ac:dyDescent="0.2">
      <c r="A62" s="823"/>
      <c r="B62" s="781"/>
      <c r="C62" s="781"/>
      <c r="D62" s="781"/>
      <c r="E62" s="818"/>
      <c r="F62" s="818"/>
      <c r="G62" s="818"/>
      <c r="H62" s="818"/>
      <c r="I62" s="193"/>
      <c r="J62" s="781"/>
    </row>
    <row r="63" spans="1:10" s="14" customFormat="1" ht="15.75" x14ac:dyDescent="0.2">
      <c r="A63" s="888"/>
      <c r="B63" s="693" t="s">
        <v>1398</v>
      </c>
      <c r="C63" s="694"/>
      <c r="D63" s="694"/>
      <c r="E63" s="694"/>
      <c r="F63" s="694"/>
      <c r="G63" s="694"/>
      <c r="H63" s="416"/>
      <c r="I63" s="416"/>
      <c r="J63" s="155"/>
    </row>
    <row r="67" spans="2:7" ht="15" thickBot="1" x14ac:dyDescent="0.25"/>
    <row r="68" spans="2:7" s="147" customFormat="1" ht="20.100000000000001" customHeight="1" x14ac:dyDescent="0.2">
      <c r="B68" s="788"/>
      <c r="C68" s="789"/>
      <c r="D68" s="790"/>
      <c r="E68" s="791"/>
      <c r="F68" s="792"/>
      <c r="G68" s="794"/>
    </row>
    <row r="69" spans="2:7" s="147" customFormat="1" ht="20.100000000000001" customHeight="1" x14ac:dyDescent="0.2">
      <c r="B69" s="795" t="s">
        <v>528</v>
      </c>
      <c r="C69" s="145"/>
      <c r="D69" s="147" t="s">
        <v>529</v>
      </c>
      <c r="G69" s="796"/>
    </row>
    <row r="70" spans="2:7" s="147" customFormat="1" ht="20.100000000000001" customHeight="1" x14ac:dyDescent="0.2">
      <c r="B70" s="797" t="s">
        <v>531</v>
      </c>
      <c r="C70" s="798" t="s">
        <v>532</v>
      </c>
      <c r="D70" s="133" t="s">
        <v>533</v>
      </c>
      <c r="F70" s="798" t="s">
        <v>534</v>
      </c>
      <c r="G70" s="799" t="s">
        <v>536</v>
      </c>
    </row>
    <row r="71" spans="2:7" s="147" customFormat="1" ht="20.100000000000001" customHeight="1" x14ac:dyDescent="0.2">
      <c r="B71" s="797" t="s">
        <v>537</v>
      </c>
      <c r="C71" s="798" t="s">
        <v>538</v>
      </c>
      <c r="D71" s="133" t="s">
        <v>539</v>
      </c>
      <c r="E71" s="148" t="s">
        <v>540</v>
      </c>
      <c r="F71" s="802" t="s">
        <v>541</v>
      </c>
      <c r="G71" s="799" t="s">
        <v>543</v>
      </c>
    </row>
    <row r="72" spans="2:7" s="147" customFormat="1" ht="20.100000000000001" customHeight="1" x14ac:dyDescent="0.2">
      <c r="B72" s="800" t="s">
        <v>544</v>
      </c>
      <c r="C72" s="801" t="s">
        <v>545</v>
      </c>
      <c r="D72" s="133" t="s">
        <v>546</v>
      </c>
      <c r="E72" s="148" t="s">
        <v>547</v>
      </c>
      <c r="F72" s="802" t="s">
        <v>548</v>
      </c>
      <c r="G72" s="803" t="s">
        <v>550</v>
      </c>
    </row>
    <row r="73" spans="2:7" s="147" customFormat="1" ht="20.100000000000001" customHeight="1" x14ac:dyDescent="0.2">
      <c r="B73" s="800" t="s">
        <v>551</v>
      </c>
      <c r="C73" s="801" t="s">
        <v>552</v>
      </c>
      <c r="D73" s="133" t="s">
        <v>553</v>
      </c>
      <c r="E73" s="148" t="s">
        <v>554</v>
      </c>
      <c r="F73" s="802" t="s">
        <v>555</v>
      </c>
      <c r="G73" s="803" t="s">
        <v>557</v>
      </c>
    </row>
    <row r="74" spans="2:7" s="147" customFormat="1" ht="20.100000000000001" customHeight="1" x14ac:dyDescent="0.2">
      <c r="B74" s="800" t="s">
        <v>558</v>
      </c>
      <c r="C74" s="801" t="s">
        <v>559</v>
      </c>
      <c r="D74" s="133" t="s">
        <v>560</v>
      </c>
      <c r="E74" s="148" t="s">
        <v>561</v>
      </c>
      <c r="F74" s="802" t="s">
        <v>562</v>
      </c>
      <c r="G74" s="803" t="s">
        <v>564</v>
      </c>
    </row>
    <row r="75" spans="2:7" s="147" customFormat="1" ht="20.100000000000001" customHeight="1" x14ac:dyDescent="0.2">
      <c r="B75" s="800" t="s">
        <v>565</v>
      </c>
      <c r="C75" s="801" t="s">
        <v>566</v>
      </c>
      <c r="D75" s="133" t="s">
        <v>567</v>
      </c>
      <c r="E75" s="148" t="s">
        <v>568</v>
      </c>
      <c r="F75" s="802" t="s">
        <v>569</v>
      </c>
      <c r="G75" s="803" t="s">
        <v>571</v>
      </c>
    </row>
    <row r="76" spans="2:7" s="147" customFormat="1" ht="20.100000000000001" customHeight="1" x14ac:dyDescent="0.2">
      <c r="B76" s="800" t="s">
        <v>572</v>
      </c>
      <c r="C76" s="801" t="s">
        <v>573</v>
      </c>
      <c r="D76" s="133" t="s">
        <v>574</v>
      </c>
      <c r="E76" s="148" t="s">
        <v>575</v>
      </c>
      <c r="F76" s="756" t="s">
        <v>576</v>
      </c>
      <c r="G76" s="804" t="s">
        <v>578</v>
      </c>
    </row>
    <row r="77" spans="2:7" ht="20.100000000000001" customHeight="1" x14ac:dyDescent="0.2">
      <c r="B77" s="800" t="s">
        <v>579</v>
      </c>
      <c r="C77" s="801" t="s">
        <v>580</v>
      </c>
      <c r="D77" s="133"/>
      <c r="E77" s="145"/>
      <c r="F77" s="602"/>
      <c r="G77" s="805"/>
    </row>
    <row r="78" spans="2:7" ht="20.100000000000001" customHeight="1" thickBot="1" x14ac:dyDescent="0.25">
      <c r="B78" s="806"/>
      <c r="C78" s="807"/>
      <c r="D78" s="807"/>
      <c r="E78" s="808"/>
      <c r="F78" s="808"/>
      <c r="G78" s="809"/>
    </row>
    <row r="84" spans="1:21" s="266" customFormat="1" ht="60" hidden="1" x14ac:dyDescent="0.2">
      <c r="A84" s="891"/>
      <c r="B84" s="373"/>
      <c r="C84" s="1"/>
      <c r="D84" s="403" t="s">
        <v>1510</v>
      </c>
      <c r="E84" s="119" t="s">
        <v>2356</v>
      </c>
      <c r="F84" s="119" t="s">
        <v>2357</v>
      </c>
      <c r="G84" s="119" t="s">
        <v>2358</v>
      </c>
      <c r="H84" s="119" t="s">
        <v>2359</v>
      </c>
      <c r="I84" s="119" t="s">
        <v>2360</v>
      </c>
      <c r="J84" s="119" t="s">
        <v>2361</v>
      </c>
      <c r="K84" s="374" t="s">
        <v>2362</v>
      </c>
      <c r="L84" s="374" t="s">
        <v>2363</v>
      </c>
      <c r="M84" s="119" t="s">
        <v>2364</v>
      </c>
      <c r="N84" s="119" t="s">
        <v>2365</v>
      </c>
      <c r="O84" s="119" t="s">
        <v>2366</v>
      </c>
      <c r="P84" s="374" t="s">
        <v>2367</v>
      </c>
      <c r="Q84" s="119" t="s">
        <v>2368</v>
      </c>
      <c r="R84" s="119" t="s">
        <v>2369</v>
      </c>
      <c r="S84" s="119" t="s">
        <v>2370</v>
      </c>
      <c r="T84" s="119" t="s">
        <v>2371</v>
      </c>
      <c r="U84" s="119" t="s">
        <v>2372</v>
      </c>
    </row>
    <row r="85" spans="1:21" s="266" customFormat="1" ht="20.100000000000001" hidden="1" customHeight="1" x14ac:dyDescent="0.2">
      <c r="A85" s="891"/>
      <c r="B85" s="1"/>
      <c r="C85" s="1" t="s">
        <v>2373</v>
      </c>
      <c r="D85" s="411"/>
      <c r="E85" s="411" t="s">
        <v>143</v>
      </c>
      <c r="F85" s="411" t="s">
        <v>206</v>
      </c>
      <c r="G85" s="411" t="s">
        <v>172</v>
      </c>
      <c r="H85" s="403" t="s">
        <v>193</v>
      </c>
      <c r="I85" s="403" t="s">
        <v>2374</v>
      </c>
      <c r="J85" s="375" t="s">
        <v>2375</v>
      </c>
      <c r="K85" s="374" t="s">
        <v>2375</v>
      </c>
      <c r="L85" s="374" t="s">
        <v>2376</v>
      </c>
      <c r="M85" s="411" t="s">
        <v>294</v>
      </c>
      <c r="N85" s="411" t="s">
        <v>2377</v>
      </c>
      <c r="O85" s="411" t="s">
        <v>2377</v>
      </c>
      <c r="P85" s="376" t="s">
        <v>2377</v>
      </c>
      <c r="Q85" s="376" t="s">
        <v>2378</v>
      </c>
      <c r="R85" s="376" t="s">
        <v>2379</v>
      </c>
      <c r="S85" s="376" t="s">
        <v>2380</v>
      </c>
      <c r="T85" s="376" t="s">
        <v>2381</v>
      </c>
      <c r="U85" s="376" t="s">
        <v>2382</v>
      </c>
    </row>
    <row r="86" spans="1:21" s="266" customFormat="1" ht="20.100000000000001" hidden="1" customHeight="1" x14ac:dyDescent="0.2">
      <c r="A86" s="891"/>
      <c r="B86" s="377" t="s">
        <v>381</v>
      </c>
      <c r="C86" s="377" t="s">
        <v>382</v>
      </c>
      <c r="D86" s="377" t="s">
        <v>1289</v>
      </c>
      <c r="E86" s="377" t="s">
        <v>1289</v>
      </c>
      <c r="F86" s="377" t="s">
        <v>1289</v>
      </c>
      <c r="G86" s="377" t="s">
        <v>1289</v>
      </c>
      <c r="H86" s="377" t="s">
        <v>1289</v>
      </c>
      <c r="I86" s="377" t="s">
        <v>1289</v>
      </c>
      <c r="J86" s="377" t="s">
        <v>1289</v>
      </c>
      <c r="K86" s="378" t="s">
        <v>1289</v>
      </c>
      <c r="L86" s="379" t="s">
        <v>1289</v>
      </c>
      <c r="M86" s="377" t="s">
        <v>1289</v>
      </c>
      <c r="N86" s="377" t="s">
        <v>1289</v>
      </c>
      <c r="O86" s="377" t="s">
        <v>1289</v>
      </c>
      <c r="P86" s="379" t="s">
        <v>1289</v>
      </c>
      <c r="Q86" s="379" t="s">
        <v>1289</v>
      </c>
      <c r="R86" s="379" t="s">
        <v>1289</v>
      </c>
      <c r="S86" s="379" t="s">
        <v>1289</v>
      </c>
      <c r="T86" s="379" t="s">
        <v>1289</v>
      </c>
      <c r="U86" s="379" t="s">
        <v>1289</v>
      </c>
    </row>
    <row r="87" spans="1:21" hidden="1" x14ac:dyDescent="0.2">
      <c r="B87" s="136" t="s">
        <v>2383</v>
      </c>
      <c r="C87" s="137" t="s">
        <v>2384</v>
      </c>
      <c r="D87" s="6">
        <v>44288</v>
      </c>
      <c r="E87" s="6">
        <f t="shared" ref="E87:E91" si="12">D87+4</f>
        <v>44292</v>
      </c>
      <c r="F87" s="6">
        <f t="shared" ref="F87:F94" si="13">D87+6</f>
        <v>44294</v>
      </c>
      <c r="G87" s="6">
        <f t="shared" ref="G87:G94" si="14">D87+11</f>
        <v>44299</v>
      </c>
      <c r="H87" s="380">
        <f t="shared" ref="H87:H94" si="15">G87+15</f>
        <v>44314</v>
      </c>
      <c r="I87" s="6">
        <f t="shared" ref="I87:I94" si="16">D87+24</f>
        <v>44312</v>
      </c>
      <c r="J87" s="6">
        <f t="shared" ref="J87:J94" si="17">D87+21</f>
        <v>44309</v>
      </c>
      <c r="K87" s="6">
        <f t="shared" ref="K87:K94" si="18">D87+21</f>
        <v>44309</v>
      </c>
      <c r="L87" s="6">
        <f t="shared" ref="L87:L94" si="19">D87+38</f>
        <v>44326</v>
      </c>
      <c r="M87" s="6">
        <f t="shared" ref="M87:M94" si="20">D87+5</f>
        <v>44293</v>
      </c>
      <c r="N87" s="6">
        <f t="shared" ref="N87:N94" si="21">D87+21</f>
        <v>44309</v>
      </c>
      <c r="O87" s="6">
        <f t="shared" ref="O87:O94" si="22">D87+21</f>
        <v>44309</v>
      </c>
      <c r="P87" s="6">
        <f t="shared" ref="P87:P94" si="23">D87+21</f>
        <v>44309</v>
      </c>
      <c r="Q87" s="6">
        <f t="shared" ref="Q87:Q94" si="24">D87+20</f>
        <v>44308</v>
      </c>
      <c r="R87" s="6">
        <f t="shared" ref="R87:R94" si="25">D87+25</f>
        <v>44313</v>
      </c>
      <c r="S87" s="6">
        <f t="shared" ref="S87:S94" si="26">D87+22</f>
        <v>44310</v>
      </c>
      <c r="T87" s="6">
        <f t="shared" ref="T87:T94" si="27">D87+19</f>
        <v>44307</v>
      </c>
      <c r="U87" s="6">
        <f t="shared" ref="U87:U94" si="28">D87+18</f>
        <v>44306</v>
      </c>
    </row>
    <row r="88" spans="1:21" hidden="1" x14ac:dyDescent="0.2">
      <c r="A88" s="890" t="s">
        <v>2385</v>
      </c>
      <c r="B88" s="382" t="s">
        <v>704</v>
      </c>
      <c r="C88" s="137" t="s">
        <v>2386</v>
      </c>
      <c r="D88" s="6">
        <f t="shared" ref="D88:D94" si="29">D87+7</f>
        <v>44295</v>
      </c>
      <c r="E88" s="6">
        <f t="shared" si="12"/>
        <v>44299</v>
      </c>
      <c r="F88" s="6">
        <f t="shared" si="13"/>
        <v>44301</v>
      </c>
      <c r="G88" s="6">
        <f t="shared" si="14"/>
        <v>44306</v>
      </c>
      <c r="H88" s="380">
        <f t="shared" si="15"/>
        <v>44321</v>
      </c>
      <c r="I88" s="6">
        <f t="shared" si="16"/>
        <v>44319</v>
      </c>
      <c r="J88" s="6">
        <f t="shared" si="17"/>
        <v>44316</v>
      </c>
      <c r="K88" s="6">
        <f t="shared" si="18"/>
        <v>44316</v>
      </c>
      <c r="L88" s="6">
        <f t="shared" si="19"/>
        <v>44333</v>
      </c>
      <c r="M88" s="6">
        <f t="shared" si="20"/>
        <v>44300</v>
      </c>
      <c r="N88" s="6">
        <f t="shared" si="21"/>
        <v>44316</v>
      </c>
      <c r="O88" s="6">
        <f t="shared" si="22"/>
        <v>44316</v>
      </c>
      <c r="P88" s="6">
        <f t="shared" si="23"/>
        <v>44316</v>
      </c>
      <c r="Q88" s="6">
        <f t="shared" si="24"/>
        <v>44315</v>
      </c>
      <c r="R88" s="6">
        <f t="shared" si="25"/>
        <v>44320</v>
      </c>
      <c r="S88" s="6">
        <f t="shared" si="26"/>
        <v>44317</v>
      </c>
      <c r="T88" s="6">
        <f t="shared" si="27"/>
        <v>44314</v>
      </c>
      <c r="U88" s="6">
        <f t="shared" si="28"/>
        <v>44313</v>
      </c>
    </row>
    <row r="89" spans="1:21" hidden="1" x14ac:dyDescent="0.2">
      <c r="A89" s="890" t="s">
        <v>2387</v>
      </c>
      <c r="B89" s="382" t="s">
        <v>704</v>
      </c>
      <c r="C89" s="137" t="s">
        <v>2388</v>
      </c>
      <c r="D89" s="6">
        <f t="shared" si="29"/>
        <v>44302</v>
      </c>
      <c r="E89" s="6">
        <f t="shared" si="12"/>
        <v>44306</v>
      </c>
      <c r="F89" s="6">
        <f t="shared" si="13"/>
        <v>44308</v>
      </c>
      <c r="G89" s="6">
        <f t="shared" si="14"/>
        <v>44313</v>
      </c>
      <c r="H89" s="380">
        <f t="shared" si="15"/>
        <v>44328</v>
      </c>
      <c r="I89" s="6">
        <f t="shared" si="16"/>
        <v>44326</v>
      </c>
      <c r="J89" s="6">
        <f t="shared" si="17"/>
        <v>44323</v>
      </c>
      <c r="K89" s="6">
        <f t="shared" si="18"/>
        <v>44323</v>
      </c>
      <c r="L89" s="6">
        <f t="shared" si="19"/>
        <v>44340</v>
      </c>
      <c r="M89" s="6">
        <f t="shared" si="20"/>
        <v>44307</v>
      </c>
      <c r="N89" s="6">
        <f t="shared" si="21"/>
        <v>44323</v>
      </c>
      <c r="O89" s="6">
        <f t="shared" si="22"/>
        <v>44323</v>
      </c>
      <c r="P89" s="6">
        <f t="shared" si="23"/>
        <v>44323</v>
      </c>
      <c r="Q89" s="6">
        <f t="shared" si="24"/>
        <v>44322</v>
      </c>
      <c r="R89" s="6">
        <f t="shared" si="25"/>
        <v>44327</v>
      </c>
      <c r="S89" s="6">
        <f t="shared" si="26"/>
        <v>44324</v>
      </c>
      <c r="T89" s="6">
        <f t="shared" si="27"/>
        <v>44321</v>
      </c>
      <c r="U89" s="6">
        <f t="shared" si="28"/>
        <v>44320</v>
      </c>
    </row>
    <row r="90" spans="1:21" hidden="1" x14ac:dyDescent="0.2">
      <c r="A90" s="890" t="s">
        <v>2389</v>
      </c>
      <c r="B90" s="382" t="s">
        <v>704</v>
      </c>
      <c r="C90" s="137" t="s">
        <v>2390</v>
      </c>
      <c r="D90" s="6">
        <f t="shared" si="29"/>
        <v>44309</v>
      </c>
      <c r="E90" s="6">
        <f t="shared" si="12"/>
        <v>44313</v>
      </c>
      <c r="F90" s="6">
        <f t="shared" si="13"/>
        <v>44315</v>
      </c>
      <c r="G90" s="6">
        <f t="shared" si="14"/>
        <v>44320</v>
      </c>
      <c r="H90" s="380">
        <f t="shared" si="15"/>
        <v>44335</v>
      </c>
      <c r="I90" s="6">
        <f t="shared" si="16"/>
        <v>44333</v>
      </c>
      <c r="J90" s="6">
        <f t="shared" si="17"/>
        <v>44330</v>
      </c>
      <c r="K90" s="6">
        <f t="shared" si="18"/>
        <v>44330</v>
      </c>
      <c r="L90" s="6">
        <f t="shared" si="19"/>
        <v>44347</v>
      </c>
      <c r="M90" s="6">
        <f t="shared" si="20"/>
        <v>44314</v>
      </c>
      <c r="N90" s="6">
        <f t="shared" si="21"/>
        <v>44330</v>
      </c>
      <c r="O90" s="6">
        <f t="shared" si="22"/>
        <v>44330</v>
      </c>
      <c r="P90" s="6">
        <f t="shared" si="23"/>
        <v>44330</v>
      </c>
      <c r="Q90" s="6">
        <f t="shared" si="24"/>
        <v>44329</v>
      </c>
      <c r="R90" s="6">
        <f t="shared" si="25"/>
        <v>44334</v>
      </c>
      <c r="S90" s="6">
        <f t="shared" si="26"/>
        <v>44331</v>
      </c>
      <c r="T90" s="6">
        <f t="shared" si="27"/>
        <v>44328</v>
      </c>
      <c r="U90" s="6">
        <f t="shared" si="28"/>
        <v>44327</v>
      </c>
    </row>
    <row r="91" spans="1:21" hidden="1" x14ac:dyDescent="0.2">
      <c r="A91" s="890"/>
      <c r="B91" s="382" t="s">
        <v>704</v>
      </c>
      <c r="C91" s="137" t="s">
        <v>2391</v>
      </c>
      <c r="D91" s="6">
        <f t="shared" si="29"/>
        <v>44316</v>
      </c>
      <c r="E91" s="6">
        <f t="shared" si="12"/>
        <v>44320</v>
      </c>
      <c r="F91" s="6">
        <f t="shared" si="13"/>
        <v>44322</v>
      </c>
      <c r="G91" s="6">
        <f t="shared" si="14"/>
        <v>44327</v>
      </c>
      <c r="H91" s="380">
        <f t="shared" si="15"/>
        <v>44342</v>
      </c>
      <c r="I91" s="6">
        <f t="shared" si="16"/>
        <v>44340</v>
      </c>
      <c r="J91" s="6">
        <f t="shared" si="17"/>
        <v>44337</v>
      </c>
      <c r="K91" s="6">
        <f t="shared" si="18"/>
        <v>44337</v>
      </c>
      <c r="L91" s="6">
        <f t="shared" si="19"/>
        <v>44354</v>
      </c>
      <c r="M91" s="6">
        <f t="shared" si="20"/>
        <v>44321</v>
      </c>
      <c r="N91" s="6">
        <f t="shared" si="21"/>
        <v>44337</v>
      </c>
      <c r="O91" s="6">
        <f t="shared" si="22"/>
        <v>44337</v>
      </c>
      <c r="P91" s="6">
        <f t="shared" si="23"/>
        <v>44337</v>
      </c>
      <c r="Q91" s="6">
        <f t="shared" si="24"/>
        <v>44336</v>
      </c>
      <c r="R91" s="6">
        <f t="shared" si="25"/>
        <v>44341</v>
      </c>
      <c r="S91" s="6">
        <f t="shared" si="26"/>
        <v>44338</v>
      </c>
      <c r="T91" s="6">
        <f t="shared" si="27"/>
        <v>44335</v>
      </c>
      <c r="U91" s="6">
        <f t="shared" si="28"/>
        <v>44334</v>
      </c>
    </row>
    <row r="92" spans="1:21" hidden="1" x14ac:dyDescent="0.2">
      <c r="A92" s="890"/>
      <c r="B92" s="384" t="s">
        <v>704</v>
      </c>
      <c r="C92" s="363" t="s">
        <v>2392</v>
      </c>
      <c r="D92" s="6">
        <f>D91+7</f>
        <v>44323</v>
      </c>
      <c r="E92" s="364">
        <f>D92+4</f>
        <v>44327</v>
      </c>
      <c r="F92" s="364">
        <f t="shared" si="13"/>
        <v>44329</v>
      </c>
      <c r="G92" s="364">
        <f t="shared" si="14"/>
        <v>44334</v>
      </c>
      <c r="H92" s="381">
        <f t="shared" si="15"/>
        <v>44349</v>
      </c>
      <c r="I92" s="364">
        <f t="shared" si="16"/>
        <v>44347</v>
      </c>
      <c r="J92" s="364">
        <f t="shared" si="17"/>
        <v>44344</v>
      </c>
      <c r="K92" s="364">
        <f t="shared" si="18"/>
        <v>44344</v>
      </c>
      <c r="L92" s="364">
        <f t="shared" si="19"/>
        <v>44361</v>
      </c>
      <c r="M92" s="364">
        <f t="shared" si="20"/>
        <v>44328</v>
      </c>
      <c r="N92" s="364">
        <f t="shared" si="21"/>
        <v>44344</v>
      </c>
      <c r="O92" s="364">
        <f t="shared" si="22"/>
        <v>44344</v>
      </c>
      <c r="P92" s="364">
        <f t="shared" si="23"/>
        <v>44344</v>
      </c>
      <c r="Q92" s="364">
        <f t="shared" si="24"/>
        <v>44343</v>
      </c>
      <c r="R92" s="364">
        <f t="shared" si="25"/>
        <v>44348</v>
      </c>
      <c r="S92" s="364">
        <f t="shared" si="26"/>
        <v>44345</v>
      </c>
      <c r="T92" s="364">
        <f t="shared" si="27"/>
        <v>44342</v>
      </c>
      <c r="U92" s="364">
        <f t="shared" si="28"/>
        <v>44341</v>
      </c>
    </row>
    <row r="93" spans="1:21" hidden="1" x14ac:dyDescent="0.2">
      <c r="A93" s="890" t="s">
        <v>2393</v>
      </c>
      <c r="B93" s="384" t="s">
        <v>704</v>
      </c>
      <c r="C93" s="363" t="s">
        <v>2394</v>
      </c>
      <c r="D93" s="364">
        <f t="shared" si="29"/>
        <v>44330</v>
      </c>
      <c r="E93" s="364">
        <f t="shared" ref="E93:E94" si="30">D93+4</f>
        <v>44334</v>
      </c>
      <c r="F93" s="364">
        <f t="shared" si="13"/>
        <v>44336</v>
      </c>
      <c r="G93" s="364">
        <f t="shared" si="14"/>
        <v>44341</v>
      </c>
      <c r="H93" s="381">
        <f t="shared" si="15"/>
        <v>44356</v>
      </c>
      <c r="I93" s="364">
        <f t="shared" si="16"/>
        <v>44354</v>
      </c>
      <c r="J93" s="364">
        <f t="shared" si="17"/>
        <v>44351</v>
      </c>
      <c r="K93" s="364">
        <f t="shared" si="18"/>
        <v>44351</v>
      </c>
      <c r="L93" s="364">
        <f t="shared" si="19"/>
        <v>44368</v>
      </c>
      <c r="M93" s="364">
        <f t="shared" si="20"/>
        <v>44335</v>
      </c>
      <c r="N93" s="364">
        <f t="shared" si="21"/>
        <v>44351</v>
      </c>
      <c r="O93" s="364">
        <f t="shared" si="22"/>
        <v>44351</v>
      </c>
      <c r="P93" s="364">
        <f t="shared" si="23"/>
        <v>44351</v>
      </c>
      <c r="Q93" s="364">
        <f t="shared" si="24"/>
        <v>44350</v>
      </c>
      <c r="R93" s="364">
        <f t="shared" si="25"/>
        <v>44355</v>
      </c>
      <c r="S93" s="364">
        <f t="shared" si="26"/>
        <v>44352</v>
      </c>
      <c r="T93" s="364">
        <f t="shared" si="27"/>
        <v>44349</v>
      </c>
      <c r="U93" s="364">
        <f t="shared" si="28"/>
        <v>44348</v>
      </c>
    </row>
    <row r="94" spans="1:21" hidden="1" x14ac:dyDescent="0.2">
      <c r="A94" s="890"/>
      <c r="B94" s="384" t="s">
        <v>704</v>
      </c>
      <c r="C94" s="363" t="s">
        <v>2395</v>
      </c>
      <c r="D94" s="364">
        <f t="shared" si="29"/>
        <v>44337</v>
      </c>
      <c r="E94" s="364">
        <f t="shared" si="30"/>
        <v>44341</v>
      </c>
      <c r="F94" s="364">
        <f t="shared" si="13"/>
        <v>44343</v>
      </c>
      <c r="G94" s="364">
        <f t="shared" si="14"/>
        <v>44348</v>
      </c>
      <c r="H94" s="381">
        <f t="shared" si="15"/>
        <v>44363</v>
      </c>
      <c r="I94" s="364">
        <f t="shared" si="16"/>
        <v>44361</v>
      </c>
      <c r="J94" s="364">
        <f t="shared" si="17"/>
        <v>44358</v>
      </c>
      <c r="K94" s="364">
        <f t="shared" si="18"/>
        <v>44358</v>
      </c>
      <c r="L94" s="364">
        <f t="shared" si="19"/>
        <v>44375</v>
      </c>
      <c r="M94" s="364">
        <f t="shared" si="20"/>
        <v>44342</v>
      </c>
      <c r="N94" s="364">
        <f t="shared" si="21"/>
        <v>44358</v>
      </c>
      <c r="O94" s="364">
        <f t="shared" si="22"/>
        <v>44358</v>
      </c>
      <c r="P94" s="364">
        <f t="shared" si="23"/>
        <v>44358</v>
      </c>
      <c r="Q94" s="364">
        <f t="shared" si="24"/>
        <v>44357</v>
      </c>
      <c r="R94" s="364">
        <f t="shared" si="25"/>
        <v>44362</v>
      </c>
      <c r="S94" s="364">
        <f t="shared" si="26"/>
        <v>44359</v>
      </c>
      <c r="T94" s="364">
        <f t="shared" si="27"/>
        <v>44356</v>
      </c>
      <c r="U94" s="364">
        <f t="shared" si="28"/>
        <v>44355</v>
      </c>
    </row>
  </sheetData>
  <mergeCells count="4">
    <mergeCell ref="B2:F2"/>
    <mergeCell ref="B4:F4"/>
    <mergeCell ref="B8:C8"/>
    <mergeCell ref="D8:D9"/>
  </mergeCells>
  <hyperlinks>
    <hyperlink ref="G2" location="HOME!Print_Area" display="HOME" xr:uid="{A6B955D3-DE3C-4743-8F3D-B580A799D840}"/>
    <hyperlink ref="G70" r:id="rId1" xr:uid="{2502F6B2-A8F2-463A-B1BA-0A9F245EE09C}"/>
    <hyperlink ref="C70" r:id="rId2" xr:uid="{AB3DC901-7BA2-404C-AB7F-114B98D5786C}"/>
    <hyperlink ref="G75" r:id="rId3" xr:uid="{5ABF6FC7-0C44-4BAD-B326-DDCEFD4D85DA}"/>
    <hyperlink ref="G74" r:id="rId4" xr:uid="{C3FDB1BB-248E-452B-A760-FF250F79C366}"/>
    <hyperlink ref="C74" r:id="rId5" xr:uid="{107664C3-EC2D-41D4-8785-BA572C9CA43F}"/>
    <hyperlink ref="C75" r:id="rId6" xr:uid="{BCF8CC06-2954-4250-A432-713D11C653A1}"/>
    <hyperlink ref="C72" r:id="rId7" xr:uid="{88FFB60E-8B80-43C2-B5D4-29C523990EDA}"/>
    <hyperlink ref="C71" r:id="rId8" xr:uid="{C148D771-DEB5-43B3-813E-13A88907322C}"/>
    <hyperlink ref="C77" r:id="rId9" xr:uid="{F5A69B11-7803-43BC-BE61-E1F73C2854CA}"/>
    <hyperlink ref="G73" r:id="rId10" xr:uid="{8DE818F7-3187-4CEA-9981-E7ACD71C3731}"/>
    <hyperlink ref="G76" r:id="rId11" xr:uid="{97D5A644-00C5-4B8B-850B-9C91C7717DD4}"/>
    <hyperlink ref="C73" r:id="rId12" xr:uid="{A6EE55F6-A6EA-4CCE-A0E7-D9863AB0BDF3}"/>
    <hyperlink ref="F70" r:id="rId13" xr:uid="{0B8A9E17-2D64-4D54-9A49-049CB9698539}"/>
    <hyperlink ref="F75" r:id="rId14" xr:uid="{91AFC64A-D7A0-45AB-8425-767E8045CA14}"/>
    <hyperlink ref="F71" r:id="rId15" xr:uid="{547A52A0-8B86-4201-88F5-E3D0522DBD30}"/>
    <hyperlink ref="F72" r:id="rId16" xr:uid="{AF7DF7BA-AA22-4506-8E97-B832BC9D2EA4}"/>
    <hyperlink ref="F73" r:id="rId17" xr:uid="{A413EF03-4E20-4DEB-AAEB-21211F1F1BF0}"/>
    <hyperlink ref="F74" r:id="rId18" xr:uid="{7F209657-DBA3-47D2-9ABB-C2911B1035BB}"/>
    <hyperlink ref="G71" r:id="rId19" xr:uid="{8586BBFC-993A-4854-93BA-2931E57EDE32}"/>
    <hyperlink ref="G72" r:id="rId20" xr:uid="{CAD37DFF-1045-4848-A0EA-30782FD47B09}"/>
    <hyperlink ref="F76" r:id="rId21" xr:uid="{F544FE30-23B5-4829-945A-D55418DCCC5D}"/>
  </hyperlinks>
  <pageMargins left="0.7" right="0.7" top="0.75" bottom="0.75" header="0.3" footer="0.3"/>
  <pageSetup paperSize="9" scale="37" orientation="landscape" r:id="rId22"/>
  <headerFooter>
    <oddFooter>&amp;L_x000D_&amp;1#&amp;"Calibri"&amp;10&amp;K000000 Sensitivity: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38CB-F396-44B3-8FB8-B30C822DFFAB}">
  <sheetPr codeName="Sheet19">
    <tabColor theme="9" tint="0.59999389629810485"/>
    <pageSetUpPr fitToPage="1"/>
  </sheetPr>
  <dimension ref="A2:R83"/>
  <sheetViews>
    <sheetView showGridLines="0" zoomScale="130" zoomScaleNormal="130" zoomScaleSheetLayoutView="75" workbookViewId="0">
      <selection activeCell="G63" sqref="G63"/>
    </sheetView>
  </sheetViews>
  <sheetFormatPr defaultColWidth="9.140625" defaultRowHeight="18.75" customHeight="1" x14ac:dyDescent="0.2"/>
  <cols>
    <col min="1" max="1" width="25.28515625" style="879" bestFit="1" customWidth="1"/>
    <col min="2" max="2" width="25" style="11" customWidth="1"/>
    <col min="3" max="3" width="23.42578125" style="11" customWidth="1"/>
    <col min="4" max="4" width="19.140625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1.85546875" style="11" customWidth="1"/>
    <col min="9" max="9" width="23.7109375" style="18" customWidth="1"/>
    <col min="10" max="10" width="17.570312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8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1:11" ht="18" customHeight="1" thickBot="1" x14ac:dyDescent="0.25">
      <c r="B2" s="1147" t="s">
        <v>116</v>
      </c>
      <c r="C2" s="1147"/>
      <c r="D2" s="1147"/>
      <c r="E2" s="1147"/>
      <c r="F2" s="1147"/>
      <c r="G2" s="121"/>
      <c r="H2" s="986" t="s">
        <v>373</v>
      </c>
      <c r="I2" s="419"/>
      <c r="J2" s="121"/>
      <c r="K2" s="121"/>
    </row>
    <row r="3" spans="1:11" ht="18.75" customHeight="1" thickBot="1" x14ac:dyDescent="0.25">
      <c r="B3" s="123"/>
      <c r="C3" s="122"/>
      <c r="D3" s="122"/>
      <c r="E3" s="122"/>
      <c r="F3" s="122"/>
      <c r="I3" s="121"/>
      <c r="J3" s="121"/>
      <c r="K3" s="121"/>
    </row>
    <row r="4" spans="1:11" s="958" customFormat="1" ht="30" customHeight="1" thickBot="1" x14ac:dyDescent="0.25">
      <c r="A4" s="1094"/>
      <c r="B4" s="1177" t="s">
        <v>2838</v>
      </c>
      <c r="C4" s="1178"/>
      <c r="D4" s="1178"/>
      <c r="E4" s="1178"/>
      <c r="F4" s="1179"/>
      <c r="G4" s="961"/>
      <c r="H4" s="959"/>
      <c r="I4" s="962"/>
      <c r="J4" s="962"/>
      <c r="K4" s="963"/>
    </row>
    <row r="5" spans="1:11" ht="18.75" customHeight="1" x14ac:dyDescent="0.2">
      <c r="B5" s="16"/>
      <c r="C5" s="131"/>
      <c r="D5" s="16"/>
      <c r="E5" s="16"/>
      <c r="F5" s="16"/>
      <c r="G5" s="575"/>
      <c r="H5" s="576"/>
      <c r="I5" s="576"/>
      <c r="J5" s="577"/>
      <c r="K5" s="578"/>
    </row>
    <row r="6" spans="1:11" s="14" customFormat="1" ht="18.75" customHeight="1" x14ac:dyDescent="0.2">
      <c r="A6" s="822"/>
      <c r="C6" s="825"/>
      <c r="D6" s="781"/>
      <c r="E6" s="781"/>
      <c r="F6" s="781"/>
      <c r="G6" s="781"/>
      <c r="H6" s="781"/>
      <c r="I6" s="781"/>
      <c r="J6" s="781"/>
      <c r="K6" s="813"/>
    </row>
    <row r="7" spans="1:11" s="14" customFormat="1" ht="37.5" customHeight="1" x14ac:dyDescent="0.2">
      <c r="B7" s="1153" t="s">
        <v>124</v>
      </c>
      <c r="C7" s="1154"/>
      <c r="D7" s="1155" t="s">
        <v>377</v>
      </c>
      <c r="E7" s="970" t="s">
        <v>1511</v>
      </c>
      <c r="F7" s="1155" t="s">
        <v>1512</v>
      </c>
      <c r="G7" s="1190" t="s">
        <v>382</v>
      </c>
      <c r="H7" s="1155" t="s">
        <v>1511</v>
      </c>
      <c r="I7" s="1155" t="s">
        <v>2839</v>
      </c>
      <c r="J7" s="781"/>
      <c r="K7" s="982" t="s">
        <v>853</v>
      </c>
    </row>
    <row r="8" spans="1:11" s="14" customFormat="1" ht="35.25" customHeight="1" x14ac:dyDescent="0.2">
      <c r="A8" s="822"/>
      <c r="B8" s="973" t="s">
        <v>381</v>
      </c>
      <c r="C8" s="973" t="s">
        <v>382</v>
      </c>
      <c r="D8" s="1156"/>
      <c r="E8" s="969" t="s">
        <v>158</v>
      </c>
      <c r="F8" s="1156"/>
      <c r="G8" s="1191"/>
      <c r="H8" s="1156"/>
      <c r="I8" s="1156"/>
      <c r="J8" s="781"/>
      <c r="K8" s="1085" t="s">
        <v>2840</v>
      </c>
    </row>
    <row r="9" spans="1:11" s="14" customFormat="1" ht="18.75" hidden="1" customHeight="1" x14ac:dyDescent="0.2">
      <c r="A9" s="822"/>
      <c r="B9" s="646" t="s">
        <v>1535</v>
      </c>
      <c r="C9" s="646" t="s">
        <v>2841</v>
      </c>
      <c r="D9" s="826">
        <v>45301</v>
      </c>
      <c r="E9" s="775">
        <f t="shared" ref="E9" si="0">D9+9</f>
        <v>45310</v>
      </c>
      <c r="F9" s="829" t="s">
        <v>727</v>
      </c>
      <c r="G9" s="775" t="s">
        <v>2842</v>
      </c>
      <c r="H9" s="775">
        <v>45310</v>
      </c>
      <c r="I9" s="775">
        <f t="shared" ref="I9:I10" si="1">D9+18</f>
        <v>45319</v>
      </c>
      <c r="J9" s="781"/>
      <c r="K9" s="814">
        <v>45295</v>
      </c>
    </row>
    <row r="10" spans="1:11" s="14" customFormat="1" ht="18.75" hidden="1" customHeight="1" x14ac:dyDescent="0.2">
      <c r="A10" s="822"/>
      <c r="B10" s="828" t="s">
        <v>2843</v>
      </c>
      <c r="C10" s="646" t="s">
        <v>2844</v>
      </c>
      <c r="D10" s="826">
        <v>45305</v>
      </c>
      <c r="E10" s="775">
        <f t="shared" ref="E10" si="2">D10+9</f>
        <v>45314</v>
      </c>
      <c r="F10" s="829" t="s">
        <v>704</v>
      </c>
      <c r="G10" s="775" t="s">
        <v>704</v>
      </c>
      <c r="H10" s="775">
        <f t="shared" ref="H10:H11" si="3">E10</f>
        <v>45314</v>
      </c>
      <c r="I10" s="775">
        <f t="shared" si="1"/>
        <v>45323</v>
      </c>
      <c r="J10" s="781"/>
      <c r="K10" s="814">
        <f t="shared" ref="K10:K16" si="4">K9+7</f>
        <v>45302</v>
      </c>
    </row>
    <row r="11" spans="1:11" s="14" customFormat="1" ht="18.75" hidden="1" customHeight="1" x14ac:dyDescent="0.2">
      <c r="A11" s="822"/>
      <c r="B11" s="828" t="s">
        <v>1516</v>
      </c>
      <c r="C11" s="646" t="s">
        <v>1517</v>
      </c>
      <c r="D11" s="826">
        <v>45308</v>
      </c>
      <c r="E11" s="775">
        <f t="shared" ref="E11:E13" si="5">D11+9</f>
        <v>45317</v>
      </c>
      <c r="F11" s="829" t="s">
        <v>704</v>
      </c>
      <c r="G11" s="775" t="s">
        <v>2845</v>
      </c>
      <c r="H11" s="775">
        <f t="shared" si="3"/>
        <v>45317</v>
      </c>
      <c r="I11" s="775">
        <f t="shared" ref="I11:I16" si="6">D11+18</f>
        <v>45326</v>
      </c>
      <c r="J11" s="781"/>
      <c r="K11" s="814">
        <f t="shared" si="4"/>
        <v>45309</v>
      </c>
    </row>
    <row r="12" spans="1:11" s="14" customFormat="1" ht="18.75" hidden="1" customHeight="1" x14ac:dyDescent="0.2">
      <c r="A12" s="822"/>
      <c r="B12" s="828" t="s">
        <v>2846</v>
      </c>
      <c r="C12" s="646" t="s">
        <v>1521</v>
      </c>
      <c r="D12" s="826">
        <v>45319</v>
      </c>
      <c r="E12" s="775">
        <f t="shared" si="5"/>
        <v>45328</v>
      </c>
      <c r="F12" s="829" t="s">
        <v>738</v>
      </c>
      <c r="G12" s="775" t="s">
        <v>2847</v>
      </c>
      <c r="H12" s="775">
        <v>45329</v>
      </c>
      <c r="I12" s="775">
        <f t="shared" si="6"/>
        <v>45337</v>
      </c>
      <c r="J12" s="781"/>
      <c r="K12" s="814">
        <f t="shared" si="4"/>
        <v>45316</v>
      </c>
    </row>
    <row r="13" spans="1:11" s="14" customFormat="1" ht="18.75" hidden="1" customHeight="1" x14ac:dyDescent="0.2">
      <c r="A13" s="822"/>
      <c r="B13" s="828" t="s">
        <v>2848</v>
      </c>
      <c r="C13" s="646" t="s">
        <v>1525</v>
      </c>
      <c r="D13" s="826">
        <v>45322</v>
      </c>
      <c r="E13" s="775">
        <f t="shared" si="5"/>
        <v>45331</v>
      </c>
      <c r="F13" s="829" t="s">
        <v>727</v>
      </c>
      <c r="G13" s="775" t="s">
        <v>2849</v>
      </c>
      <c r="H13" s="775">
        <v>45336</v>
      </c>
      <c r="I13" s="775">
        <f t="shared" si="6"/>
        <v>45340</v>
      </c>
      <c r="J13" s="781"/>
      <c r="K13" s="814">
        <v>45323</v>
      </c>
    </row>
    <row r="14" spans="1:11" s="14" customFormat="1" ht="18.75" hidden="1" customHeight="1" x14ac:dyDescent="0.2">
      <c r="A14" s="822"/>
      <c r="B14" s="828" t="s">
        <v>1528</v>
      </c>
      <c r="C14" s="646" t="s">
        <v>1529</v>
      </c>
      <c r="D14" s="826">
        <v>45330</v>
      </c>
      <c r="E14" s="775">
        <f t="shared" ref="E14:E15" si="7">D14+9</f>
        <v>45339</v>
      </c>
      <c r="F14" s="829" t="s">
        <v>738</v>
      </c>
      <c r="G14" s="775" t="s">
        <v>2850</v>
      </c>
      <c r="H14" s="775">
        <v>45343</v>
      </c>
      <c r="I14" s="775">
        <f t="shared" si="6"/>
        <v>45348</v>
      </c>
      <c r="J14" s="781"/>
      <c r="K14" s="814">
        <f t="shared" si="4"/>
        <v>45330</v>
      </c>
    </row>
    <row r="15" spans="1:11" s="14" customFormat="1" ht="18.75" hidden="1" customHeight="1" x14ac:dyDescent="0.2">
      <c r="A15" s="822"/>
      <c r="B15" s="828" t="s">
        <v>1531</v>
      </c>
      <c r="C15" s="646" t="s">
        <v>1532</v>
      </c>
      <c r="D15" s="826">
        <v>45342</v>
      </c>
      <c r="E15" s="775">
        <f t="shared" si="7"/>
        <v>45351</v>
      </c>
      <c r="F15" s="829" t="s">
        <v>727</v>
      </c>
      <c r="G15" s="775" t="s">
        <v>2851</v>
      </c>
      <c r="H15" s="775">
        <v>45350</v>
      </c>
      <c r="I15" s="775">
        <f t="shared" si="6"/>
        <v>45360</v>
      </c>
      <c r="J15" s="781"/>
      <c r="K15" s="814">
        <f t="shared" si="4"/>
        <v>45337</v>
      </c>
    </row>
    <row r="16" spans="1:11" s="14" customFormat="1" ht="18.75" hidden="1" customHeight="1" x14ac:dyDescent="0.2">
      <c r="A16" s="822"/>
      <c r="B16" s="828" t="s">
        <v>1535</v>
      </c>
      <c r="C16" s="646" t="s">
        <v>1536</v>
      </c>
      <c r="D16" s="826">
        <v>45343</v>
      </c>
      <c r="E16" s="775">
        <f t="shared" ref="E16" si="8">D16+9</f>
        <v>45352</v>
      </c>
      <c r="F16" s="829" t="s">
        <v>738</v>
      </c>
      <c r="G16" s="775" t="s">
        <v>2852</v>
      </c>
      <c r="H16" s="775">
        <v>45357</v>
      </c>
      <c r="I16" s="775">
        <f t="shared" si="6"/>
        <v>45361</v>
      </c>
      <c r="J16" s="781"/>
      <c r="K16" s="814">
        <f t="shared" si="4"/>
        <v>45344</v>
      </c>
    </row>
    <row r="17" spans="1:11" s="14" customFormat="1" ht="18.75" hidden="1" customHeight="1" x14ac:dyDescent="0.2">
      <c r="A17" s="822"/>
      <c r="B17" s="828" t="s">
        <v>1539</v>
      </c>
      <c r="C17" s="646" t="s">
        <v>1540</v>
      </c>
      <c r="D17" s="826">
        <f t="shared" ref="D17" si="9">D16+7</f>
        <v>45350</v>
      </c>
      <c r="E17" s="775">
        <f>D17+9</f>
        <v>45359</v>
      </c>
      <c r="F17" s="829" t="s">
        <v>727</v>
      </c>
      <c r="G17" s="775" t="s">
        <v>2853</v>
      </c>
      <c r="H17" s="775">
        <v>45364</v>
      </c>
      <c r="I17" s="775">
        <f>D17+18</f>
        <v>45368</v>
      </c>
      <c r="J17" s="781"/>
      <c r="K17" s="814">
        <f>K16+7</f>
        <v>45351</v>
      </c>
    </row>
    <row r="18" spans="1:11" s="14" customFormat="1" ht="18.75" hidden="1" customHeight="1" x14ac:dyDescent="0.2">
      <c r="A18" s="822"/>
      <c r="B18" s="828" t="s">
        <v>1516</v>
      </c>
      <c r="C18" s="646" t="s">
        <v>1542</v>
      </c>
      <c r="D18" s="826">
        <v>45357</v>
      </c>
      <c r="E18" s="775">
        <f>D18+9</f>
        <v>45366</v>
      </c>
      <c r="F18" s="829" t="s">
        <v>738</v>
      </c>
      <c r="G18" s="775" t="s">
        <v>2854</v>
      </c>
      <c r="H18" s="775">
        <v>45371</v>
      </c>
      <c r="I18" s="775">
        <f>D18+18</f>
        <v>45375</v>
      </c>
      <c r="J18" s="781"/>
      <c r="K18" s="814">
        <v>45358</v>
      </c>
    </row>
    <row r="19" spans="1:11" s="14" customFormat="1" ht="18.75" hidden="1" customHeight="1" x14ac:dyDescent="0.2">
      <c r="A19" s="822" t="s">
        <v>1975</v>
      </c>
      <c r="B19" s="886" t="s">
        <v>415</v>
      </c>
      <c r="C19" s="646" t="s">
        <v>1544</v>
      </c>
      <c r="D19" s="826">
        <v>45373</v>
      </c>
      <c r="E19" s="882" t="s">
        <v>415</v>
      </c>
      <c r="F19" s="829" t="s">
        <v>738</v>
      </c>
      <c r="G19" s="775" t="s">
        <v>2855</v>
      </c>
      <c r="H19" s="775">
        <v>45381</v>
      </c>
      <c r="I19" s="775">
        <f>D19+18</f>
        <v>45391</v>
      </c>
      <c r="J19" s="781"/>
      <c r="K19" s="814">
        <f>K18+7</f>
        <v>45365</v>
      </c>
    </row>
    <row r="20" spans="1:11" s="14" customFormat="1" ht="18.75" hidden="1" customHeight="1" x14ac:dyDescent="0.2">
      <c r="A20" s="822"/>
      <c r="B20" s="1006" t="s">
        <v>1528</v>
      </c>
      <c r="C20" s="1010" t="s">
        <v>1546</v>
      </c>
      <c r="D20" s="1010">
        <v>45379</v>
      </c>
      <c r="E20" s="775">
        <f t="shared" ref="E20:E21" si="10">D20+9</f>
        <v>45388</v>
      </c>
      <c r="F20" s="829" t="s">
        <v>738</v>
      </c>
      <c r="G20" s="775" t="s">
        <v>2856</v>
      </c>
      <c r="H20" s="775">
        <v>45397</v>
      </c>
      <c r="I20" s="775">
        <v>45402</v>
      </c>
      <c r="J20" s="781"/>
      <c r="K20" s="775">
        <f t="shared" ref="K20:K26" si="11">K19+7</f>
        <v>45372</v>
      </c>
    </row>
    <row r="21" spans="1:11" s="14" customFormat="1" ht="18.75" hidden="1" customHeight="1" x14ac:dyDescent="0.2">
      <c r="A21" s="822"/>
      <c r="B21" s="1006" t="s">
        <v>1520</v>
      </c>
      <c r="C21" s="1010" t="s">
        <v>1549</v>
      </c>
      <c r="D21" s="1010">
        <v>45380</v>
      </c>
      <c r="E21" s="775">
        <f t="shared" si="10"/>
        <v>45389</v>
      </c>
      <c r="F21" s="829" t="s">
        <v>738</v>
      </c>
      <c r="G21" s="775" t="s">
        <v>2856</v>
      </c>
      <c r="H21" s="775">
        <v>45397</v>
      </c>
      <c r="I21" s="775">
        <v>45402</v>
      </c>
      <c r="J21" s="781"/>
      <c r="K21" s="775">
        <f t="shared" si="11"/>
        <v>45379</v>
      </c>
    </row>
    <row r="22" spans="1:11" s="14" customFormat="1" ht="18.75" hidden="1" customHeight="1" x14ac:dyDescent="0.2">
      <c r="A22" s="822"/>
      <c r="B22" s="1006" t="s">
        <v>1535</v>
      </c>
      <c r="C22" s="1010" t="s">
        <v>1551</v>
      </c>
      <c r="D22" s="1010">
        <v>45385</v>
      </c>
      <c r="E22" s="775">
        <f t="shared" ref="E22:E27" si="12">D22+9</f>
        <v>45394</v>
      </c>
      <c r="F22" s="829" t="s">
        <v>738</v>
      </c>
      <c r="G22" s="775" t="s">
        <v>2856</v>
      </c>
      <c r="H22" s="775">
        <v>45397</v>
      </c>
      <c r="I22" s="775">
        <v>45402</v>
      </c>
      <c r="J22" s="781"/>
      <c r="K22" s="775">
        <v>45386</v>
      </c>
    </row>
    <row r="23" spans="1:11" s="14" customFormat="1" ht="18.75" hidden="1" customHeight="1" x14ac:dyDescent="0.2">
      <c r="A23" s="822"/>
      <c r="B23" s="1006" t="s">
        <v>1539</v>
      </c>
      <c r="C23" s="1010" t="s">
        <v>1563</v>
      </c>
      <c r="D23" s="1010">
        <v>45393</v>
      </c>
      <c r="E23" s="775">
        <f t="shared" si="12"/>
        <v>45402</v>
      </c>
      <c r="F23" s="829" t="s">
        <v>727</v>
      </c>
      <c r="G23" s="775" t="s">
        <v>2857</v>
      </c>
      <c r="H23" s="775">
        <v>45431</v>
      </c>
      <c r="I23" s="775">
        <v>45434</v>
      </c>
      <c r="J23" s="781"/>
      <c r="K23" s="775">
        <f t="shared" si="11"/>
        <v>45393</v>
      </c>
    </row>
    <row r="24" spans="1:11" s="14" customFormat="1" ht="18.75" hidden="1" customHeight="1" x14ac:dyDescent="0.2">
      <c r="A24" s="822" t="s">
        <v>2858</v>
      </c>
      <c r="B24" s="964" t="s">
        <v>415</v>
      </c>
      <c r="C24" s="1004" t="s">
        <v>1565</v>
      </c>
      <c r="D24" s="931">
        <v>45399</v>
      </c>
      <c r="E24" s="871">
        <f t="shared" si="12"/>
        <v>45408</v>
      </c>
      <c r="F24" s="1036" t="s">
        <v>727</v>
      </c>
      <c r="G24" s="871" t="s">
        <v>2859</v>
      </c>
      <c r="H24" s="871">
        <v>45414</v>
      </c>
      <c r="I24" s="871">
        <f t="shared" ref="I24" si="13">D24+18</f>
        <v>45417</v>
      </c>
      <c r="J24" s="781"/>
      <c r="K24" s="775">
        <f t="shared" si="11"/>
        <v>45400</v>
      </c>
    </row>
    <row r="25" spans="1:11" s="14" customFormat="1" ht="18.75" hidden="1" customHeight="1" x14ac:dyDescent="0.2">
      <c r="A25" s="822"/>
      <c r="B25" s="1003" t="s">
        <v>1548</v>
      </c>
      <c r="C25" s="1004" t="s">
        <v>1567</v>
      </c>
      <c r="D25" s="1004">
        <v>45415</v>
      </c>
      <c r="E25" s="775">
        <f t="shared" si="12"/>
        <v>45424</v>
      </c>
      <c r="F25" s="829" t="s">
        <v>727</v>
      </c>
      <c r="G25" s="775" t="s">
        <v>2860</v>
      </c>
      <c r="H25" s="775">
        <v>45427</v>
      </c>
      <c r="I25" s="775">
        <f>H25+5</f>
        <v>45432</v>
      </c>
      <c r="J25" s="781"/>
      <c r="K25" s="775">
        <f t="shared" si="11"/>
        <v>45407</v>
      </c>
    </row>
    <row r="26" spans="1:11" s="14" customFormat="1" ht="18.75" hidden="1" customHeight="1" x14ac:dyDescent="0.2">
      <c r="A26" s="822"/>
      <c r="B26" s="1003" t="s">
        <v>1528</v>
      </c>
      <c r="C26" s="1004" t="s">
        <v>2861</v>
      </c>
      <c r="D26" s="1004">
        <v>45419</v>
      </c>
      <c r="E26" s="775">
        <f t="shared" si="12"/>
        <v>45428</v>
      </c>
      <c r="F26" s="829" t="s">
        <v>727</v>
      </c>
      <c r="G26" s="775" t="s">
        <v>2862</v>
      </c>
      <c r="H26" s="775">
        <v>45436</v>
      </c>
      <c r="I26" s="775">
        <f t="shared" ref="I26:I31" si="14">H26+5</f>
        <v>45441</v>
      </c>
      <c r="J26" s="781"/>
      <c r="K26" s="775">
        <f t="shared" si="11"/>
        <v>45414</v>
      </c>
    </row>
    <row r="27" spans="1:11" s="14" customFormat="1" ht="18.75" hidden="1" customHeight="1" x14ac:dyDescent="0.2">
      <c r="A27" s="822" t="s">
        <v>1520</v>
      </c>
      <c r="B27" s="1005" t="s">
        <v>439</v>
      </c>
      <c r="C27" s="1010" t="s">
        <v>2863</v>
      </c>
      <c r="D27" s="931">
        <v>45424</v>
      </c>
      <c r="E27" s="817">
        <f t="shared" si="12"/>
        <v>45433</v>
      </c>
      <c r="F27" s="1089" t="s">
        <v>738</v>
      </c>
      <c r="G27" s="817" t="s">
        <v>2864</v>
      </c>
      <c r="H27" s="817">
        <v>45441</v>
      </c>
      <c r="I27" s="817">
        <f t="shared" si="14"/>
        <v>45446</v>
      </c>
      <c r="J27" s="781"/>
      <c r="K27" s="775">
        <v>45421</v>
      </c>
    </row>
    <row r="28" spans="1:11" s="14" customFormat="1" ht="18.75" hidden="1" customHeight="1" x14ac:dyDescent="0.2">
      <c r="A28" s="822"/>
      <c r="B28" s="1010" t="s">
        <v>1535</v>
      </c>
      <c r="C28" s="1004" t="s">
        <v>2865</v>
      </c>
      <c r="D28" s="1004">
        <v>45429</v>
      </c>
      <c r="E28" s="775">
        <f t="shared" ref="E28:E31" si="15">D28+9</f>
        <v>45438</v>
      </c>
      <c r="F28" s="829" t="s">
        <v>738</v>
      </c>
      <c r="G28" s="775" t="s">
        <v>2862</v>
      </c>
      <c r="H28" s="775">
        <v>45441</v>
      </c>
      <c r="I28" s="775">
        <f t="shared" si="14"/>
        <v>45446</v>
      </c>
      <c r="J28" s="781"/>
      <c r="K28" s="775">
        <f>K27+7</f>
        <v>45428</v>
      </c>
    </row>
    <row r="29" spans="1:11" s="14" customFormat="1" ht="18.75" hidden="1" customHeight="1" x14ac:dyDescent="0.2">
      <c r="A29" s="822"/>
      <c r="B29" s="1010" t="s">
        <v>1539</v>
      </c>
      <c r="C29" s="1010" t="s">
        <v>2866</v>
      </c>
      <c r="D29" s="1004">
        <v>45440</v>
      </c>
      <c r="E29" s="775">
        <f t="shared" si="15"/>
        <v>45449</v>
      </c>
      <c r="F29" s="829" t="s">
        <v>738</v>
      </c>
      <c r="G29" s="775" t="s">
        <v>2867</v>
      </c>
      <c r="H29" s="775">
        <v>45454</v>
      </c>
      <c r="I29" s="775">
        <f t="shared" ref="I29" si="16">H29+5</f>
        <v>45459</v>
      </c>
      <c r="J29" s="781"/>
      <c r="K29" s="775">
        <f t="shared" ref="K29:K69" si="17">K28+7</f>
        <v>45435</v>
      </c>
    </row>
    <row r="30" spans="1:11" s="14" customFormat="1" ht="18.75" hidden="1" customHeight="1" x14ac:dyDescent="0.2">
      <c r="A30" s="822"/>
      <c r="B30" s="1098" t="s">
        <v>2013</v>
      </c>
      <c r="C30" s="1010" t="s">
        <v>2868</v>
      </c>
      <c r="D30" s="1004">
        <v>45451</v>
      </c>
      <c r="E30" s="775">
        <f t="shared" si="15"/>
        <v>45460</v>
      </c>
      <c r="F30" s="829" t="s">
        <v>738</v>
      </c>
      <c r="G30" s="775" t="s">
        <v>2867</v>
      </c>
      <c r="H30" s="775">
        <v>45454</v>
      </c>
      <c r="I30" s="775">
        <f t="shared" si="14"/>
        <v>45459</v>
      </c>
      <c r="J30" s="781"/>
      <c r="K30" s="775">
        <f t="shared" si="17"/>
        <v>45442</v>
      </c>
    </row>
    <row r="31" spans="1:11" s="14" customFormat="1" ht="18.75" hidden="1" customHeight="1" x14ac:dyDescent="0.2">
      <c r="A31" s="822"/>
      <c r="B31" s="1010" t="s">
        <v>1516</v>
      </c>
      <c r="C31" s="1010" t="s">
        <v>2869</v>
      </c>
      <c r="D31" s="1004">
        <v>45454</v>
      </c>
      <c r="E31" s="775">
        <f t="shared" si="15"/>
        <v>45463</v>
      </c>
      <c r="F31" s="829" t="s">
        <v>727</v>
      </c>
      <c r="G31" s="775" t="s">
        <v>2870</v>
      </c>
      <c r="H31" s="775">
        <v>45462</v>
      </c>
      <c r="I31" s="775">
        <f t="shared" si="14"/>
        <v>45467</v>
      </c>
      <c r="J31" s="781"/>
      <c r="K31" s="775">
        <f t="shared" si="17"/>
        <v>45449</v>
      </c>
    </row>
    <row r="32" spans="1:11" s="14" customFormat="1" ht="18.75" hidden="1" customHeight="1" x14ac:dyDescent="0.2">
      <c r="A32" s="822"/>
      <c r="B32" s="1010" t="s">
        <v>1548</v>
      </c>
      <c r="C32" s="1004" t="s">
        <v>2011</v>
      </c>
      <c r="D32" s="1004">
        <v>45454</v>
      </c>
      <c r="E32" s="775">
        <f t="shared" ref="E32:E35" si="18">D32+9</f>
        <v>45463</v>
      </c>
      <c r="F32" s="829" t="s">
        <v>738</v>
      </c>
      <c r="G32" s="775" t="s">
        <v>2871</v>
      </c>
      <c r="H32" s="775">
        <v>45468</v>
      </c>
      <c r="I32" s="775">
        <f t="shared" ref="I32" si="19">H32+5</f>
        <v>45473</v>
      </c>
      <c r="J32" s="781"/>
      <c r="K32" s="775">
        <f>K31+7</f>
        <v>45456</v>
      </c>
    </row>
    <row r="33" spans="1:11" s="14" customFormat="1" ht="18.75" hidden="1" customHeight="1" x14ac:dyDescent="0.2">
      <c r="A33" s="822"/>
      <c r="B33" s="1010" t="s">
        <v>1548</v>
      </c>
      <c r="C33" s="1004" t="s">
        <v>2872</v>
      </c>
      <c r="D33" s="1004">
        <v>45461</v>
      </c>
      <c r="E33" s="775">
        <f t="shared" si="18"/>
        <v>45470</v>
      </c>
      <c r="F33" s="829"/>
      <c r="G33" s="775"/>
      <c r="H33" s="775"/>
      <c r="I33" s="775"/>
      <c r="J33" s="781"/>
      <c r="K33" s="775">
        <f t="shared" si="17"/>
        <v>45463</v>
      </c>
    </row>
    <row r="34" spans="1:11" s="14" customFormat="1" ht="18.75" hidden="1" customHeight="1" x14ac:dyDescent="0.2">
      <c r="A34" s="822"/>
      <c r="B34" s="1010" t="s">
        <v>1528</v>
      </c>
      <c r="C34" s="1010" t="s">
        <v>2873</v>
      </c>
      <c r="D34" s="1004">
        <v>45463</v>
      </c>
      <c r="E34" s="775">
        <f t="shared" si="18"/>
        <v>45472</v>
      </c>
      <c r="F34" s="829"/>
      <c r="G34" s="775"/>
      <c r="H34" s="775"/>
      <c r="I34" s="775"/>
      <c r="J34" s="781"/>
      <c r="K34" s="775">
        <f t="shared" si="17"/>
        <v>45470</v>
      </c>
    </row>
    <row r="35" spans="1:11" s="14" customFormat="1" ht="18.75" hidden="1" customHeight="1" x14ac:dyDescent="0.2">
      <c r="A35" s="822"/>
      <c r="B35" s="1103" t="s">
        <v>439</v>
      </c>
      <c r="C35" s="1004" t="s">
        <v>2874</v>
      </c>
      <c r="D35" s="931">
        <v>45469</v>
      </c>
      <c r="E35" s="817">
        <f t="shared" si="18"/>
        <v>45478</v>
      </c>
      <c r="F35" s="1050"/>
      <c r="G35" s="817"/>
      <c r="H35" s="817"/>
      <c r="I35" s="817"/>
      <c r="J35" s="781"/>
      <c r="K35" s="775">
        <f t="shared" si="17"/>
        <v>45477</v>
      </c>
    </row>
    <row r="36" spans="1:11" s="14" customFormat="1" ht="18.75" hidden="1" customHeight="1" x14ac:dyDescent="0.2">
      <c r="A36" s="822"/>
      <c r="B36" s="1010" t="s">
        <v>1520</v>
      </c>
      <c r="C36" s="1010" t="s">
        <v>2061</v>
      </c>
      <c r="D36" s="1004">
        <v>45481</v>
      </c>
      <c r="E36" s="775">
        <f t="shared" ref="E36:E37" si="20">D36+9</f>
        <v>45490</v>
      </c>
      <c r="F36" s="829" t="s">
        <v>738</v>
      </c>
      <c r="G36" s="775" t="s">
        <v>2875</v>
      </c>
      <c r="H36" s="775">
        <v>45496</v>
      </c>
      <c r="I36" s="775">
        <f>H36+7</f>
        <v>45503</v>
      </c>
      <c r="J36" s="781"/>
      <c r="K36" s="775" t="e">
        <f>#REF!+7</f>
        <v>#REF!</v>
      </c>
    </row>
    <row r="37" spans="1:11" s="14" customFormat="1" ht="18.75" hidden="1" customHeight="1" x14ac:dyDescent="0.2">
      <c r="A37" s="822"/>
      <c r="B37" s="1010" t="s">
        <v>2021</v>
      </c>
      <c r="C37" s="1010" t="s">
        <v>2062</v>
      </c>
      <c r="D37" s="1002" t="s">
        <v>415</v>
      </c>
      <c r="E37" s="817" t="e">
        <f t="shared" si="20"/>
        <v>#VALUE!</v>
      </c>
      <c r="F37" s="1089" t="s">
        <v>738</v>
      </c>
      <c r="G37" s="817" t="s">
        <v>2876</v>
      </c>
      <c r="H37" s="817">
        <v>45514</v>
      </c>
      <c r="I37" s="817">
        <f t="shared" ref="I37:I41" si="21">H37+7</f>
        <v>45521</v>
      </c>
      <c r="J37" s="781"/>
      <c r="K37" s="775" t="e">
        <f t="shared" si="17"/>
        <v>#REF!</v>
      </c>
    </row>
    <row r="38" spans="1:11" s="14" customFormat="1" ht="18.75" hidden="1" customHeight="1" x14ac:dyDescent="0.2">
      <c r="A38" s="822"/>
      <c r="B38" s="1004" t="s">
        <v>2013</v>
      </c>
      <c r="C38" s="1010" t="s">
        <v>2063</v>
      </c>
      <c r="D38" s="1004">
        <v>45505</v>
      </c>
      <c r="E38" s="775">
        <f t="shared" ref="E38:E39" si="22">D38+9</f>
        <v>45514</v>
      </c>
      <c r="F38" s="829" t="s">
        <v>738</v>
      </c>
      <c r="G38" s="775" t="s">
        <v>2877</v>
      </c>
      <c r="H38" s="775">
        <v>45520</v>
      </c>
      <c r="I38" s="775">
        <f t="shared" si="21"/>
        <v>45527</v>
      </c>
      <c r="J38" s="781"/>
      <c r="K38" s="896" t="e">
        <f t="shared" si="17"/>
        <v>#REF!</v>
      </c>
    </row>
    <row r="39" spans="1:11" s="14" customFormat="1" ht="18.75" hidden="1" customHeight="1" x14ac:dyDescent="0.2">
      <c r="A39" s="822"/>
      <c r="B39" s="1098" t="s">
        <v>439</v>
      </c>
      <c r="C39" s="1010" t="s">
        <v>2065</v>
      </c>
      <c r="D39" s="931">
        <v>45507</v>
      </c>
      <c r="E39" s="817">
        <f t="shared" si="22"/>
        <v>45516</v>
      </c>
      <c r="F39" s="1089" t="s">
        <v>738</v>
      </c>
      <c r="G39" s="817" t="s">
        <v>2876</v>
      </c>
      <c r="H39" s="817">
        <v>45524</v>
      </c>
      <c r="I39" s="817">
        <f t="shared" si="21"/>
        <v>45531</v>
      </c>
      <c r="J39" s="781"/>
      <c r="K39" s="896" t="e">
        <f t="shared" si="17"/>
        <v>#REF!</v>
      </c>
    </row>
    <row r="40" spans="1:11" s="14" customFormat="1" ht="18.75" hidden="1" customHeight="1" x14ac:dyDescent="0.2">
      <c r="A40" s="822"/>
      <c r="B40" s="1010" t="s">
        <v>1548</v>
      </c>
      <c r="C40" s="1004" t="s">
        <v>2066</v>
      </c>
      <c r="D40" s="1004">
        <v>45507</v>
      </c>
      <c r="E40" s="775">
        <f t="shared" ref="E40:E43" si="23">D40+9</f>
        <v>45516</v>
      </c>
      <c r="F40" s="829" t="s">
        <v>738</v>
      </c>
      <c r="G40" s="775" t="s">
        <v>2877</v>
      </c>
      <c r="H40" s="775">
        <v>45520</v>
      </c>
      <c r="I40" s="775">
        <f t="shared" ref="I40" si="24">H40+7</f>
        <v>45527</v>
      </c>
      <c r="J40" s="781"/>
      <c r="K40" s="896" t="e">
        <f>K39+7</f>
        <v>#REF!</v>
      </c>
    </row>
    <row r="41" spans="1:11" s="14" customFormat="1" ht="18.75" hidden="1" customHeight="1" x14ac:dyDescent="0.2">
      <c r="A41" s="822"/>
      <c r="B41" s="1010" t="s">
        <v>1528</v>
      </c>
      <c r="C41" s="1010" t="s">
        <v>2067</v>
      </c>
      <c r="D41" s="1004">
        <v>45512</v>
      </c>
      <c r="E41" s="775">
        <f t="shared" si="23"/>
        <v>45521</v>
      </c>
      <c r="F41" s="829" t="s">
        <v>738</v>
      </c>
      <c r="G41" s="775" t="s">
        <v>2876</v>
      </c>
      <c r="H41" s="775">
        <v>45529</v>
      </c>
      <c r="I41" s="775">
        <f t="shared" si="21"/>
        <v>45536</v>
      </c>
      <c r="J41" s="781"/>
      <c r="K41" s="896" t="e">
        <f t="shared" si="17"/>
        <v>#REF!</v>
      </c>
    </row>
    <row r="42" spans="1:11" s="14" customFormat="1" ht="18.75" hidden="1" customHeight="1" x14ac:dyDescent="0.2">
      <c r="A42" s="822"/>
      <c r="B42" s="1004" t="s">
        <v>1516</v>
      </c>
      <c r="C42" s="1010" t="s">
        <v>2068</v>
      </c>
      <c r="D42" s="1004">
        <v>45518</v>
      </c>
      <c r="E42" s="775">
        <f t="shared" si="23"/>
        <v>45527</v>
      </c>
      <c r="F42" s="829" t="s">
        <v>389</v>
      </c>
      <c r="G42" s="775" t="s">
        <v>2878</v>
      </c>
      <c r="H42" s="775">
        <v>45529</v>
      </c>
      <c r="I42" s="775">
        <f t="shared" ref="I42" si="25">H42+7</f>
        <v>45536</v>
      </c>
      <c r="J42" s="781"/>
      <c r="K42" s="896" t="e">
        <f>K41+7</f>
        <v>#REF!</v>
      </c>
    </row>
    <row r="43" spans="1:11" s="14" customFormat="1" ht="18.75" hidden="1" customHeight="1" x14ac:dyDescent="0.2">
      <c r="A43" s="822"/>
      <c r="B43" s="1010" t="s">
        <v>1535</v>
      </c>
      <c r="C43" s="1010" t="s">
        <v>2069</v>
      </c>
      <c r="D43" s="1004">
        <v>45533</v>
      </c>
      <c r="E43" s="775">
        <f t="shared" si="23"/>
        <v>45542</v>
      </c>
      <c r="F43" s="829" t="s">
        <v>762</v>
      </c>
      <c r="G43" s="775" t="s">
        <v>2879</v>
      </c>
      <c r="H43" s="775">
        <v>45545</v>
      </c>
      <c r="I43" s="775">
        <f t="shared" ref="I43" si="26">H43+7</f>
        <v>45552</v>
      </c>
      <c r="J43" s="781"/>
      <c r="K43" s="896" t="e">
        <f>PERTIWI!L101</f>
        <v>#REF!</v>
      </c>
    </row>
    <row r="44" spans="1:11" s="14" customFormat="1" ht="18.75" hidden="1" customHeight="1" x14ac:dyDescent="0.2">
      <c r="A44" s="822"/>
      <c r="B44" s="1010" t="s">
        <v>2021</v>
      </c>
      <c r="C44" s="1010" t="s">
        <v>2070</v>
      </c>
      <c r="D44" s="1004">
        <v>45540</v>
      </c>
      <c r="E44" s="775">
        <f t="shared" ref="E44:E48" si="27">D44+9</f>
        <v>45549</v>
      </c>
      <c r="F44" s="829" t="s">
        <v>389</v>
      </c>
      <c r="G44" s="775" t="s">
        <v>2880</v>
      </c>
      <c r="H44" s="775">
        <v>45559</v>
      </c>
      <c r="I44" s="775">
        <f t="shared" ref="I44:I48" si="28">H44+7</f>
        <v>45566</v>
      </c>
      <c r="J44" s="781"/>
      <c r="K44" s="896" t="e">
        <f t="shared" ref="K44" si="29">K43+7</f>
        <v>#REF!</v>
      </c>
    </row>
    <row r="45" spans="1:11" s="14" customFormat="1" ht="18.75" hidden="1" customHeight="1" x14ac:dyDescent="0.2">
      <c r="A45" s="822"/>
      <c r="B45" s="1004" t="s">
        <v>2023</v>
      </c>
      <c r="C45" s="1010" t="s">
        <v>2071</v>
      </c>
      <c r="D45" s="1004">
        <v>45545</v>
      </c>
      <c r="E45" s="775">
        <f t="shared" si="27"/>
        <v>45554</v>
      </c>
      <c r="F45" s="829" t="s">
        <v>389</v>
      </c>
      <c r="G45" s="775" t="s">
        <v>2880</v>
      </c>
      <c r="H45" s="775">
        <v>45559</v>
      </c>
      <c r="I45" s="775">
        <f t="shared" ref="I45" si="30">H45+7</f>
        <v>45566</v>
      </c>
      <c r="J45" s="781"/>
      <c r="K45" s="775" t="e">
        <f t="shared" si="17"/>
        <v>#REF!</v>
      </c>
    </row>
    <row r="46" spans="1:11" s="14" customFormat="1" ht="18.75" hidden="1" customHeight="1" x14ac:dyDescent="0.2">
      <c r="A46" s="822"/>
      <c r="B46" s="1010" t="s">
        <v>1548</v>
      </c>
      <c r="C46" s="1004" t="s">
        <v>2072</v>
      </c>
      <c r="D46" s="1004">
        <v>45549</v>
      </c>
      <c r="E46" s="775">
        <f t="shared" si="27"/>
        <v>45558</v>
      </c>
      <c r="F46" s="1042" t="s">
        <v>738</v>
      </c>
      <c r="G46" s="775" t="s">
        <v>2881</v>
      </c>
      <c r="H46" s="775">
        <v>45566</v>
      </c>
      <c r="I46" s="775">
        <f t="shared" si="28"/>
        <v>45573</v>
      </c>
      <c r="J46" s="781"/>
      <c r="K46" s="775" t="e">
        <f t="shared" si="17"/>
        <v>#REF!</v>
      </c>
    </row>
    <row r="47" spans="1:11" s="14" customFormat="1" ht="18.75" hidden="1" customHeight="1" x14ac:dyDescent="0.2">
      <c r="A47" s="822"/>
      <c r="B47" s="1010" t="s">
        <v>1539</v>
      </c>
      <c r="C47" s="1010" t="s">
        <v>2073</v>
      </c>
      <c r="D47" s="1004">
        <v>45557</v>
      </c>
      <c r="E47" s="775">
        <f t="shared" si="27"/>
        <v>45566</v>
      </c>
      <c r="F47" s="1042" t="s">
        <v>389</v>
      </c>
      <c r="G47" s="775" t="s">
        <v>2882</v>
      </c>
      <c r="H47" s="775">
        <v>45573</v>
      </c>
      <c r="I47" s="775">
        <f t="shared" si="28"/>
        <v>45580</v>
      </c>
      <c r="J47" s="781"/>
      <c r="K47" s="775" t="e">
        <f t="shared" si="17"/>
        <v>#REF!</v>
      </c>
    </row>
    <row r="48" spans="1:11" s="14" customFormat="1" ht="18" hidden="1" customHeight="1" x14ac:dyDescent="0.2">
      <c r="A48" s="822"/>
      <c r="B48" s="1010" t="s">
        <v>1516</v>
      </c>
      <c r="C48" s="1010" t="s">
        <v>2883</v>
      </c>
      <c r="D48" s="1004">
        <v>45563</v>
      </c>
      <c r="E48" s="775">
        <f t="shared" si="27"/>
        <v>45572</v>
      </c>
      <c r="F48" s="829" t="s">
        <v>738</v>
      </c>
      <c r="G48" s="775" t="s">
        <v>2884</v>
      </c>
      <c r="H48" s="775">
        <v>45580</v>
      </c>
      <c r="I48" s="775">
        <f t="shared" si="28"/>
        <v>45587</v>
      </c>
      <c r="J48" s="781"/>
      <c r="K48" s="775" t="e">
        <f t="shared" si="17"/>
        <v>#REF!</v>
      </c>
    </row>
    <row r="49" spans="1:11" s="14" customFormat="1" ht="18.75" hidden="1" customHeight="1" x14ac:dyDescent="0.2">
      <c r="A49" s="822"/>
      <c r="B49" s="1010" t="s">
        <v>2037</v>
      </c>
      <c r="C49" s="1010" t="s">
        <v>2075</v>
      </c>
      <c r="D49" s="1004">
        <v>45571</v>
      </c>
      <c r="E49" s="775">
        <f t="shared" ref="E49:E53" si="31">D49+9</f>
        <v>45580</v>
      </c>
      <c r="F49" s="829" t="s">
        <v>389</v>
      </c>
      <c r="G49" s="775" t="s">
        <v>2885</v>
      </c>
      <c r="H49" s="775">
        <v>45597</v>
      </c>
      <c r="I49" s="775">
        <f>H49+10</f>
        <v>45607</v>
      </c>
      <c r="J49" s="781"/>
      <c r="K49" s="775" t="e">
        <f t="shared" si="17"/>
        <v>#REF!</v>
      </c>
    </row>
    <row r="50" spans="1:11" s="14" customFormat="1" ht="18.75" hidden="1" customHeight="1" x14ac:dyDescent="0.2">
      <c r="A50" s="822"/>
      <c r="B50" s="1010" t="s">
        <v>1535</v>
      </c>
      <c r="C50" s="1010" t="s">
        <v>2076</v>
      </c>
      <c r="D50" s="1004">
        <v>45578</v>
      </c>
      <c r="E50" s="775">
        <f t="shared" si="31"/>
        <v>45587</v>
      </c>
      <c r="F50" s="829" t="s">
        <v>389</v>
      </c>
      <c r="G50" s="775" t="s">
        <v>2885</v>
      </c>
      <c r="H50" s="775">
        <v>45597</v>
      </c>
      <c r="I50" s="775">
        <f t="shared" ref="I50:I52" si="32">H50+10</f>
        <v>45607</v>
      </c>
      <c r="J50" s="781"/>
      <c r="K50" s="775" t="e">
        <f t="shared" si="17"/>
        <v>#REF!</v>
      </c>
    </row>
    <row r="51" spans="1:11" s="14" customFormat="1" ht="18.75" hidden="1" customHeight="1" x14ac:dyDescent="0.2">
      <c r="A51" s="822"/>
      <c r="B51" s="1010" t="s">
        <v>2021</v>
      </c>
      <c r="C51" s="1010" t="s">
        <v>2077</v>
      </c>
      <c r="D51" s="1004">
        <v>45580</v>
      </c>
      <c r="E51" s="775">
        <f t="shared" si="31"/>
        <v>45589</v>
      </c>
      <c r="F51" s="829" t="s">
        <v>389</v>
      </c>
      <c r="G51" s="775" t="s">
        <v>2885</v>
      </c>
      <c r="H51" s="775">
        <v>45597</v>
      </c>
      <c r="I51" s="775">
        <f t="shared" si="32"/>
        <v>45607</v>
      </c>
      <c r="J51" s="781"/>
      <c r="K51" s="775" t="e">
        <f t="shared" si="17"/>
        <v>#REF!</v>
      </c>
    </row>
    <row r="52" spans="1:11" s="14" customFormat="1" ht="18.75" hidden="1" customHeight="1" x14ac:dyDescent="0.2">
      <c r="A52" s="822"/>
      <c r="B52" s="1010" t="s">
        <v>1548</v>
      </c>
      <c r="C52" s="1010" t="s">
        <v>2078</v>
      </c>
      <c r="D52" s="1004">
        <v>45587</v>
      </c>
      <c r="E52" s="775">
        <f t="shared" si="31"/>
        <v>45596</v>
      </c>
      <c r="F52" s="829" t="s">
        <v>583</v>
      </c>
      <c r="G52" s="775" t="s">
        <v>2886</v>
      </c>
      <c r="H52" s="775">
        <v>45611</v>
      </c>
      <c r="I52" s="775">
        <f t="shared" si="32"/>
        <v>45621</v>
      </c>
      <c r="J52" s="781"/>
      <c r="K52" s="775" t="e">
        <f t="shared" si="17"/>
        <v>#REF!</v>
      </c>
    </row>
    <row r="53" spans="1:11" s="14" customFormat="1" ht="18" hidden="1" customHeight="1" x14ac:dyDescent="0.2">
      <c r="A53" s="822"/>
      <c r="B53" s="1010" t="s">
        <v>2033</v>
      </c>
      <c r="C53" s="1010" t="s">
        <v>2079</v>
      </c>
      <c r="D53" s="1004">
        <v>45595</v>
      </c>
      <c r="E53" s="775">
        <f t="shared" si="31"/>
        <v>45604</v>
      </c>
      <c r="F53" s="829" t="s">
        <v>583</v>
      </c>
      <c r="G53" s="775" t="s">
        <v>2886</v>
      </c>
      <c r="H53" s="775">
        <v>45611</v>
      </c>
      <c r="I53" s="775">
        <f t="shared" ref="I53" si="33">H53+10</f>
        <v>45621</v>
      </c>
      <c r="J53" s="781"/>
      <c r="K53" s="775" t="e">
        <f t="shared" si="17"/>
        <v>#REF!</v>
      </c>
    </row>
    <row r="54" spans="1:11" s="14" customFormat="1" ht="18.75" hidden="1" customHeight="1" x14ac:dyDescent="0.2">
      <c r="A54" s="822"/>
      <c r="B54" s="1010" t="s">
        <v>1539</v>
      </c>
      <c r="C54" s="1010" t="s">
        <v>2080</v>
      </c>
      <c r="D54" s="1004">
        <v>45605</v>
      </c>
      <c r="E54" s="775">
        <f t="shared" ref="E54:E56" si="34">D54+9</f>
        <v>45614</v>
      </c>
      <c r="F54" s="829" t="s">
        <v>389</v>
      </c>
      <c r="G54" s="775" t="s">
        <v>2887</v>
      </c>
      <c r="H54" s="775">
        <v>45621</v>
      </c>
      <c r="I54" s="775">
        <f t="shared" ref="I54:I57" si="35">H54+10</f>
        <v>45631</v>
      </c>
      <c r="J54" s="781"/>
      <c r="K54" s="775" t="e">
        <f t="shared" si="17"/>
        <v>#REF!</v>
      </c>
    </row>
    <row r="55" spans="1:11" s="14" customFormat="1" ht="18.75" hidden="1" customHeight="1" x14ac:dyDescent="0.2">
      <c r="A55" s="822"/>
      <c r="B55" s="1010" t="s">
        <v>1516</v>
      </c>
      <c r="C55" s="1010" t="s">
        <v>2081</v>
      </c>
      <c r="D55" s="1004">
        <v>45609</v>
      </c>
      <c r="E55" s="775">
        <f t="shared" si="34"/>
        <v>45618</v>
      </c>
      <c r="F55" s="829" t="s">
        <v>389</v>
      </c>
      <c r="G55" s="775" t="s">
        <v>2887</v>
      </c>
      <c r="H55" s="775">
        <v>45621</v>
      </c>
      <c r="I55" s="775">
        <f t="shared" si="35"/>
        <v>45631</v>
      </c>
      <c r="J55" s="781"/>
      <c r="K55" s="775" t="e">
        <f t="shared" si="17"/>
        <v>#REF!</v>
      </c>
    </row>
    <row r="56" spans="1:11" s="14" customFormat="1" ht="18" hidden="1" customHeight="1" x14ac:dyDescent="0.2">
      <c r="A56" s="822"/>
      <c r="B56" s="1010" t="s">
        <v>2037</v>
      </c>
      <c r="C56" s="1010" t="s">
        <v>2082</v>
      </c>
      <c r="D56" s="1004">
        <v>45623</v>
      </c>
      <c r="E56" s="775">
        <f t="shared" si="34"/>
        <v>45632</v>
      </c>
      <c r="F56" s="829" t="s">
        <v>389</v>
      </c>
      <c r="G56" s="775" t="s">
        <v>2888</v>
      </c>
      <c r="H56" s="775">
        <v>45639</v>
      </c>
      <c r="I56" s="775">
        <f t="shared" ref="I56" si="36">H56+10</f>
        <v>45649</v>
      </c>
      <c r="J56" s="781"/>
      <c r="K56" s="775" t="e">
        <f t="shared" si="17"/>
        <v>#REF!</v>
      </c>
    </row>
    <row r="57" spans="1:11" s="14" customFormat="1" ht="18.75" hidden="1" customHeight="1" x14ac:dyDescent="0.2">
      <c r="A57" s="822"/>
      <c r="B57" s="1010" t="s">
        <v>1535</v>
      </c>
      <c r="C57" s="1010" t="s">
        <v>2083</v>
      </c>
      <c r="D57" s="1004">
        <v>45625</v>
      </c>
      <c r="E57" s="775">
        <f t="shared" ref="E57:E60" si="37">D57+9</f>
        <v>45634</v>
      </c>
      <c r="F57" s="829" t="s">
        <v>389</v>
      </c>
      <c r="G57" s="775" t="s">
        <v>2888</v>
      </c>
      <c r="H57" s="775">
        <v>45639</v>
      </c>
      <c r="I57" s="775">
        <f t="shared" si="35"/>
        <v>45649</v>
      </c>
      <c r="J57" s="781"/>
      <c r="K57" s="775" t="e">
        <f t="shared" si="17"/>
        <v>#REF!</v>
      </c>
    </row>
    <row r="58" spans="1:11" s="14" customFormat="1" ht="18.75" hidden="1" customHeight="1" x14ac:dyDescent="0.2">
      <c r="A58" s="822"/>
      <c r="B58" s="1010" t="s">
        <v>2040</v>
      </c>
      <c r="C58" s="1010" t="s">
        <v>2084</v>
      </c>
      <c r="D58" s="1004">
        <v>45633</v>
      </c>
      <c r="E58" s="775">
        <f t="shared" si="37"/>
        <v>45642</v>
      </c>
      <c r="F58" s="829" t="s">
        <v>583</v>
      </c>
      <c r="G58" s="775" t="s">
        <v>2889</v>
      </c>
      <c r="H58" s="775">
        <v>45648</v>
      </c>
      <c r="I58" s="775">
        <f t="shared" ref="I58:I62" si="38">H58+10</f>
        <v>45658</v>
      </c>
      <c r="J58" s="781"/>
      <c r="K58" s="775" t="e">
        <f t="shared" si="17"/>
        <v>#REF!</v>
      </c>
    </row>
    <row r="59" spans="1:11" s="14" customFormat="1" ht="18.75" hidden="1" customHeight="1" x14ac:dyDescent="0.2">
      <c r="A59" s="822"/>
      <c r="B59" s="1010" t="s">
        <v>2033</v>
      </c>
      <c r="C59" s="1010" t="s">
        <v>2085</v>
      </c>
      <c r="D59" s="1004">
        <v>45637</v>
      </c>
      <c r="E59" s="775">
        <f t="shared" si="37"/>
        <v>45646</v>
      </c>
      <c r="F59" s="829" t="s">
        <v>727</v>
      </c>
      <c r="G59" s="775" t="s">
        <v>2890</v>
      </c>
      <c r="H59" s="775">
        <v>45653</v>
      </c>
      <c r="I59" s="775">
        <f t="shared" si="38"/>
        <v>45663</v>
      </c>
      <c r="J59" s="781"/>
      <c r="K59" s="775" t="e">
        <f t="shared" si="17"/>
        <v>#REF!</v>
      </c>
    </row>
    <row r="60" spans="1:11" s="14" customFormat="1" ht="18" hidden="1" customHeight="1" x14ac:dyDescent="0.2">
      <c r="A60" s="822"/>
      <c r="B60" s="1010" t="s">
        <v>1539</v>
      </c>
      <c r="C60" s="1010" t="s">
        <v>2086</v>
      </c>
      <c r="D60" s="1004">
        <v>45644</v>
      </c>
      <c r="E60" s="775">
        <f t="shared" si="37"/>
        <v>45653</v>
      </c>
      <c r="F60" s="829" t="s">
        <v>389</v>
      </c>
      <c r="G60" s="775" t="s">
        <v>2891</v>
      </c>
      <c r="H60" s="775">
        <v>45294</v>
      </c>
      <c r="I60" s="775">
        <f t="shared" si="38"/>
        <v>45304</v>
      </c>
      <c r="J60" s="781"/>
      <c r="K60" s="775" t="e">
        <f t="shared" si="17"/>
        <v>#REF!</v>
      </c>
    </row>
    <row r="61" spans="1:11" s="14" customFormat="1" ht="18.75" hidden="1" customHeight="1" x14ac:dyDescent="0.2">
      <c r="A61" s="822"/>
      <c r="B61" s="1010" t="s">
        <v>1516</v>
      </c>
      <c r="C61" s="1010" t="s">
        <v>2087</v>
      </c>
      <c r="D61" s="1004">
        <v>45651</v>
      </c>
      <c r="E61" s="775">
        <f t="shared" ref="E61:E66" si="39">D61+9</f>
        <v>45660</v>
      </c>
      <c r="F61" s="829" t="s">
        <v>583</v>
      </c>
      <c r="G61" s="775" t="s">
        <v>2892</v>
      </c>
      <c r="H61" s="775">
        <v>45301</v>
      </c>
      <c r="I61" s="775">
        <f t="shared" si="38"/>
        <v>45311</v>
      </c>
      <c r="J61" s="781"/>
      <c r="K61" s="775" t="e">
        <f t="shared" si="17"/>
        <v>#REF!</v>
      </c>
    </row>
    <row r="62" spans="1:11" s="14" customFormat="1" ht="18" customHeight="1" x14ac:dyDescent="0.2">
      <c r="A62" s="822"/>
      <c r="B62" s="1010" t="s">
        <v>2037</v>
      </c>
      <c r="C62" s="1010" t="s">
        <v>2088</v>
      </c>
      <c r="D62" s="1004">
        <v>45668</v>
      </c>
      <c r="E62" s="775">
        <f t="shared" si="39"/>
        <v>45677</v>
      </c>
      <c r="F62" s="829" t="s">
        <v>389</v>
      </c>
      <c r="G62" s="775" t="s">
        <v>2893</v>
      </c>
      <c r="H62" s="775">
        <v>45684</v>
      </c>
      <c r="I62" s="775">
        <f t="shared" si="38"/>
        <v>45694</v>
      </c>
      <c r="J62" s="781"/>
      <c r="K62" s="775">
        <f>PERTIWI!L120</f>
        <v>45669</v>
      </c>
    </row>
    <row r="63" spans="1:11" s="14" customFormat="1" ht="18.75" customHeight="1" x14ac:dyDescent="0.2">
      <c r="A63" s="822"/>
      <c r="B63" s="1010" t="s">
        <v>1535</v>
      </c>
      <c r="C63" s="1010" t="s">
        <v>2089</v>
      </c>
      <c r="D63" s="1004">
        <v>45670</v>
      </c>
      <c r="E63" s="775">
        <f t="shared" si="39"/>
        <v>45679</v>
      </c>
      <c r="F63" s="829" t="s">
        <v>389</v>
      </c>
      <c r="G63" s="775" t="s">
        <v>2893</v>
      </c>
      <c r="H63" s="775">
        <v>45684</v>
      </c>
      <c r="I63" s="775">
        <f t="shared" ref="I63" si="40">H63+10</f>
        <v>45694</v>
      </c>
      <c r="J63" s="781"/>
      <c r="K63" s="775">
        <f t="shared" si="17"/>
        <v>45676</v>
      </c>
    </row>
    <row r="64" spans="1:11" s="14" customFormat="1" ht="18.75" customHeight="1" x14ac:dyDescent="0.2">
      <c r="A64" s="822"/>
      <c r="B64" s="1010" t="s">
        <v>2040</v>
      </c>
      <c r="C64" s="1010" t="s">
        <v>2090</v>
      </c>
      <c r="D64" s="1004">
        <v>45678</v>
      </c>
      <c r="E64" s="775">
        <f t="shared" si="39"/>
        <v>45687</v>
      </c>
      <c r="F64" s="829" t="s">
        <v>583</v>
      </c>
      <c r="G64" s="775" t="s">
        <v>2894</v>
      </c>
      <c r="H64" s="775">
        <v>45691</v>
      </c>
      <c r="I64" s="775">
        <f t="shared" ref="I64:I69" si="41">H64+10</f>
        <v>45701</v>
      </c>
      <c r="J64" s="781"/>
      <c r="K64" s="775">
        <f t="shared" si="17"/>
        <v>45683</v>
      </c>
    </row>
    <row r="65" spans="1:11" s="14" customFormat="1" ht="18.75" customHeight="1" x14ac:dyDescent="0.2">
      <c r="A65" s="822"/>
      <c r="B65" s="1010" t="s">
        <v>2033</v>
      </c>
      <c r="C65" s="1010" t="s">
        <v>2091</v>
      </c>
      <c r="D65" s="1004">
        <v>45679</v>
      </c>
      <c r="E65" s="775">
        <f t="shared" si="39"/>
        <v>45688</v>
      </c>
      <c r="F65" s="829" t="s">
        <v>583</v>
      </c>
      <c r="G65" s="775" t="s">
        <v>2894</v>
      </c>
      <c r="H65" s="775">
        <v>45691</v>
      </c>
      <c r="I65" s="775">
        <f t="shared" ref="I65" si="42">H65+10</f>
        <v>45701</v>
      </c>
      <c r="J65" s="781"/>
      <c r="K65" s="775">
        <f t="shared" si="17"/>
        <v>45690</v>
      </c>
    </row>
    <row r="66" spans="1:11" s="14" customFormat="1" ht="18" customHeight="1" x14ac:dyDescent="0.2">
      <c r="A66" s="822"/>
      <c r="B66" s="1010" t="s">
        <v>2037</v>
      </c>
      <c r="C66" s="1010" t="s">
        <v>2092</v>
      </c>
      <c r="D66" s="1004">
        <v>45686</v>
      </c>
      <c r="E66" s="775">
        <f t="shared" si="39"/>
        <v>45695</v>
      </c>
      <c r="F66" s="829" t="s">
        <v>2895</v>
      </c>
      <c r="G66" s="775" t="s">
        <v>2896</v>
      </c>
      <c r="H66" s="775">
        <v>45698</v>
      </c>
      <c r="I66" s="775">
        <f t="shared" si="41"/>
        <v>45708</v>
      </c>
      <c r="J66" s="781"/>
      <c r="K66" s="775">
        <f t="shared" si="17"/>
        <v>45697</v>
      </c>
    </row>
    <row r="67" spans="1:11" s="14" customFormat="1" ht="18" customHeight="1" x14ac:dyDescent="0.2">
      <c r="A67" s="822"/>
      <c r="B67" s="1010" t="s">
        <v>1539</v>
      </c>
      <c r="C67" s="1010" t="s">
        <v>2093</v>
      </c>
      <c r="D67" s="1004">
        <v>45327</v>
      </c>
      <c r="E67" s="775">
        <f t="shared" ref="E67:E70" si="43">D67+9</f>
        <v>45336</v>
      </c>
      <c r="F67" s="829" t="s">
        <v>389</v>
      </c>
      <c r="G67" s="775" t="s">
        <v>2897</v>
      </c>
      <c r="H67" s="775">
        <v>45705</v>
      </c>
      <c r="I67" s="775">
        <f t="shared" si="41"/>
        <v>45715</v>
      </c>
      <c r="J67" s="781"/>
      <c r="K67" s="775">
        <f t="shared" si="17"/>
        <v>45704</v>
      </c>
    </row>
    <row r="68" spans="1:11" s="14" customFormat="1" ht="18" customHeight="1" x14ac:dyDescent="0.2">
      <c r="A68" s="822"/>
      <c r="B68" s="1010" t="s">
        <v>1516</v>
      </c>
      <c r="C68" s="1010" t="s">
        <v>2094</v>
      </c>
      <c r="D68" s="1004">
        <v>45334</v>
      </c>
      <c r="E68" s="775">
        <f t="shared" si="43"/>
        <v>45343</v>
      </c>
      <c r="F68" s="829" t="s">
        <v>583</v>
      </c>
      <c r="G68" s="775" t="s">
        <v>2898</v>
      </c>
      <c r="H68" s="775">
        <v>45712</v>
      </c>
      <c r="I68" s="775">
        <f t="shared" si="41"/>
        <v>45722</v>
      </c>
      <c r="J68" s="781"/>
      <c r="K68" s="775">
        <f t="shared" si="17"/>
        <v>45711</v>
      </c>
    </row>
    <row r="69" spans="1:11" s="14" customFormat="1" ht="18" customHeight="1" x14ac:dyDescent="0.2">
      <c r="A69" s="822"/>
      <c r="B69" s="1010" t="s">
        <v>1535</v>
      </c>
      <c r="C69" s="1010" t="s">
        <v>2095</v>
      </c>
      <c r="D69" s="1004">
        <v>45341</v>
      </c>
      <c r="E69" s="775">
        <f t="shared" si="43"/>
        <v>45350</v>
      </c>
      <c r="F69" s="829" t="s">
        <v>2895</v>
      </c>
      <c r="G69" s="775" t="s">
        <v>2899</v>
      </c>
      <c r="H69" s="775">
        <v>45719</v>
      </c>
      <c r="I69" s="775">
        <f t="shared" si="41"/>
        <v>45729</v>
      </c>
      <c r="J69" s="781"/>
      <c r="K69" s="775">
        <f t="shared" si="17"/>
        <v>45718</v>
      </c>
    </row>
    <row r="70" spans="1:11" s="14" customFormat="1" ht="18" hidden="1" customHeight="1" x14ac:dyDescent="0.2">
      <c r="A70" s="822"/>
      <c r="B70" s="1010" t="s">
        <v>2040</v>
      </c>
      <c r="C70" s="1010" t="s">
        <v>2096</v>
      </c>
      <c r="D70" s="1004">
        <v>45348</v>
      </c>
      <c r="E70" s="775">
        <f t="shared" si="43"/>
        <v>45357</v>
      </c>
      <c r="F70" s="829"/>
      <c r="G70" s="775"/>
      <c r="H70" s="775"/>
      <c r="I70" s="775"/>
      <c r="J70" s="781"/>
      <c r="K70" s="781"/>
    </row>
    <row r="72" spans="1:11" ht="18.75" customHeight="1" thickBot="1" x14ac:dyDescent="0.25"/>
    <row r="73" spans="1:11" s="147" customFormat="1" ht="18.75" customHeight="1" x14ac:dyDescent="0.2">
      <c r="B73" s="788"/>
      <c r="C73" s="789"/>
      <c r="D73" s="790"/>
      <c r="E73" s="791"/>
      <c r="F73" s="792"/>
      <c r="G73" s="793"/>
      <c r="H73" s="794"/>
    </row>
    <row r="74" spans="1:11" s="147" customFormat="1" ht="18.75" customHeight="1" x14ac:dyDescent="0.2">
      <c r="B74" s="795" t="s">
        <v>528</v>
      </c>
      <c r="C74" s="145"/>
      <c r="D74" s="147" t="s">
        <v>529</v>
      </c>
      <c r="G74" s="147" t="s">
        <v>530</v>
      </c>
      <c r="H74" s="796"/>
    </row>
    <row r="75" spans="1:11" s="147" customFormat="1" ht="18.75" customHeight="1" x14ac:dyDescent="0.2">
      <c r="B75" s="797" t="s">
        <v>531</v>
      </c>
      <c r="C75" s="798" t="s">
        <v>532</v>
      </c>
      <c r="D75" s="133" t="s">
        <v>533</v>
      </c>
      <c r="F75" s="798" t="s">
        <v>534</v>
      </c>
      <c r="G75" s="145" t="s">
        <v>535</v>
      </c>
      <c r="H75" s="799" t="s">
        <v>536</v>
      </c>
    </row>
    <row r="76" spans="1:11" s="147" customFormat="1" ht="18.75" customHeight="1" x14ac:dyDescent="0.2">
      <c r="B76" s="797" t="s">
        <v>537</v>
      </c>
      <c r="C76" s="798" t="s">
        <v>538</v>
      </c>
      <c r="D76" s="133" t="s">
        <v>539</v>
      </c>
      <c r="E76" s="148" t="s">
        <v>540</v>
      </c>
      <c r="F76" s="802" t="s">
        <v>541</v>
      </c>
      <c r="G76" s="145" t="s">
        <v>542</v>
      </c>
      <c r="H76" s="799" t="s">
        <v>543</v>
      </c>
    </row>
    <row r="77" spans="1:11" s="147" customFormat="1" ht="18.75" customHeight="1" x14ac:dyDescent="0.2">
      <c r="B77" s="800" t="s">
        <v>544</v>
      </c>
      <c r="C77" s="801" t="s">
        <v>545</v>
      </c>
      <c r="D77" s="133" t="s">
        <v>546</v>
      </c>
      <c r="E77" s="148" t="s">
        <v>547</v>
      </c>
      <c r="F77" s="802" t="s">
        <v>548</v>
      </c>
      <c r="G77" s="602" t="s">
        <v>549</v>
      </c>
      <c r="H77" s="803" t="s">
        <v>550</v>
      </c>
    </row>
    <row r="78" spans="1:11" s="147" customFormat="1" ht="18.75" customHeight="1" x14ac:dyDescent="0.2">
      <c r="B78" s="800" t="s">
        <v>551</v>
      </c>
      <c r="C78" s="801" t="s">
        <v>552</v>
      </c>
      <c r="D78" s="133" t="s">
        <v>553</v>
      </c>
      <c r="E78" s="148" t="s">
        <v>554</v>
      </c>
      <c r="F78" s="802" t="s">
        <v>555</v>
      </c>
      <c r="G78" s="602" t="s">
        <v>556</v>
      </c>
      <c r="H78" s="803" t="s">
        <v>557</v>
      </c>
    </row>
    <row r="79" spans="1:11" s="147" customFormat="1" ht="18.75" customHeight="1" x14ac:dyDescent="0.2">
      <c r="B79" s="800" t="s">
        <v>558</v>
      </c>
      <c r="C79" s="801" t="s">
        <v>559</v>
      </c>
      <c r="D79" s="133" t="s">
        <v>560</v>
      </c>
      <c r="E79" s="148" t="s">
        <v>561</v>
      </c>
      <c r="F79" s="802" t="s">
        <v>562</v>
      </c>
      <c r="G79" s="602" t="s">
        <v>563</v>
      </c>
      <c r="H79" s="803" t="s">
        <v>564</v>
      </c>
    </row>
    <row r="80" spans="1:11" s="147" customFormat="1" ht="18.75" customHeight="1" x14ac:dyDescent="0.2">
      <c r="B80" s="800" t="s">
        <v>565</v>
      </c>
      <c r="C80" s="801" t="s">
        <v>566</v>
      </c>
      <c r="D80" s="133" t="s">
        <v>567</v>
      </c>
      <c r="E80" s="148" t="s">
        <v>568</v>
      </c>
      <c r="F80" s="802" t="s">
        <v>569</v>
      </c>
      <c r="G80" s="602" t="s">
        <v>570</v>
      </c>
      <c r="H80" s="803" t="s">
        <v>571</v>
      </c>
    </row>
    <row r="81" spans="2:8" s="147" customFormat="1" ht="18.75" customHeight="1" x14ac:dyDescent="0.2">
      <c r="B81" s="800" t="s">
        <v>572</v>
      </c>
      <c r="C81" s="801" t="s">
        <v>573</v>
      </c>
      <c r="D81" s="133" t="s">
        <v>574</v>
      </c>
      <c r="E81" s="148" t="s">
        <v>575</v>
      </c>
      <c r="F81" s="756" t="s">
        <v>576</v>
      </c>
      <c r="G81" s="602" t="s">
        <v>577</v>
      </c>
      <c r="H81" s="804" t="s">
        <v>578</v>
      </c>
    </row>
    <row r="82" spans="2:8" ht="18.75" customHeight="1" x14ac:dyDescent="0.2">
      <c r="B82" s="800" t="s">
        <v>579</v>
      </c>
      <c r="C82" s="801" t="s">
        <v>580</v>
      </c>
      <c r="D82" s="133"/>
      <c r="E82" s="145"/>
      <c r="F82" s="602"/>
      <c r="G82" s="147"/>
      <c r="H82" s="805"/>
    </row>
    <row r="83" spans="2:8" ht="18.75" customHeight="1" thickBot="1" x14ac:dyDescent="0.25">
      <c r="B83" s="806"/>
      <c r="C83" s="807"/>
      <c r="D83" s="807"/>
      <c r="E83" s="808"/>
      <c r="F83" s="808"/>
      <c r="G83" s="808"/>
      <c r="H83" s="809"/>
    </row>
  </sheetData>
  <mergeCells count="8">
    <mergeCell ref="I7:I8"/>
    <mergeCell ref="D7:D8"/>
    <mergeCell ref="B2:F2"/>
    <mergeCell ref="F7:F8"/>
    <mergeCell ref="G7:G8"/>
    <mergeCell ref="H7:H8"/>
    <mergeCell ref="B4:F4"/>
    <mergeCell ref="B7:C7"/>
  </mergeCells>
  <phoneticPr fontId="81" type="noConversion"/>
  <hyperlinks>
    <hyperlink ref="H2" location="HOME!Print_Area" display="HOME" xr:uid="{65054994-794B-4160-8AB0-FAEF48F9713E}"/>
    <hyperlink ref="H75" r:id="rId1" xr:uid="{C411BEE7-97E8-41A6-B932-0A294A728CB5}"/>
    <hyperlink ref="C75" r:id="rId2" xr:uid="{2ED8CD13-722F-4716-B151-78A641E9D574}"/>
    <hyperlink ref="H80" r:id="rId3" xr:uid="{64637644-58D3-4E01-92BD-62BA403F5BBF}"/>
    <hyperlink ref="H79" r:id="rId4" xr:uid="{C6FDD7F9-0530-43AC-AD2F-5D65BD74B2C9}"/>
    <hyperlink ref="C79" r:id="rId5" xr:uid="{9719FF67-F1B5-4039-829F-138DCECFE960}"/>
    <hyperlink ref="C80" r:id="rId6" xr:uid="{A2C6814D-EFD1-4457-8BEC-60221A8366DE}"/>
    <hyperlink ref="C77" r:id="rId7" xr:uid="{BCFD124C-648C-4B34-9FE0-3163EEEE81DA}"/>
    <hyperlink ref="C76" r:id="rId8" xr:uid="{80F411A4-7B24-448F-97D4-AD648D9E2EE2}"/>
    <hyperlink ref="C82" r:id="rId9" xr:uid="{0FEACC9D-A369-46A4-95A9-24A058F71860}"/>
    <hyperlink ref="H78" r:id="rId10" xr:uid="{496E2320-6B45-48F3-B563-2F623510468A}"/>
    <hyperlink ref="H81" r:id="rId11" xr:uid="{A8EEA807-C91E-44F0-AB6D-6B5B9EAA2D7C}"/>
    <hyperlink ref="C78" r:id="rId12" xr:uid="{FBCB3E78-F70B-47F9-9E77-49D5242830FE}"/>
    <hyperlink ref="F75" r:id="rId13" xr:uid="{92EAE8F3-29D9-4E5E-A754-FEA9BD98613A}"/>
    <hyperlink ref="F80" r:id="rId14" xr:uid="{50870A2A-3E95-416D-B999-9555EC6B51F0}"/>
    <hyperlink ref="F76" r:id="rId15" xr:uid="{47CD1EC2-2354-426B-96F8-1465A9B26568}"/>
    <hyperlink ref="F77" r:id="rId16" xr:uid="{9A6F29F2-F52E-4C3E-9DF1-A28B6C0F3649}"/>
    <hyperlink ref="F78" r:id="rId17" xr:uid="{3FD01CD1-63B3-4F58-BF63-5ACEFB0E5293}"/>
    <hyperlink ref="F79" r:id="rId18" xr:uid="{DB94BC7F-2800-4AC0-A6E7-9C6A74DEAF5F}"/>
    <hyperlink ref="H76" r:id="rId19" xr:uid="{40822BF9-7337-436F-A7E5-A6C4561A63C3}"/>
    <hyperlink ref="H77" r:id="rId20" xr:uid="{35047C38-8B08-4561-9D62-12FF5D49EBC8}"/>
    <hyperlink ref="F81" r:id="rId21" xr:uid="{4D81FAE7-779E-4168-99B3-8EC921584400}"/>
  </hyperlinks>
  <pageMargins left="0.7" right="0.7" top="0.75" bottom="0.75" header="0.3" footer="0.3"/>
  <pageSetup paperSize="9" scale="51" orientation="landscape" r:id="rId22"/>
  <headerFooter>
    <oddFooter>&amp;L_x000D_&amp;1#&amp;"Calibri"&amp;10&amp;K000000 Sensitivity: Public</oddFooter>
  </headerFooter>
  <ignoredErrors>
    <ignoredError sqref="K43 I49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rgb="FFFFCCCC"/>
    <pageSetUpPr fitToPage="1"/>
  </sheetPr>
  <dimension ref="A2:J57"/>
  <sheetViews>
    <sheetView showGridLines="0" zoomScaleNormal="100" zoomScaleSheetLayoutView="75" workbookViewId="0">
      <selection activeCell="K50" sqref="K50"/>
    </sheetView>
  </sheetViews>
  <sheetFormatPr defaultColWidth="9.140625" defaultRowHeight="17.25" customHeight="1" x14ac:dyDescent="0.2"/>
  <cols>
    <col min="1" max="1" width="13.7109375" style="211" customWidth="1"/>
    <col min="2" max="2" width="24.85546875" style="145" customWidth="1"/>
    <col min="3" max="3" width="25.140625" style="145" customWidth="1"/>
    <col min="4" max="4" width="19" style="145" customWidth="1"/>
    <col min="5" max="5" width="17.42578125" style="145" customWidth="1"/>
    <col min="6" max="6" width="23.42578125" style="145" customWidth="1"/>
    <col min="7" max="7" width="17.28515625" style="145" customWidth="1"/>
    <col min="8" max="8" width="23.28515625" style="145" customWidth="1"/>
    <col min="9" max="9" width="16.7109375" style="145" customWidth="1"/>
    <col min="10" max="10" width="17.5703125" style="149" customWidth="1"/>
    <col min="11" max="11" width="24.85546875" style="149" customWidth="1"/>
    <col min="12" max="12" width="19.7109375" style="149" customWidth="1"/>
    <col min="13" max="13" width="19" style="149" customWidth="1"/>
    <col min="14" max="16384" width="9.140625" style="149"/>
  </cols>
  <sheetData>
    <row r="2" spans="2:10" ht="17.25" customHeight="1" thickBot="1" x14ac:dyDescent="0.25">
      <c r="B2" s="1163" t="s">
        <v>116</v>
      </c>
      <c r="C2" s="1163"/>
      <c r="D2" s="1163"/>
      <c r="E2" s="1163"/>
      <c r="F2" s="1163"/>
      <c r="G2" s="1163"/>
      <c r="H2" s="1163"/>
      <c r="J2" s="986" t="s">
        <v>373</v>
      </c>
    </row>
    <row r="3" spans="2:10" ht="14.25" thickBot="1" x14ac:dyDescent="0.25">
      <c r="B3" s="165"/>
      <c r="J3" s="1023"/>
    </row>
    <row r="4" spans="2:10" ht="30" customHeight="1" thickBot="1" x14ac:dyDescent="0.25">
      <c r="B4" s="1148" t="s">
        <v>2900</v>
      </c>
      <c r="C4" s="1149"/>
      <c r="D4" s="1149"/>
      <c r="E4" s="1149"/>
      <c r="F4" s="1149"/>
      <c r="G4" s="1149"/>
      <c r="H4" s="1150"/>
      <c r="I4" s="147"/>
      <c r="J4" s="146"/>
    </row>
    <row r="5" spans="2:10" ht="17.25" customHeight="1" x14ac:dyDescent="0.2">
      <c r="B5" s="157"/>
      <c r="F5" s="147"/>
      <c r="I5" s="174"/>
      <c r="J5" s="215"/>
    </row>
    <row r="6" spans="2:10" s="331" customFormat="1" ht="25.5" x14ac:dyDescent="0.2">
      <c r="C6" s="631"/>
      <c r="D6" s="1190" t="s">
        <v>377</v>
      </c>
      <c r="E6" s="970" t="s">
        <v>2901</v>
      </c>
      <c r="F6" s="973" t="s">
        <v>188</v>
      </c>
      <c r="G6" s="973" t="s">
        <v>341</v>
      </c>
      <c r="H6" s="973" t="s">
        <v>2902</v>
      </c>
      <c r="I6" s="782"/>
      <c r="J6" s="901" t="s">
        <v>1955</v>
      </c>
    </row>
    <row r="7" spans="2:10" s="331" customFormat="1" ht="17.25" customHeight="1" x14ac:dyDescent="0.2">
      <c r="B7" s="973" t="s">
        <v>381</v>
      </c>
      <c r="C7" s="973" t="s">
        <v>382</v>
      </c>
      <c r="D7" s="1191"/>
      <c r="E7" s="969" t="s">
        <v>179</v>
      </c>
      <c r="F7" s="969" t="s">
        <v>214</v>
      </c>
      <c r="G7" s="969" t="s">
        <v>263</v>
      </c>
      <c r="H7" s="969" t="s">
        <v>312</v>
      </c>
      <c r="J7" s="1090" t="s">
        <v>383</v>
      </c>
    </row>
    <row r="8" spans="2:10" s="331" customFormat="1" ht="17.25" hidden="1" customHeight="1" x14ac:dyDescent="0.2">
      <c r="B8" s="745" t="s">
        <v>2903</v>
      </c>
      <c r="C8" s="1049" t="s">
        <v>2904</v>
      </c>
      <c r="D8" s="1053">
        <v>45200</v>
      </c>
      <c r="E8" s="1054">
        <f t="shared" ref="E8:E21" si="0">D8+7</f>
        <v>45207</v>
      </c>
      <c r="F8" s="1054">
        <f t="shared" ref="F8:F21" si="1">D8+10</f>
        <v>45210</v>
      </c>
      <c r="G8" s="1054">
        <f t="shared" ref="G8:G21" si="2">D8+13</f>
        <v>45213</v>
      </c>
      <c r="H8" s="1054">
        <f t="shared" ref="H8:H22" si="3">D8+16</f>
        <v>45216</v>
      </c>
      <c r="J8" s="813" t="e">
        <f>#REF!+1</f>
        <v>#REF!</v>
      </c>
    </row>
    <row r="9" spans="2:10" s="331" customFormat="1" ht="17.25" hidden="1" customHeight="1" x14ac:dyDescent="0.2">
      <c r="B9" s="745" t="s">
        <v>2905</v>
      </c>
      <c r="C9" s="1049" t="s">
        <v>2906</v>
      </c>
      <c r="D9" s="1053">
        <v>45207</v>
      </c>
      <c r="E9" s="1054">
        <f t="shared" si="0"/>
        <v>45214</v>
      </c>
      <c r="F9" s="1054">
        <f t="shared" si="1"/>
        <v>45217</v>
      </c>
      <c r="G9" s="1054">
        <f t="shared" si="2"/>
        <v>45220</v>
      </c>
      <c r="H9" s="1054">
        <f t="shared" si="3"/>
        <v>45223</v>
      </c>
      <c r="J9" s="813" t="e">
        <f t="shared" ref="J9:J11" si="4">J8+7</f>
        <v>#REF!</v>
      </c>
    </row>
    <row r="10" spans="2:10" s="331" customFormat="1" ht="17.25" hidden="1" customHeight="1" x14ac:dyDescent="0.2">
      <c r="B10" s="745" t="s">
        <v>2907</v>
      </c>
      <c r="C10" s="1049" t="s">
        <v>2908</v>
      </c>
      <c r="D10" s="1053">
        <v>45214</v>
      </c>
      <c r="E10" s="1054">
        <f t="shared" si="0"/>
        <v>45221</v>
      </c>
      <c r="F10" s="1054">
        <f t="shared" si="1"/>
        <v>45224</v>
      </c>
      <c r="G10" s="1054">
        <f t="shared" si="2"/>
        <v>45227</v>
      </c>
      <c r="H10" s="1054">
        <f t="shared" si="3"/>
        <v>45230</v>
      </c>
      <c r="J10" s="813" t="e">
        <f t="shared" si="4"/>
        <v>#REF!</v>
      </c>
    </row>
    <row r="11" spans="2:10" s="331" customFormat="1" ht="17.25" hidden="1" customHeight="1" x14ac:dyDescent="0.2">
      <c r="B11" s="745" t="s">
        <v>2909</v>
      </c>
      <c r="C11" s="1049" t="s">
        <v>2910</v>
      </c>
      <c r="D11" s="1053">
        <v>45221</v>
      </c>
      <c r="E11" s="1054">
        <f t="shared" si="0"/>
        <v>45228</v>
      </c>
      <c r="F11" s="1054">
        <f t="shared" si="1"/>
        <v>45231</v>
      </c>
      <c r="G11" s="1054">
        <f t="shared" si="2"/>
        <v>45234</v>
      </c>
      <c r="H11" s="1054">
        <f t="shared" si="3"/>
        <v>45237</v>
      </c>
      <c r="J11" s="813" t="e">
        <f t="shared" si="4"/>
        <v>#REF!</v>
      </c>
    </row>
    <row r="12" spans="2:10" s="331" customFormat="1" ht="17.25" hidden="1" customHeight="1" x14ac:dyDescent="0.2">
      <c r="B12" s="745" t="s">
        <v>2911</v>
      </c>
      <c r="C12" s="1049" t="s">
        <v>2912</v>
      </c>
      <c r="D12" s="1053">
        <v>45228</v>
      </c>
      <c r="E12" s="1053">
        <f t="shared" si="0"/>
        <v>45235</v>
      </c>
      <c r="F12" s="1053">
        <f t="shared" si="1"/>
        <v>45238</v>
      </c>
      <c r="G12" s="1053">
        <f t="shared" si="2"/>
        <v>45241</v>
      </c>
      <c r="H12" s="1053">
        <f t="shared" si="3"/>
        <v>45244</v>
      </c>
      <c r="J12" s="813" t="e">
        <f>J11+7</f>
        <v>#REF!</v>
      </c>
    </row>
    <row r="13" spans="2:10" s="331" customFormat="1" ht="17.25" hidden="1" customHeight="1" x14ac:dyDescent="0.2">
      <c r="B13" s="735" t="s">
        <v>2913</v>
      </c>
      <c r="C13" s="1042" t="s">
        <v>2914</v>
      </c>
      <c r="D13" s="1055">
        <v>45235</v>
      </c>
      <c r="E13" s="1055">
        <f t="shared" si="0"/>
        <v>45242</v>
      </c>
      <c r="F13" s="1055">
        <f t="shared" si="1"/>
        <v>45245</v>
      </c>
      <c r="G13" s="1055">
        <f t="shared" si="2"/>
        <v>45248</v>
      </c>
      <c r="H13" s="1055">
        <f t="shared" si="3"/>
        <v>45251</v>
      </c>
      <c r="J13" s="813" t="e">
        <f t="shared" ref="J13:J37" si="5">J12+7</f>
        <v>#REF!</v>
      </c>
    </row>
    <row r="14" spans="2:10" s="331" customFormat="1" ht="17.25" hidden="1" customHeight="1" x14ac:dyDescent="0.2">
      <c r="B14" s="735" t="s">
        <v>2915</v>
      </c>
      <c r="C14" s="1042" t="s">
        <v>2916</v>
      </c>
      <c r="D14" s="1055">
        <v>45242</v>
      </c>
      <c r="E14" s="1055">
        <f t="shared" si="0"/>
        <v>45249</v>
      </c>
      <c r="F14" s="1055">
        <f t="shared" si="1"/>
        <v>45252</v>
      </c>
      <c r="G14" s="1055">
        <f t="shared" si="2"/>
        <v>45255</v>
      </c>
      <c r="H14" s="1055">
        <f t="shared" si="3"/>
        <v>45258</v>
      </c>
      <c r="J14" s="813" t="e">
        <f t="shared" si="5"/>
        <v>#REF!</v>
      </c>
    </row>
    <row r="15" spans="2:10" s="331" customFormat="1" ht="17.25" hidden="1" customHeight="1" x14ac:dyDescent="0.2">
      <c r="B15" s="735" t="s">
        <v>2917</v>
      </c>
      <c r="C15" s="1042" t="s">
        <v>2918</v>
      </c>
      <c r="D15" s="1055">
        <v>45249</v>
      </c>
      <c r="E15" s="1055">
        <f t="shared" si="0"/>
        <v>45256</v>
      </c>
      <c r="F15" s="1055">
        <f t="shared" si="1"/>
        <v>45259</v>
      </c>
      <c r="G15" s="1055">
        <f t="shared" si="2"/>
        <v>45262</v>
      </c>
      <c r="H15" s="1055">
        <f t="shared" si="3"/>
        <v>45265</v>
      </c>
      <c r="J15" s="813" t="e">
        <f t="shared" si="5"/>
        <v>#REF!</v>
      </c>
    </row>
    <row r="16" spans="2:10" s="331" customFormat="1" ht="17.25" hidden="1" customHeight="1" x14ac:dyDescent="0.2">
      <c r="B16" s="735" t="s">
        <v>2919</v>
      </c>
      <c r="C16" s="1042" t="s">
        <v>2920</v>
      </c>
      <c r="D16" s="1055">
        <v>45256</v>
      </c>
      <c r="E16" s="1055">
        <f t="shared" si="0"/>
        <v>45263</v>
      </c>
      <c r="F16" s="1055">
        <f t="shared" si="1"/>
        <v>45266</v>
      </c>
      <c r="G16" s="1055">
        <f t="shared" si="2"/>
        <v>45269</v>
      </c>
      <c r="H16" s="1055">
        <f t="shared" si="3"/>
        <v>45272</v>
      </c>
      <c r="J16" s="813" t="e">
        <f t="shared" si="5"/>
        <v>#REF!</v>
      </c>
    </row>
    <row r="17" spans="2:10" s="331" customFormat="1" ht="17.25" hidden="1" customHeight="1" x14ac:dyDescent="0.2">
      <c r="B17" s="745" t="s">
        <v>2921</v>
      </c>
      <c r="C17" s="1049" t="s">
        <v>2922</v>
      </c>
      <c r="D17" s="1053">
        <v>45263</v>
      </c>
      <c r="E17" s="1053">
        <f t="shared" si="0"/>
        <v>45270</v>
      </c>
      <c r="F17" s="1053">
        <f t="shared" si="1"/>
        <v>45273</v>
      </c>
      <c r="G17" s="1053">
        <f t="shared" si="2"/>
        <v>45276</v>
      </c>
      <c r="H17" s="1053">
        <f t="shared" si="3"/>
        <v>45279</v>
      </c>
      <c r="J17" s="813" t="e">
        <f t="shared" si="5"/>
        <v>#REF!</v>
      </c>
    </row>
    <row r="18" spans="2:10" s="331" customFormat="1" ht="17.25" hidden="1" customHeight="1" x14ac:dyDescent="0.2">
      <c r="B18" s="745" t="s">
        <v>2923</v>
      </c>
      <c r="C18" s="1049" t="s">
        <v>2924</v>
      </c>
      <c r="D18" s="1053">
        <v>45270</v>
      </c>
      <c r="E18" s="1053">
        <f t="shared" si="0"/>
        <v>45277</v>
      </c>
      <c r="F18" s="1053">
        <f t="shared" si="1"/>
        <v>45280</v>
      </c>
      <c r="G18" s="1053">
        <f t="shared" si="2"/>
        <v>45283</v>
      </c>
      <c r="H18" s="1053">
        <f t="shared" si="3"/>
        <v>45286</v>
      </c>
      <c r="J18" s="813" t="e">
        <f t="shared" si="5"/>
        <v>#REF!</v>
      </c>
    </row>
    <row r="19" spans="2:10" s="331" customFormat="1" ht="17.25" hidden="1" customHeight="1" x14ac:dyDescent="0.2">
      <c r="B19" s="745" t="s">
        <v>2925</v>
      </c>
      <c r="C19" s="1049" t="s">
        <v>2926</v>
      </c>
      <c r="D19" s="1053">
        <v>45277</v>
      </c>
      <c r="E19" s="1053">
        <f t="shared" si="0"/>
        <v>45284</v>
      </c>
      <c r="F19" s="1053">
        <f t="shared" si="1"/>
        <v>45287</v>
      </c>
      <c r="G19" s="1053">
        <f t="shared" si="2"/>
        <v>45290</v>
      </c>
      <c r="H19" s="1053">
        <f t="shared" si="3"/>
        <v>45293</v>
      </c>
      <c r="I19" s="1056"/>
      <c r="J19" s="813" t="e">
        <f t="shared" si="5"/>
        <v>#REF!</v>
      </c>
    </row>
    <row r="20" spans="2:10" s="331" customFormat="1" ht="17.25" hidden="1" customHeight="1" x14ac:dyDescent="0.2">
      <c r="B20" s="745" t="s">
        <v>2927</v>
      </c>
      <c r="C20" s="1049" t="s">
        <v>2928</v>
      </c>
      <c r="D20" s="1053">
        <v>45284</v>
      </c>
      <c r="E20" s="1053">
        <f t="shared" si="0"/>
        <v>45291</v>
      </c>
      <c r="F20" s="1053">
        <f t="shared" si="1"/>
        <v>45294</v>
      </c>
      <c r="G20" s="1053">
        <f t="shared" si="2"/>
        <v>45297</v>
      </c>
      <c r="H20" s="1053">
        <f t="shared" si="3"/>
        <v>45300</v>
      </c>
      <c r="J20" s="813" t="e">
        <f t="shared" si="5"/>
        <v>#REF!</v>
      </c>
    </row>
    <row r="21" spans="2:10" s="331" customFormat="1" ht="17.25" hidden="1" customHeight="1" x14ac:dyDescent="0.2">
      <c r="B21" s="745" t="s">
        <v>2929</v>
      </c>
      <c r="C21" s="1049" t="s">
        <v>2930</v>
      </c>
      <c r="D21" s="1053">
        <v>45291</v>
      </c>
      <c r="E21" s="1053">
        <f t="shared" si="0"/>
        <v>45298</v>
      </c>
      <c r="F21" s="1053">
        <f t="shared" si="1"/>
        <v>45301</v>
      </c>
      <c r="G21" s="1053">
        <f t="shared" si="2"/>
        <v>45304</v>
      </c>
      <c r="H21" s="1053">
        <f t="shared" si="3"/>
        <v>45307</v>
      </c>
      <c r="J21" s="813" t="e">
        <f t="shared" si="5"/>
        <v>#REF!</v>
      </c>
    </row>
    <row r="22" spans="2:10" s="331" customFormat="1" ht="17.25" hidden="1" customHeight="1" x14ac:dyDescent="0.2">
      <c r="B22" s="735" t="s">
        <v>2903</v>
      </c>
      <c r="C22" s="1042" t="s">
        <v>2931</v>
      </c>
      <c r="D22" s="1055">
        <v>44938</v>
      </c>
      <c r="E22" s="1055">
        <f t="shared" ref="E22" si="6">D22+7</f>
        <v>44945</v>
      </c>
      <c r="F22" s="1055">
        <f t="shared" ref="F22" si="7">D22+10</f>
        <v>44948</v>
      </c>
      <c r="G22" s="1055">
        <f t="shared" ref="G22" si="8">D22+13</f>
        <v>44951</v>
      </c>
      <c r="H22" s="1055">
        <f t="shared" si="3"/>
        <v>44954</v>
      </c>
      <c r="J22" s="813" t="e">
        <f t="shared" si="5"/>
        <v>#REF!</v>
      </c>
    </row>
    <row r="23" spans="2:10" s="331" customFormat="1" ht="17.25" hidden="1" customHeight="1" x14ac:dyDescent="0.2">
      <c r="B23" s="735" t="s">
        <v>2905</v>
      </c>
      <c r="C23" s="1042" t="s">
        <v>2932</v>
      </c>
      <c r="D23" s="1055">
        <v>44940</v>
      </c>
      <c r="E23" s="1055">
        <f t="shared" ref="E23:E25" si="9">D23+7</f>
        <v>44947</v>
      </c>
      <c r="F23" s="1055">
        <f t="shared" ref="F23:F25" si="10">D23+10</f>
        <v>44950</v>
      </c>
      <c r="G23" s="1055">
        <f t="shared" ref="G23:G25" si="11">D23+13</f>
        <v>44953</v>
      </c>
      <c r="H23" s="1055">
        <f t="shared" ref="H23:H25" si="12">D23+16</f>
        <v>44956</v>
      </c>
      <c r="J23" s="813" t="e">
        <f t="shared" si="5"/>
        <v>#REF!</v>
      </c>
    </row>
    <row r="24" spans="2:10" s="331" customFormat="1" ht="17.25" hidden="1" customHeight="1" x14ac:dyDescent="0.2">
      <c r="B24" s="735" t="s">
        <v>2907</v>
      </c>
      <c r="C24" s="1042" t="s">
        <v>2933</v>
      </c>
      <c r="D24" s="1055">
        <f>D23+7</f>
        <v>44947</v>
      </c>
      <c r="E24" s="1055">
        <f t="shared" si="9"/>
        <v>44954</v>
      </c>
      <c r="F24" s="1055">
        <f t="shared" si="10"/>
        <v>44957</v>
      </c>
      <c r="G24" s="1055">
        <f t="shared" si="11"/>
        <v>44960</v>
      </c>
      <c r="H24" s="1055">
        <f t="shared" si="12"/>
        <v>44963</v>
      </c>
      <c r="J24" s="813" t="e">
        <f t="shared" si="5"/>
        <v>#REF!</v>
      </c>
    </row>
    <row r="25" spans="2:10" s="331" customFormat="1" ht="17.25" hidden="1" customHeight="1" x14ac:dyDescent="0.2">
      <c r="B25" s="735" t="s">
        <v>2909</v>
      </c>
      <c r="C25" s="1042" t="s">
        <v>2934</v>
      </c>
      <c r="D25" s="1055">
        <v>45334</v>
      </c>
      <c r="E25" s="1055">
        <f t="shared" si="9"/>
        <v>45341</v>
      </c>
      <c r="F25" s="1055">
        <f t="shared" si="10"/>
        <v>45344</v>
      </c>
      <c r="G25" s="1055">
        <f t="shared" si="11"/>
        <v>45347</v>
      </c>
      <c r="H25" s="1055">
        <f t="shared" si="12"/>
        <v>45350</v>
      </c>
      <c r="J25" s="813" t="e">
        <f t="shared" si="5"/>
        <v>#REF!</v>
      </c>
    </row>
    <row r="26" spans="2:10" s="331" customFormat="1" ht="17.25" hidden="1" customHeight="1" x14ac:dyDescent="0.2">
      <c r="B26" s="745" t="s">
        <v>2911</v>
      </c>
      <c r="C26" s="1049" t="s">
        <v>2935</v>
      </c>
      <c r="D26" s="1053">
        <v>45337</v>
      </c>
      <c r="E26" s="1053">
        <f t="shared" ref="E26" si="13">D26+7</f>
        <v>45344</v>
      </c>
      <c r="F26" s="1053">
        <f t="shared" ref="F26" si="14">D26+10</f>
        <v>45347</v>
      </c>
      <c r="G26" s="1053">
        <f t="shared" ref="G26" si="15">D26+13</f>
        <v>45350</v>
      </c>
      <c r="H26" s="1053">
        <f t="shared" ref="H26" si="16">D26+16</f>
        <v>45353</v>
      </c>
      <c r="J26" s="813" t="e">
        <f t="shared" si="5"/>
        <v>#REF!</v>
      </c>
    </row>
    <row r="27" spans="2:10" s="331" customFormat="1" ht="17.25" hidden="1" customHeight="1" x14ac:dyDescent="0.2">
      <c r="B27" s="745" t="s">
        <v>2913</v>
      </c>
      <c r="C27" s="1049" t="s">
        <v>2936</v>
      </c>
      <c r="D27" s="1053">
        <v>45346</v>
      </c>
      <c r="E27" s="1053">
        <f t="shared" ref="E27:E38" si="17">D27+7</f>
        <v>45353</v>
      </c>
      <c r="F27" s="1053">
        <f t="shared" ref="F27:F38" si="18">D27+10</f>
        <v>45356</v>
      </c>
      <c r="G27" s="1053">
        <f t="shared" ref="G27:G38" si="19">D27+13</f>
        <v>45359</v>
      </c>
      <c r="H27" s="1053">
        <f t="shared" ref="H27:H38" si="20">D27+16</f>
        <v>45362</v>
      </c>
      <c r="J27" s="813" t="e">
        <f t="shared" si="5"/>
        <v>#REF!</v>
      </c>
    </row>
    <row r="28" spans="2:10" s="331" customFormat="1" ht="17.25" hidden="1" customHeight="1" x14ac:dyDescent="0.2">
      <c r="B28" s="745" t="s">
        <v>2915</v>
      </c>
      <c r="C28" s="1049" t="s">
        <v>2937</v>
      </c>
      <c r="D28" s="1053">
        <v>45351</v>
      </c>
      <c r="E28" s="1053">
        <f t="shared" si="17"/>
        <v>45358</v>
      </c>
      <c r="F28" s="1053">
        <f t="shared" si="18"/>
        <v>45361</v>
      </c>
      <c r="G28" s="1053">
        <f t="shared" si="19"/>
        <v>45364</v>
      </c>
      <c r="H28" s="1053">
        <f t="shared" si="20"/>
        <v>45367</v>
      </c>
      <c r="J28" s="813" t="e">
        <f t="shared" si="5"/>
        <v>#REF!</v>
      </c>
    </row>
    <row r="29" spans="2:10" s="331" customFormat="1" ht="17.25" hidden="1" customHeight="1" x14ac:dyDescent="0.2">
      <c r="B29" s="745" t="s">
        <v>2917</v>
      </c>
      <c r="C29" s="1049" t="s">
        <v>2938</v>
      </c>
      <c r="D29" s="1053">
        <v>45366</v>
      </c>
      <c r="E29" s="1053">
        <f t="shared" si="17"/>
        <v>45373</v>
      </c>
      <c r="F29" s="1053">
        <f t="shared" si="18"/>
        <v>45376</v>
      </c>
      <c r="G29" s="1053">
        <f t="shared" si="19"/>
        <v>45379</v>
      </c>
      <c r="H29" s="1053">
        <f t="shared" si="20"/>
        <v>45382</v>
      </c>
      <c r="J29" s="813" t="e">
        <f t="shared" si="5"/>
        <v>#REF!</v>
      </c>
    </row>
    <row r="30" spans="2:10" s="331" customFormat="1" ht="17.25" hidden="1" customHeight="1" x14ac:dyDescent="0.2">
      <c r="B30" s="735" t="s">
        <v>2939</v>
      </c>
      <c r="C30" s="1042" t="s">
        <v>2940</v>
      </c>
      <c r="D30" s="1055">
        <v>45357</v>
      </c>
      <c r="E30" s="1055">
        <f t="shared" si="17"/>
        <v>45364</v>
      </c>
      <c r="F30" s="1055">
        <f t="shared" si="18"/>
        <v>45367</v>
      </c>
      <c r="G30" s="1055">
        <f t="shared" si="19"/>
        <v>45370</v>
      </c>
      <c r="H30" s="1055">
        <f t="shared" si="20"/>
        <v>45373</v>
      </c>
      <c r="J30" s="813" t="e">
        <f t="shared" si="5"/>
        <v>#REF!</v>
      </c>
    </row>
    <row r="31" spans="2:10" s="331" customFormat="1" ht="17.25" hidden="1" customHeight="1" x14ac:dyDescent="0.2">
      <c r="B31" s="735" t="s">
        <v>2921</v>
      </c>
      <c r="C31" s="1042" t="s">
        <v>2941</v>
      </c>
      <c r="D31" s="1055">
        <v>45371</v>
      </c>
      <c r="E31" s="1055">
        <f t="shared" si="17"/>
        <v>45378</v>
      </c>
      <c r="F31" s="1055">
        <f t="shared" si="18"/>
        <v>45381</v>
      </c>
      <c r="G31" s="1055">
        <f t="shared" si="19"/>
        <v>45384</v>
      </c>
      <c r="H31" s="1055">
        <f t="shared" si="20"/>
        <v>45387</v>
      </c>
      <c r="J31" s="813" t="e">
        <f t="shared" si="5"/>
        <v>#REF!</v>
      </c>
    </row>
    <row r="32" spans="2:10" s="331" customFormat="1" ht="17.25" hidden="1" customHeight="1" x14ac:dyDescent="0.2">
      <c r="B32" s="735" t="s">
        <v>2923</v>
      </c>
      <c r="C32" s="1042" t="s">
        <v>2942</v>
      </c>
      <c r="D32" s="1055">
        <v>45377</v>
      </c>
      <c r="E32" s="1055">
        <f t="shared" si="17"/>
        <v>45384</v>
      </c>
      <c r="F32" s="1055">
        <f t="shared" si="18"/>
        <v>45387</v>
      </c>
      <c r="G32" s="1055">
        <f t="shared" si="19"/>
        <v>45390</v>
      </c>
      <c r="H32" s="1055">
        <f t="shared" si="20"/>
        <v>45393</v>
      </c>
      <c r="J32" s="813" t="e">
        <f t="shared" si="5"/>
        <v>#REF!</v>
      </c>
    </row>
    <row r="33" spans="2:10" s="331" customFormat="1" ht="17.25" hidden="1" customHeight="1" x14ac:dyDescent="0.2">
      <c r="B33" s="735" t="s">
        <v>2925</v>
      </c>
      <c r="C33" s="1042" t="s">
        <v>2943</v>
      </c>
      <c r="D33" s="1055">
        <v>45379</v>
      </c>
      <c r="E33" s="1055">
        <f t="shared" si="17"/>
        <v>45386</v>
      </c>
      <c r="F33" s="1055">
        <f t="shared" si="18"/>
        <v>45389</v>
      </c>
      <c r="G33" s="1055">
        <f t="shared" si="19"/>
        <v>45392</v>
      </c>
      <c r="H33" s="1055">
        <f t="shared" si="20"/>
        <v>45395</v>
      </c>
      <c r="J33" s="813" t="e">
        <f t="shared" si="5"/>
        <v>#REF!</v>
      </c>
    </row>
    <row r="34" spans="2:10" s="331" customFormat="1" ht="17.25" hidden="1" customHeight="1" x14ac:dyDescent="0.2">
      <c r="B34" s="735" t="s">
        <v>2927</v>
      </c>
      <c r="C34" s="1042" t="s">
        <v>2944</v>
      </c>
      <c r="D34" s="1055">
        <v>45388</v>
      </c>
      <c r="E34" s="1055">
        <f t="shared" si="17"/>
        <v>45395</v>
      </c>
      <c r="F34" s="1055">
        <f t="shared" si="18"/>
        <v>45398</v>
      </c>
      <c r="G34" s="1055">
        <f t="shared" si="19"/>
        <v>45401</v>
      </c>
      <c r="H34" s="1055">
        <f t="shared" si="20"/>
        <v>45404</v>
      </c>
      <c r="J34" s="813" t="e">
        <f t="shared" si="5"/>
        <v>#REF!</v>
      </c>
    </row>
    <row r="35" spans="2:10" s="331" customFormat="1" ht="17.25" hidden="1" customHeight="1" x14ac:dyDescent="0.2">
      <c r="B35" s="1031" t="s">
        <v>2929</v>
      </c>
      <c r="C35" s="1006" t="s">
        <v>2945</v>
      </c>
      <c r="D35" s="1060">
        <v>45404</v>
      </c>
      <c r="E35" s="1055">
        <f t="shared" si="17"/>
        <v>45411</v>
      </c>
      <c r="F35" s="1055">
        <f t="shared" si="18"/>
        <v>45414</v>
      </c>
      <c r="G35" s="1055">
        <f t="shared" si="19"/>
        <v>45417</v>
      </c>
      <c r="H35" s="1055">
        <f t="shared" si="20"/>
        <v>45420</v>
      </c>
      <c r="J35" s="775" t="e">
        <f t="shared" si="5"/>
        <v>#REF!</v>
      </c>
    </row>
    <row r="36" spans="2:10" s="331" customFormat="1" ht="17.25" hidden="1" customHeight="1" x14ac:dyDescent="0.2">
      <c r="B36" s="1031" t="s">
        <v>2919</v>
      </c>
      <c r="C36" s="1006" t="s">
        <v>2946</v>
      </c>
      <c r="D36" s="1060">
        <v>45411</v>
      </c>
      <c r="E36" s="1055">
        <f t="shared" si="17"/>
        <v>45418</v>
      </c>
      <c r="F36" s="1055">
        <f t="shared" si="18"/>
        <v>45421</v>
      </c>
      <c r="G36" s="1055">
        <f t="shared" si="19"/>
        <v>45424</v>
      </c>
      <c r="H36" s="1055">
        <f t="shared" si="20"/>
        <v>45427</v>
      </c>
      <c r="J36" s="775" t="e">
        <f t="shared" si="5"/>
        <v>#REF!</v>
      </c>
    </row>
    <row r="37" spans="2:10" s="331" customFormat="1" ht="17.25" hidden="1" customHeight="1" x14ac:dyDescent="0.2">
      <c r="B37" s="1031" t="s">
        <v>2903</v>
      </c>
      <c r="C37" s="1006" t="s">
        <v>2947</v>
      </c>
      <c r="D37" s="1060">
        <v>45417</v>
      </c>
      <c r="E37" s="1055">
        <f t="shared" si="17"/>
        <v>45424</v>
      </c>
      <c r="F37" s="1055">
        <f t="shared" si="18"/>
        <v>45427</v>
      </c>
      <c r="G37" s="1055">
        <f t="shared" si="19"/>
        <v>45430</v>
      </c>
      <c r="H37" s="1055">
        <f t="shared" si="20"/>
        <v>45433</v>
      </c>
      <c r="J37" s="775" t="e">
        <f t="shared" si="5"/>
        <v>#REF!</v>
      </c>
    </row>
    <row r="38" spans="2:10" s="331" customFormat="1" ht="20.100000000000001" customHeight="1" x14ac:dyDescent="0.2">
      <c r="B38" s="1031" t="s">
        <v>2905</v>
      </c>
      <c r="C38" s="1006" t="s">
        <v>2948</v>
      </c>
      <c r="D38" s="1060">
        <v>45424</v>
      </c>
      <c r="E38" s="1055">
        <f t="shared" si="17"/>
        <v>45431</v>
      </c>
      <c r="F38" s="1055">
        <f t="shared" si="18"/>
        <v>45434</v>
      </c>
      <c r="G38" s="1055">
        <f t="shared" si="19"/>
        <v>45437</v>
      </c>
      <c r="H38" s="1055">
        <f t="shared" si="20"/>
        <v>45440</v>
      </c>
      <c r="J38" s="775">
        <v>45411</v>
      </c>
    </row>
    <row r="39" spans="2:10" s="331" customFormat="1" ht="20.100000000000001" customHeight="1" x14ac:dyDescent="0.2">
      <c r="B39" s="1059" t="s">
        <v>439</v>
      </c>
      <c r="C39" s="1006" t="s">
        <v>2949</v>
      </c>
      <c r="D39" s="1057"/>
      <c r="E39" s="1057"/>
      <c r="F39" s="1057"/>
      <c r="G39" s="1057"/>
      <c r="H39" s="1057"/>
      <c r="J39" s="775">
        <f>J38+7</f>
        <v>45418</v>
      </c>
    </row>
    <row r="40" spans="2:10" s="331" customFormat="1" ht="20.100000000000001" customHeight="1" x14ac:dyDescent="0.2">
      <c r="B40" s="1031" t="s">
        <v>2907</v>
      </c>
      <c r="C40" s="1006" t="s">
        <v>2950</v>
      </c>
      <c r="D40" s="1060">
        <v>45432</v>
      </c>
      <c r="E40" s="1055">
        <f t="shared" ref="E40" si="21">D40+7</f>
        <v>45439</v>
      </c>
      <c r="F40" s="1055">
        <f t="shared" ref="F40" si="22">D40+10</f>
        <v>45442</v>
      </c>
      <c r="G40" s="1055">
        <f t="shared" ref="G40" si="23">D40+13</f>
        <v>45445</v>
      </c>
      <c r="H40" s="1055">
        <f t="shared" ref="H40" si="24">D40+16</f>
        <v>45448</v>
      </c>
      <c r="J40" s="775">
        <f t="shared" ref="J40:J42" si="25">J39+7</f>
        <v>45425</v>
      </c>
    </row>
    <row r="41" spans="2:10" s="331" customFormat="1" ht="20.100000000000001" customHeight="1" x14ac:dyDescent="0.2">
      <c r="B41" s="1031" t="s">
        <v>2951</v>
      </c>
      <c r="C41" s="1006" t="s">
        <v>2952</v>
      </c>
      <c r="D41" s="1060">
        <v>45439</v>
      </c>
      <c r="E41" s="1055">
        <f t="shared" ref="E41" si="26">D41+7</f>
        <v>45446</v>
      </c>
      <c r="F41" s="1055">
        <f t="shared" ref="F41" si="27">D41+10</f>
        <v>45449</v>
      </c>
      <c r="G41" s="1055">
        <f t="shared" ref="G41" si="28">D41+13</f>
        <v>45452</v>
      </c>
      <c r="H41" s="1055">
        <f t="shared" ref="H41" si="29">D41+16</f>
        <v>45455</v>
      </c>
      <c r="J41" s="775">
        <f t="shared" si="25"/>
        <v>45432</v>
      </c>
    </row>
    <row r="42" spans="2:10" s="331" customFormat="1" ht="20.100000000000001" customHeight="1" x14ac:dyDescent="0.2">
      <c r="B42" s="1031" t="s">
        <v>2909</v>
      </c>
      <c r="C42" s="1006" t="s">
        <v>2952</v>
      </c>
      <c r="D42" s="1060">
        <v>45446</v>
      </c>
      <c r="E42" s="1055">
        <f t="shared" ref="E42" si="30">D42+7</f>
        <v>45453</v>
      </c>
      <c r="F42" s="1055">
        <f t="shared" ref="F42" si="31">D42+10</f>
        <v>45456</v>
      </c>
      <c r="G42" s="1055">
        <f t="shared" ref="G42" si="32">D42+13</f>
        <v>45459</v>
      </c>
      <c r="H42" s="1055">
        <f t="shared" ref="H42" si="33">D42+16</f>
        <v>45462</v>
      </c>
      <c r="J42" s="775">
        <f t="shared" si="25"/>
        <v>45439</v>
      </c>
    </row>
    <row r="43" spans="2:10" s="331" customFormat="1" ht="17.25" customHeight="1" x14ac:dyDescent="0.2">
      <c r="B43" s="1052"/>
      <c r="C43" s="782"/>
      <c r="D43" s="781"/>
      <c r="E43" s="781"/>
      <c r="F43" s="781"/>
      <c r="G43" s="781"/>
      <c r="H43" s="781"/>
      <c r="J43" s="813"/>
    </row>
    <row r="44" spans="2:10" s="195" customFormat="1" ht="17.25" customHeight="1" x14ac:dyDescent="0.2">
      <c r="B44" s="147" t="s">
        <v>1398</v>
      </c>
      <c r="C44" s="781"/>
    </row>
    <row r="45" spans="2:10" s="331" customFormat="1" ht="17.25" customHeight="1" x14ac:dyDescent="0.2">
      <c r="B45" s="1058"/>
      <c r="F45" s="195"/>
    </row>
    <row r="46" spans="2:10" s="331" customFormat="1" ht="17.25" customHeight="1" thickBot="1" x14ac:dyDescent="0.25">
      <c r="B46" s="192"/>
      <c r="E46" s="194"/>
      <c r="F46" s="195"/>
      <c r="G46" s="195"/>
      <c r="J46" s="195"/>
    </row>
    <row r="47" spans="2:10" s="331" customFormat="1" ht="17.25" customHeight="1" x14ac:dyDescent="0.2">
      <c r="B47" s="915"/>
      <c r="C47" s="916"/>
      <c r="D47" s="917"/>
      <c r="E47" s="918"/>
      <c r="F47" s="919"/>
      <c r="G47" s="920"/>
      <c r="H47" s="921"/>
      <c r="J47" s="423"/>
    </row>
    <row r="48" spans="2:10" s="331" customFormat="1" ht="17.25" customHeight="1" x14ac:dyDescent="0.2">
      <c r="B48" s="795" t="s">
        <v>528</v>
      </c>
      <c r="C48" s="145"/>
      <c r="D48" s="147" t="s">
        <v>529</v>
      </c>
      <c r="E48" s="147"/>
      <c r="F48" s="147"/>
      <c r="G48" s="147" t="s">
        <v>530</v>
      </c>
      <c r="H48" s="796"/>
      <c r="J48" s="782"/>
    </row>
    <row r="49" spans="2:8" s="331" customFormat="1" ht="17.25" customHeight="1" x14ac:dyDescent="0.2">
      <c r="B49" s="797" t="s">
        <v>531</v>
      </c>
      <c r="C49" s="798" t="s">
        <v>532</v>
      </c>
      <c r="D49" s="133" t="s">
        <v>533</v>
      </c>
      <c r="E49" s="147"/>
      <c r="F49" s="798" t="s">
        <v>534</v>
      </c>
      <c r="G49" s="145" t="s">
        <v>535</v>
      </c>
      <c r="H49" s="799" t="s">
        <v>536</v>
      </c>
    </row>
    <row r="50" spans="2:8" s="331" customFormat="1" ht="17.25" customHeight="1" x14ac:dyDescent="0.2">
      <c r="B50" s="800" t="s">
        <v>537</v>
      </c>
      <c r="C50" s="801" t="s">
        <v>538</v>
      </c>
      <c r="D50" s="133" t="s">
        <v>539</v>
      </c>
      <c r="E50" s="148" t="s">
        <v>540</v>
      </c>
      <c r="F50" s="802" t="s">
        <v>541</v>
      </c>
      <c r="G50" s="602" t="s">
        <v>542</v>
      </c>
      <c r="H50" s="803" t="s">
        <v>543</v>
      </c>
    </row>
    <row r="51" spans="2:8" s="331" customFormat="1" ht="17.25" customHeight="1" x14ac:dyDescent="0.2">
      <c r="B51" s="800" t="s">
        <v>544</v>
      </c>
      <c r="C51" s="801" t="s">
        <v>545</v>
      </c>
      <c r="D51" s="133" t="s">
        <v>546</v>
      </c>
      <c r="E51" s="148" t="s">
        <v>547</v>
      </c>
      <c r="F51" s="802" t="s">
        <v>548</v>
      </c>
      <c r="G51" s="602" t="s">
        <v>549</v>
      </c>
      <c r="H51" s="803" t="s">
        <v>550</v>
      </c>
    </row>
    <row r="52" spans="2:8" s="331" customFormat="1" ht="17.25" customHeight="1" x14ac:dyDescent="0.2">
      <c r="B52" s="800" t="s">
        <v>551</v>
      </c>
      <c r="C52" s="801" t="s">
        <v>552</v>
      </c>
      <c r="D52" s="133" t="s">
        <v>553</v>
      </c>
      <c r="E52" s="148" t="s">
        <v>554</v>
      </c>
      <c r="F52" s="802" t="s">
        <v>555</v>
      </c>
      <c r="G52" s="602" t="s">
        <v>556</v>
      </c>
      <c r="H52" s="803" t="s">
        <v>557</v>
      </c>
    </row>
    <row r="53" spans="2:8" s="331" customFormat="1" ht="17.25" customHeight="1" x14ac:dyDescent="0.2">
      <c r="B53" s="800" t="s">
        <v>558</v>
      </c>
      <c r="C53" s="801" t="s">
        <v>559</v>
      </c>
      <c r="D53" s="133" t="s">
        <v>560</v>
      </c>
      <c r="E53" s="148" t="s">
        <v>561</v>
      </c>
      <c r="F53" s="802" t="s">
        <v>562</v>
      </c>
      <c r="G53" s="602" t="s">
        <v>563</v>
      </c>
      <c r="H53" s="803" t="s">
        <v>564</v>
      </c>
    </row>
    <row r="54" spans="2:8" s="331" customFormat="1" ht="17.25" customHeight="1" x14ac:dyDescent="0.2">
      <c r="B54" s="800" t="s">
        <v>565</v>
      </c>
      <c r="C54" s="801" t="s">
        <v>566</v>
      </c>
      <c r="D54" s="133" t="s">
        <v>567</v>
      </c>
      <c r="E54" s="148" t="s">
        <v>568</v>
      </c>
      <c r="F54" s="802" t="s">
        <v>569</v>
      </c>
      <c r="G54" s="602" t="s">
        <v>570</v>
      </c>
      <c r="H54" s="803" t="s">
        <v>571</v>
      </c>
    </row>
    <row r="55" spans="2:8" s="331" customFormat="1" ht="17.25" customHeight="1" x14ac:dyDescent="0.2">
      <c r="B55" s="800" t="s">
        <v>1428</v>
      </c>
      <c r="C55" s="801" t="s">
        <v>1429</v>
      </c>
      <c r="D55" s="133" t="s">
        <v>574</v>
      </c>
      <c r="E55" s="148" t="s">
        <v>575</v>
      </c>
      <c r="F55" s="756" t="s">
        <v>576</v>
      </c>
      <c r="G55" s="602" t="s">
        <v>1430</v>
      </c>
      <c r="H55" s="803" t="s">
        <v>1432</v>
      </c>
    </row>
    <row r="56" spans="2:8" s="331" customFormat="1" ht="17.25" customHeight="1" x14ac:dyDescent="0.2">
      <c r="B56" s="800" t="s">
        <v>572</v>
      </c>
      <c r="C56" s="801" t="s">
        <v>573</v>
      </c>
      <c r="D56" s="133"/>
      <c r="E56" s="145"/>
      <c r="F56" s="602"/>
      <c r="G56" s="602" t="s">
        <v>577</v>
      </c>
      <c r="H56" s="804" t="s">
        <v>578</v>
      </c>
    </row>
    <row r="57" spans="2:8" s="331" customFormat="1" ht="17.25" customHeight="1" x14ac:dyDescent="0.2">
      <c r="B57" s="800" t="s">
        <v>579</v>
      </c>
      <c r="C57" s="801" t="s">
        <v>580</v>
      </c>
      <c r="D57" s="145"/>
      <c r="E57" s="145"/>
      <c r="F57" s="145"/>
      <c r="G57" s="145"/>
      <c r="H57" s="805"/>
    </row>
  </sheetData>
  <customSheetViews>
    <customSheetView guid="{1ECD3B71-3848-4973-92B4-4B4B149BC657}" scale="85" fitToPage="1" topLeftCell="A42">
      <selection activeCell="B60" sqref="B60"/>
      <pageMargins left="0" right="0" top="0" bottom="0" header="0" footer="0"/>
      <pageSetup paperSize="9" scale="44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25">
      <selection activeCell="B38" sqref="B38"/>
      <pageMargins left="0" right="0" top="0" bottom="0" header="0" footer="0"/>
      <pageSetup paperSize="9" scale="62" orientation="landscape" r:id="rId2"/>
    </customSheetView>
    <customSheetView guid="{081BDD81-EE06-4095-AD37-7E4189D26072}" scale="85" fitToPage="1">
      <selection activeCell="B6" sqref="B6"/>
      <pageMargins left="0" right="0" top="0" bottom="0" header="0" footer="0"/>
      <pageSetup paperSize="9" scale="62" orientation="landscape" r:id="rId3"/>
    </customSheetView>
    <customSheetView guid="{9E7EEAA3-A5FB-49FD-8C3A-1AF14EAE95FB}" scale="85" fitToPage="1">
      <selection activeCell="A24" sqref="A24:XFD35"/>
      <pageMargins left="0" right="0" top="0" bottom="0" header="0" footer="0"/>
      <pageSetup paperSize="9" scale="62" orientation="landscape" r:id="rId4"/>
    </customSheetView>
    <customSheetView guid="{2EFCC4AA-DFFF-400E-B34F-BF7B9FA2A1FF}" fitToPage="1">
      <selection activeCell="J11" sqref="J11"/>
      <pageMargins left="0" right="0" top="0" bottom="0" header="0" footer="0"/>
      <pageSetup paperSize="9" scale="62" orientation="landscape" r:id="rId5"/>
    </customSheetView>
    <customSheetView guid="{3485952D-0C31-4884-9EDF-552F3D1B124B}" scale="85" showPageBreaks="1" fitToPage="1">
      <selection activeCell="F14" sqref="F14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G13" sqref="G13"/>
      <pageMargins left="0" right="0" top="0" bottom="0" header="0" footer="0"/>
      <pageSetup paperSize="9" scale="48" orientation="landscape" r:id="rId7"/>
      <headerFooter>
        <oddFooter>&amp;L&amp;1#&amp;"Calibri"&amp;10 Sensitivity: Public</oddFooter>
      </headerFooter>
    </customSheetView>
    <customSheetView guid="{8773B614-CBE7-474E-B57F-0A27A3791CF3}" scale="85" fitToPage="1">
      <selection activeCell="F6" sqref="F6"/>
      <pageMargins left="0" right="0" top="0" bottom="0" header="0" footer="0"/>
      <pageSetup paperSize="9" scale="62" orientation="landscape" r:id="rId8"/>
    </customSheetView>
    <customSheetView guid="{1BFD2ADD-60C4-4334-9BDE-E3C6DD17BEED}" scale="85" fitToPage="1" topLeftCell="A22">
      <selection activeCell="B48" sqref="B48:E53"/>
      <pageMargins left="0" right="0" top="0" bottom="0" header="0" footer="0"/>
      <pageSetup paperSize="9" scale="44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E15" sqref="E15"/>
      <pageMargins left="0" right="0" top="0" bottom="0" header="0" footer="0"/>
      <pageSetup paperSize="9" scale="43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topLeftCell="A37">
      <selection activeCell="B50" sqref="B50:E56"/>
      <pageMargins left="0" right="0" top="0" bottom="0" header="0" footer="0"/>
      <pageSetup paperSize="9" scale="45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D13" sqref="D13"/>
      <pageMargins left="0" right="0" top="0" bottom="0" header="0" footer="0"/>
      <pageSetup paperSize="9" scale="4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D13" sqref="D13"/>
      <pageMargins left="0" right="0" top="0" bottom="0" header="0" footer="0"/>
      <pageSetup paperSize="9" scale="48" orientation="landscape" r:id="rId13"/>
      <headerFooter>
        <oddFooter>&amp;L&amp;1#&amp;"Calibri"&amp;10 Sensitivity: Public</oddFooter>
      </headerFooter>
    </customSheetView>
  </customSheetViews>
  <mergeCells count="3">
    <mergeCell ref="B4:H4"/>
    <mergeCell ref="B2:H2"/>
    <mergeCell ref="D6:D7"/>
  </mergeCells>
  <hyperlinks>
    <hyperlink ref="J2" location="HOME!Print_Area" display="HOME" xr:uid="{69FAAA21-B788-4CF0-A51A-5D92EFC2D54E}"/>
    <hyperlink ref="H49" r:id="rId14" xr:uid="{293A1DE1-84A9-4E47-B9D8-9C853E053432}"/>
    <hyperlink ref="C49" r:id="rId15" xr:uid="{40A5DDF0-6923-4F0B-8735-C8AF87D9511E}"/>
    <hyperlink ref="H54" r:id="rId16" xr:uid="{868E22BE-5843-4EEA-B98C-4AB235BB4733}"/>
    <hyperlink ref="H53" r:id="rId17" xr:uid="{190CBEE5-1A41-4DD8-8536-49A91C4231EF}"/>
    <hyperlink ref="C53" r:id="rId18" xr:uid="{901094CE-AE4D-4404-A715-0C10FEFDEF71}"/>
    <hyperlink ref="C55" r:id="rId19" xr:uid="{4B1FB34D-527C-462E-9F11-C5029FEAC943}"/>
    <hyperlink ref="C54" r:id="rId20" xr:uid="{C5B3B4FE-CF2A-479D-816D-B950D01CB2C9}"/>
    <hyperlink ref="C51" r:id="rId21" xr:uid="{DB31C0ED-DA34-4C33-B767-5B98BEE4AE67}"/>
    <hyperlink ref="C50" r:id="rId22" xr:uid="{36313BB1-A27F-4E5A-841F-9551E2326DC0}"/>
    <hyperlink ref="C57" r:id="rId23" xr:uid="{F43DC9B5-C52F-42AC-9EA3-A7ED01FB29B5}"/>
    <hyperlink ref="H55" r:id="rId24" xr:uid="{C20949E5-0D77-48E3-AD3D-2452FB17B8AA}"/>
    <hyperlink ref="H52" r:id="rId25" xr:uid="{35A0BE61-0BA9-459C-9D8A-D306C046C0B8}"/>
    <hyperlink ref="H56" r:id="rId26" xr:uid="{754C53FE-702A-4699-B3D8-2002816B3EFE}"/>
    <hyperlink ref="C52" r:id="rId27" xr:uid="{0D3C0EE9-55A3-42BC-9667-FC0B69548325}"/>
    <hyperlink ref="F49" r:id="rId28" xr:uid="{174C4DCF-20D0-49D6-8AD4-98CD09F4021B}"/>
    <hyperlink ref="F54" r:id="rId29" xr:uid="{3B6BBDE0-8419-48DA-AE6E-D7CE6E8104D7}"/>
    <hyperlink ref="F50" r:id="rId30" xr:uid="{22C1BC07-E509-4100-BD20-DD36943A2560}"/>
    <hyperlink ref="F51" r:id="rId31" xr:uid="{29693285-C262-43E8-B641-681B9516C7BD}"/>
    <hyperlink ref="F52" r:id="rId32" xr:uid="{1141181C-025F-4816-A1B6-9E38AF84A180}"/>
    <hyperlink ref="F53" r:id="rId33" xr:uid="{478EE16F-5ECA-4806-B725-A4D238964754}"/>
    <hyperlink ref="H50" r:id="rId34" xr:uid="{CEB8A3DC-BE19-401D-8D42-BCE35B13BEAB}"/>
    <hyperlink ref="H51" r:id="rId35" xr:uid="{AE0339D0-4A3F-4549-A18D-C328D18BEB00}"/>
    <hyperlink ref="F55" r:id="rId36" xr:uid="{A2C8A3C7-45C6-499D-8938-9DB226CEC8EE}"/>
  </hyperlinks>
  <pageMargins left="0.7" right="0.7" top="0.75" bottom="0.75" header="0.3" footer="0.3"/>
  <pageSetup paperSize="9" scale="56" orientation="landscape" r:id="rId37"/>
  <headerFooter>
    <oddFooter>&amp;L_x000D_&amp;1#&amp;"Calibri"&amp;10&amp;K000000 Sensitivity: Public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rgb="FFFFCCCC"/>
  </sheetPr>
  <dimension ref="A2:I92"/>
  <sheetViews>
    <sheetView showGridLines="0" zoomScale="130" zoomScaleNormal="130" workbookViewId="0"/>
  </sheetViews>
  <sheetFormatPr defaultColWidth="9.140625" defaultRowHeight="13.5" x14ac:dyDescent="0.2"/>
  <cols>
    <col min="1" max="1" width="22.28515625" style="900" customWidth="1"/>
    <col min="2" max="2" width="28.5703125" style="145" customWidth="1"/>
    <col min="3" max="3" width="24.28515625" style="145" bestFit="1" customWidth="1"/>
    <col min="4" max="4" width="17.28515625" style="145" customWidth="1"/>
    <col min="5" max="5" width="18.42578125" style="145" customWidth="1"/>
    <col min="6" max="6" width="23" style="145" customWidth="1"/>
    <col min="7" max="7" width="15.7109375" style="145" customWidth="1"/>
    <col min="8" max="8" width="21.7109375" style="145" bestFit="1" customWidth="1"/>
    <col min="9" max="9" width="19.28515625" style="145" bestFit="1" customWidth="1"/>
    <col min="10" max="10" width="12.7109375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9" ht="17.25" customHeight="1" thickBot="1" x14ac:dyDescent="0.25">
      <c r="B2" s="1163" t="s">
        <v>116</v>
      </c>
      <c r="C2" s="1163"/>
      <c r="D2" s="1163"/>
      <c r="E2" s="1163"/>
      <c r="F2" s="1163"/>
      <c r="H2" s="986" t="s">
        <v>373</v>
      </c>
    </row>
    <row r="3" spans="1:9" ht="17.25" customHeight="1" x14ac:dyDescent="0.2">
      <c r="B3" s="1"/>
      <c r="C3" s="770"/>
      <c r="D3" s="770"/>
      <c r="E3" s="770"/>
      <c r="F3" s="122"/>
      <c r="G3" s="169"/>
      <c r="H3" s="122"/>
    </row>
    <row r="4" spans="1:9" ht="30" customHeight="1" x14ac:dyDescent="0.2">
      <c r="B4" s="1202" t="s">
        <v>129</v>
      </c>
      <c r="C4" s="1203"/>
      <c r="D4" s="1203"/>
      <c r="E4" s="1203"/>
      <c r="F4" s="1204"/>
      <c r="G4" s="313"/>
      <c r="H4" s="313"/>
      <c r="I4" s="147"/>
    </row>
    <row r="5" spans="1:9" ht="17.25" customHeight="1" x14ac:dyDescent="0.2">
      <c r="B5" s="771"/>
      <c r="C5" s="771"/>
      <c r="D5" s="771"/>
      <c r="E5" s="771"/>
      <c r="F5" s="772"/>
      <c r="G5" s="313"/>
      <c r="H5" s="313"/>
      <c r="I5" s="147"/>
    </row>
    <row r="6" spans="1:9" ht="17.25" customHeight="1" x14ac:dyDescent="0.2">
      <c r="B6" s="148"/>
      <c r="C6" s="176"/>
      <c r="D6" s="148"/>
      <c r="E6" s="169"/>
      <c r="G6" s="148"/>
      <c r="H6" s="148"/>
      <c r="I6" s="148"/>
    </row>
    <row r="7" spans="1:9" s="331" customFormat="1" ht="30" customHeight="1" x14ac:dyDescent="0.2">
      <c r="A7" s="1068"/>
      <c r="B7" s="1153" t="s">
        <v>129</v>
      </c>
      <c r="C7" s="1154"/>
      <c r="D7" s="1205" t="s">
        <v>2953</v>
      </c>
      <c r="E7" s="970" t="s">
        <v>2954</v>
      </c>
      <c r="F7" s="970" t="s">
        <v>362</v>
      </c>
      <c r="G7" s="856"/>
      <c r="H7" s="901"/>
      <c r="I7" s="903"/>
    </row>
    <row r="8" spans="1:9" s="331" customFormat="1" ht="17.25" customHeight="1" x14ac:dyDescent="0.2">
      <c r="A8" s="1068"/>
      <c r="B8" s="1016" t="s">
        <v>381</v>
      </c>
      <c r="C8" s="1016" t="s">
        <v>382</v>
      </c>
      <c r="D8" s="1206"/>
      <c r="E8" s="1038" t="s">
        <v>206</v>
      </c>
      <c r="F8" s="1038" t="s">
        <v>214</v>
      </c>
      <c r="G8" s="631"/>
      <c r="H8" s="1086" t="s">
        <v>383</v>
      </c>
      <c r="I8" s="903"/>
    </row>
    <row r="9" spans="1:9" s="331" customFormat="1" ht="15" hidden="1" customHeight="1" x14ac:dyDescent="0.2">
      <c r="A9" s="1068"/>
      <c r="B9" s="911" t="s">
        <v>2955</v>
      </c>
      <c r="C9" s="910" t="s">
        <v>2956</v>
      </c>
      <c r="D9" s="908">
        <v>45288</v>
      </c>
      <c r="E9" s="777">
        <f t="shared" ref="E9:E10" si="0">D9+6</f>
        <v>45294</v>
      </c>
      <c r="F9" s="777">
        <f t="shared" ref="F9:F10" si="1">D9+8</f>
        <v>45296</v>
      </c>
      <c r="G9" s="835"/>
      <c r="H9" s="907" t="e">
        <f>#REF!+7</f>
        <v>#REF!</v>
      </c>
      <c r="I9" s="903"/>
    </row>
    <row r="10" spans="1:9" s="331" customFormat="1" ht="15" hidden="1" customHeight="1" x14ac:dyDescent="0.2">
      <c r="A10" s="1068"/>
      <c r="B10" s="905" t="s">
        <v>2957</v>
      </c>
      <c r="C10" s="906" t="s">
        <v>2958</v>
      </c>
      <c r="D10" s="906">
        <v>45302</v>
      </c>
      <c r="E10" s="775">
        <f t="shared" si="0"/>
        <v>45308</v>
      </c>
      <c r="F10" s="775">
        <f t="shared" si="1"/>
        <v>45310</v>
      </c>
      <c r="G10" s="781"/>
      <c r="H10" s="902" t="e">
        <f t="shared" ref="H10:H26" si="2">H9+7</f>
        <v>#REF!</v>
      </c>
      <c r="I10" s="903"/>
    </row>
    <row r="11" spans="1:9" s="331" customFormat="1" ht="15" hidden="1" customHeight="1" x14ac:dyDescent="0.2">
      <c r="A11" s="1068"/>
      <c r="B11" s="905" t="s">
        <v>2959</v>
      </c>
      <c r="C11" s="906" t="s">
        <v>2960</v>
      </c>
      <c r="D11" s="906">
        <v>45304</v>
      </c>
      <c r="E11" s="775">
        <f t="shared" ref="E11:E13" si="3">D11+6</f>
        <v>45310</v>
      </c>
      <c r="F11" s="775">
        <f t="shared" ref="F11:F12" si="4">D11+8</f>
        <v>45312</v>
      </c>
      <c r="G11" s="781"/>
      <c r="H11" s="902" t="e">
        <f t="shared" si="2"/>
        <v>#REF!</v>
      </c>
      <c r="I11" s="903"/>
    </row>
    <row r="12" spans="1:9" s="331" customFormat="1" ht="15" hidden="1" customHeight="1" x14ac:dyDescent="0.2">
      <c r="A12" s="1068"/>
      <c r="B12" s="905" t="s">
        <v>2961</v>
      </c>
      <c r="C12" s="906" t="s">
        <v>2962</v>
      </c>
      <c r="D12" s="906">
        <v>45319</v>
      </c>
      <c r="E12" s="775">
        <f t="shared" si="3"/>
        <v>45325</v>
      </c>
      <c r="F12" s="775">
        <f t="shared" si="4"/>
        <v>45327</v>
      </c>
      <c r="G12" s="781"/>
      <c r="H12" s="902" t="e">
        <f t="shared" si="2"/>
        <v>#REF!</v>
      </c>
      <c r="I12" s="903"/>
    </row>
    <row r="13" spans="1:9" s="331" customFormat="1" ht="15" hidden="1" customHeight="1" x14ac:dyDescent="0.2">
      <c r="A13" s="1068"/>
      <c r="B13" s="905" t="s">
        <v>2963</v>
      </c>
      <c r="C13" s="906" t="s">
        <v>2964</v>
      </c>
      <c r="D13" s="906">
        <v>45323</v>
      </c>
      <c r="E13" s="775">
        <f t="shared" si="3"/>
        <v>45329</v>
      </c>
      <c r="F13" s="775">
        <f>D13+10</f>
        <v>45333</v>
      </c>
      <c r="G13" s="781"/>
      <c r="H13" s="902" t="e">
        <f t="shared" si="2"/>
        <v>#REF!</v>
      </c>
      <c r="I13" s="903"/>
    </row>
    <row r="14" spans="1:9" s="331" customFormat="1" ht="15" hidden="1" customHeight="1" x14ac:dyDescent="0.2">
      <c r="A14" s="1068"/>
      <c r="B14" s="905" t="s">
        <v>2965</v>
      </c>
      <c r="C14" s="906" t="s">
        <v>2966</v>
      </c>
      <c r="D14" s="906">
        <v>45331</v>
      </c>
      <c r="E14" s="775">
        <f t="shared" ref="E14" si="5">D14+6</f>
        <v>45337</v>
      </c>
      <c r="F14" s="775">
        <f>D14+10</f>
        <v>45341</v>
      </c>
      <c r="G14" s="781"/>
      <c r="H14" s="902" t="e">
        <f t="shared" si="2"/>
        <v>#REF!</v>
      </c>
      <c r="I14" s="903"/>
    </row>
    <row r="15" spans="1:9" s="331" customFormat="1" ht="15" hidden="1" customHeight="1" x14ac:dyDescent="0.2">
      <c r="A15" s="1068"/>
      <c r="B15" s="905" t="s">
        <v>2967</v>
      </c>
      <c r="C15" s="906" t="s">
        <v>2968</v>
      </c>
      <c r="D15" s="906">
        <v>45330</v>
      </c>
      <c r="E15" s="775">
        <f t="shared" ref="E15" si="6">D15+6</f>
        <v>45336</v>
      </c>
      <c r="F15" s="775">
        <f>D15+10</f>
        <v>45340</v>
      </c>
      <c r="G15" s="781"/>
      <c r="H15" s="902" t="e">
        <f t="shared" si="2"/>
        <v>#REF!</v>
      </c>
      <c r="I15" s="903"/>
    </row>
    <row r="16" spans="1:9" s="331" customFormat="1" ht="15" hidden="1" customHeight="1" x14ac:dyDescent="0.2">
      <c r="A16" s="1068"/>
      <c r="B16" s="905" t="s">
        <v>2969</v>
      </c>
      <c r="C16" s="906" t="s">
        <v>2970</v>
      </c>
      <c r="D16" s="906">
        <f t="shared" ref="D16:D17" si="7">D15+7</f>
        <v>45337</v>
      </c>
      <c r="E16" s="775">
        <f t="shared" ref="E16:E18" si="8">D16+6</f>
        <v>45343</v>
      </c>
      <c r="F16" s="775">
        <f>D16+10</f>
        <v>45347</v>
      </c>
      <c r="G16" s="781"/>
      <c r="H16" s="902" t="e">
        <f t="shared" si="2"/>
        <v>#REF!</v>
      </c>
      <c r="I16" s="903"/>
    </row>
    <row r="17" spans="1:9" s="331" customFormat="1" ht="15" hidden="1" customHeight="1" x14ac:dyDescent="0.2">
      <c r="A17" s="1068"/>
      <c r="B17" s="905" t="s">
        <v>2971</v>
      </c>
      <c r="C17" s="906" t="s">
        <v>2972</v>
      </c>
      <c r="D17" s="906">
        <f t="shared" si="7"/>
        <v>45344</v>
      </c>
      <c r="E17" s="775">
        <f t="shared" si="8"/>
        <v>45350</v>
      </c>
      <c r="F17" s="777">
        <f t="shared" ref="F17" si="9">D17+8</f>
        <v>45352</v>
      </c>
      <c r="G17" s="835"/>
      <c r="H17" s="902" t="e">
        <f t="shared" si="2"/>
        <v>#REF!</v>
      </c>
      <c r="I17" s="903"/>
    </row>
    <row r="18" spans="1:9" s="331" customFormat="1" ht="15" hidden="1" customHeight="1" x14ac:dyDescent="0.2">
      <c r="A18" s="1068"/>
      <c r="B18" s="905" t="s">
        <v>2973</v>
      </c>
      <c r="C18" s="906" t="s">
        <v>2974</v>
      </c>
      <c r="D18" s="906">
        <v>45360</v>
      </c>
      <c r="E18" s="775">
        <f t="shared" si="8"/>
        <v>45366</v>
      </c>
      <c r="F18" s="775">
        <f>D18+10</f>
        <v>45370</v>
      </c>
      <c r="G18" s="781"/>
      <c r="H18" s="902" t="e">
        <f t="shared" si="2"/>
        <v>#REF!</v>
      </c>
      <c r="I18" s="903"/>
    </row>
    <row r="19" spans="1:9" s="331" customFormat="1" ht="15" hidden="1" customHeight="1" x14ac:dyDescent="0.2">
      <c r="A19" s="1068"/>
      <c r="B19" s="905" t="s">
        <v>2975</v>
      </c>
      <c r="C19" s="906" t="s">
        <v>2976</v>
      </c>
      <c r="D19" s="906">
        <v>45364</v>
      </c>
      <c r="E19" s="775">
        <f t="shared" ref="E19:E22" si="10">D19+6</f>
        <v>45370</v>
      </c>
      <c r="F19" s="817"/>
      <c r="G19" s="781"/>
      <c r="H19" s="902" t="e">
        <f t="shared" si="2"/>
        <v>#REF!</v>
      </c>
      <c r="I19" s="903"/>
    </row>
    <row r="20" spans="1:9" s="331" customFormat="1" ht="17.25" hidden="1" customHeight="1" x14ac:dyDescent="0.2">
      <c r="A20" s="1068"/>
      <c r="B20" s="905" t="s">
        <v>2977</v>
      </c>
      <c r="C20" s="906" t="s">
        <v>2978</v>
      </c>
      <c r="D20" s="906">
        <v>45374</v>
      </c>
      <c r="E20" s="775">
        <f t="shared" si="10"/>
        <v>45380</v>
      </c>
      <c r="F20" s="775">
        <f t="shared" ref="F20:F25" si="11">D20+10</f>
        <v>45384</v>
      </c>
      <c r="G20" s="781"/>
      <c r="H20" s="775" t="e">
        <f t="shared" si="2"/>
        <v>#REF!</v>
      </c>
      <c r="I20" s="903"/>
    </row>
    <row r="21" spans="1:9" s="331" customFormat="1" ht="17.25" hidden="1" customHeight="1" x14ac:dyDescent="0.2">
      <c r="A21" s="1068"/>
      <c r="B21" s="905" t="s">
        <v>2979</v>
      </c>
      <c r="C21" s="906" t="s">
        <v>2980</v>
      </c>
      <c r="D21" s="906">
        <v>45379</v>
      </c>
      <c r="E21" s="775">
        <f t="shared" si="10"/>
        <v>45385</v>
      </c>
      <c r="F21" s="775">
        <f t="shared" si="11"/>
        <v>45389</v>
      </c>
      <c r="G21" s="781"/>
      <c r="H21" s="775" t="e">
        <f t="shared" si="2"/>
        <v>#REF!</v>
      </c>
      <c r="I21" s="903"/>
    </row>
    <row r="22" spans="1:9" s="331" customFormat="1" ht="17.25" hidden="1" customHeight="1" x14ac:dyDescent="0.2">
      <c r="A22" s="1068"/>
      <c r="B22" s="905" t="s">
        <v>2957</v>
      </c>
      <c r="C22" s="906" t="s">
        <v>2981</v>
      </c>
      <c r="D22" s="906">
        <v>45383</v>
      </c>
      <c r="E22" s="775">
        <f t="shared" si="10"/>
        <v>45389</v>
      </c>
      <c r="F22" s="775">
        <f t="shared" si="11"/>
        <v>45393</v>
      </c>
      <c r="G22" s="781"/>
      <c r="H22" s="775" t="e">
        <f t="shared" si="2"/>
        <v>#REF!</v>
      </c>
      <c r="I22" s="903"/>
    </row>
    <row r="23" spans="1:9" s="331" customFormat="1" ht="17.25" hidden="1" customHeight="1" x14ac:dyDescent="0.2">
      <c r="A23" s="1068"/>
      <c r="B23" s="1039" t="s">
        <v>2959</v>
      </c>
      <c r="C23" s="1040" t="s">
        <v>2982</v>
      </c>
      <c r="D23" s="1040">
        <v>45397</v>
      </c>
      <c r="E23" s="775">
        <f t="shared" ref="E23:E25" si="12">D23+6</f>
        <v>45403</v>
      </c>
      <c r="F23" s="775">
        <f t="shared" si="11"/>
        <v>45407</v>
      </c>
      <c r="G23" s="781"/>
      <c r="H23" s="775" t="e">
        <f t="shared" si="2"/>
        <v>#REF!</v>
      </c>
      <c r="I23" s="903"/>
    </row>
    <row r="24" spans="1:9" s="331" customFormat="1" ht="17.25" hidden="1" customHeight="1" x14ac:dyDescent="0.2">
      <c r="A24" s="1068" t="s">
        <v>2983</v>
      </c>
      <c r="B24" s="1039" t="s">
        <v>2961</v>
      </c>
      <c r="C24" s="1040" t="s">
        <v>2984</v>
      </c>
      <c r="D24" s="1040">
        <v>45412</v>
      </c>
      <c r="E24" s="775">
        <f t="shared" si="12"/>
        <v>45418</v>
      </c>
      <c r="F24" s="775">
        <f t="shared" si="11"/>
        <v>45422</v>
      </c>
      <c r="G24" s="781"/>
      <c r="H24" s="775" t="e">
        <f t="shared" si="2"/>
        <v>#REF!</v>
      </c>
      <c r="I24" s="903"/>
    </row>
    <row r="25" spans="1:9" s="331" customFormat="1" ht="17.25" hidden="1" customHeight="1" x14ac:dyDescent="0.2">
      <c r="A25" s="1068"/>
      <c r="B25" s="1039" t="s">
        <v>2963</v>
      </c>
      <c r="C25" s="1040" t="s">
        <v>2985</v>
      </c>
      <c r="D25" s="1040">
        <v>45410</v>
      </c>
      <c r="E25" s="775">
        <f t="shared" si="12"/>
        <v>45416</v>
      </c>
      <c r="F25" s="775">
        <f t="shared" si="11"/>
        <v>45420</v>
      </c>
      <c r="G25" s="781"/>
      <c r="H25" s="775" t="e">
        <f t="shared" si="2"/>
        <v>#REF!</v>
      </c>
      <c r="I25" s="903"/>
    </row>
    <row r="26" spans="1:9" s="331" customFormat="1" ht="17.25" hidden="1" customHeight="1" x14ac:dyDescent="0.2">
      <c r="A26" s="1068"/>
      <c r="B26" s="939" t="s">
        <v>439</v>
      </c>
      <c r="C26" s="1040" t="s">
        <v>2986</v>
      </c>
      <c r="D26" s="817">
        <v>45410</v>
      </c>
      <c r="E26" s="817">
        <v>45414</v>
      </c>
      <c r="F26" s="817">
        <f t="shared" ref="F26:F27" si="13">D26+10</f>
        <v>45420</v>
      </c>
      <c r="G26" s="781"/>
      <c r="H26" s="775" t="e">
        <f t="shared" si="2"/>
        <v>#REF!</v>
      </c>
      <c r="I26" s="903"/>
    </row>
    <row r="27" spans="1:9" s="331" customFormat="1" ht="17.25" hidden="1" customHeight="1" x14ac:dyDescent="0.2">
      <c r="A27" s="1068"/>
      <c r="B27" s="1039" t="s">
        <v>2967</v>
      </c>
      <c r="C27" s="1040" t="s">
        <v>2987</v>
      </c>
      <c r="D27" s="1040">
        <v>45424</v>
      </c>
      <c r="E27" s="775">
        <f>D27+6</f>
        <v>45430</v>
      </c>
      <c r="F27" s="775">
        <f t="shared" si="13"/>
        <v>45434</v>
      </c>
      <c r="G27" s="781"/>
      <c r="H27" s="775">
        <v>45416</v>
      </c>
      <c r="I27" s="903"/>
    </row>
    <row r="28" spans="1:9" s="331" customFormat="1" ht="17.25" hidden="1" customHeight="1" x14ac:dyDescent="0.2">
      <c r="A28" s="1068"/>
      <c r="B28" s="939" t="s">
        <v>439</v>
      </c>
      <c r="C28" s="1040" t="s">
        <v>2988</v>
      </c>
      <c r="D28" s="817">
        <v>45410</v>
      </c>
      <c r="E28" s="817">
        <v>45414</v>
      </c>
      <c r="F28" s="817">
        <f t="shared" ref="F28:F31" si="14">D28+10</f>
        <v>45420</v>
      </c>
      <c r="G28" s="781"/>
      <c r="H28" s="775">
        <f>H27+7</f>
        <v>45423</v>
      </c>
      <c r="I28" s="903"/>
    </row>
    <row r="29" spans="1:9" s="331" customFormat="1" ht="17.25" hidden="1" customHeight="1" x14ac:dyDescent="0.2">
      <c r="A29" s="1068"/>
      <c r="B29" s="1040" t="s">
        <v>2969</v>
      </c>
      <c r="C29" s="1040" t="s">
        <v>2989</v>
      </c>
      <c r="D29" s="1040">
        <v>45431</v>
      </c>
      <c r="E29" s="775">
        <f t="shared" ref="E29:E31" si="15">D29+6</f>
        <v>45437</v>
      </c>
      <c r="F29" s="898" t="s">
        <v>415</v>
      </c>
      <c r="G29" s="781"/>
      <c r="H29" s="775">
        <f t="shared" ref="H29:H72" si="16">H28+7</f>
        <v>45430</v>
      </c>
      <c r="I29" s="903"/>
    </row>
    <row r="30" spans="1:9" s="331" customFormat="1" ht="17.25" hidden="1" customHeight="1" x14ac:dyDescent="0.2">
      <c r="A30" s="1068"/>
      <c r="B30" s="898" t="s">
        <v>415</v>
      </c>
      <c r="C30" s="1040" t="s">
        <v>2990</v>
      </c>
      <c r="D30" s="904">
        <v>45441</v>
      </c>
      <c r="E30" s="817">
        <f t="shared" si="15"/>
        <v>45447</v>
      </c>
      <c r="F30" s="817">
        <f t="shared" si="14"/>
        <v>45451</v>
      </c>
      <c r="G30" s="781"/>
      <c r="H30" s="775">
        <f t="shared" si="16"/>
        <v>45437</v>
      </c>
      <c r="I30" s="903"/>
    </row>
    <row r="31" spans="1:9" s="331" customFormat="1" ht="17.25" hidden="1" customHeight="1" x14ac:dyDescent="0.2">
      <c r="A31" s="1068"/>
      <c r="B31" s="1040" t="s">
        <v>2973</v>
      </c>
      <c r="C31" s="1040" t="s">
        <v>2991</v>
      </c>
      <c r="D31" s="1040">
        <v>45449</v>
      </c>
      <c r="E31" s="775">
        <f t="shared" si="15"/>
        <v>45455</v>
      </c>
      <c r="F31" s="817">
        <f t="shared" si="14"/>
        <v>45459</v>
      </c>
      <c r="G31" s="781"/>
      <c r="H31" s="775">
        <f t="shared" si="16"/>
        <v>45444</v>
      </c>
      <c r="I31" s="903"/>
    </row>
    <row r="32" spans="1:9" s="331" customFormat="1" ht="17.25" hidden="1" customHeight="1" x14ac:dyDescent="0.2">
      <c r="A32" s="1068" t="s">
        <v>2992</v>
      </c>
      <c r="B32" s="898" t="s">
        <v>415</v>
      </c>
      <c r="C32" s="1040" t="s">
        <v>2993</v>
      </c>
      <c r="D32" s="904">
        <v>45450</v>
      </c>
      <c r="E32" s="817">
        <f t="shared" ref="E32:E34" si="17">D32+6</f>
        <v>45456</v>
      </c>
      <c r="F32" s="817">
        <f t="shared" ref="F32:F34" si="18">D32+10</f>
        <v>45460</v>
      </c>
      <c r="G32" s="781"/>
      <c r="H32" s="775">
        <f t="shared" si="16"/>
        <v>45451</v>
      </c>
      <c r="I32" s="903"/>
    </row>
    <row r="33" spans="1:9" s="331" customFormat="1" ht="17.25" hidden="1" customHeight="1" x14ac:dyDescent="0.2">
      <c r="A33" s="1068"/>
      <c r="B33" s="1040" t="s">
        <v>2994</v>
      </c>
      <c r="C33" s="1040" t="s">
        <v>2995</v>
      </c>
      <c r="D33" s="1040">
        <v>45473</v>
      </c>
      <c r="E33" s="775">
        <f t="shared" si="17"/>
        <v>45479</v>
      </c>
      <c r="F33" s="898" t="s">
        <v>415</v>
      </c>
      <c r="G33" s="781"/>
      <c r="H33" s="775">
        <f t="shared" si="16"/>
        <v>45458</v>
      </c>
      <c r="I33" s="903"/>
    </row>
    <row r="34" spans="1:9" s="331" customFormat="1" ht="17.25" hidden="1" customHeight="1" x14ac:dyDescent="0.2">
      <c r="A34" s="1068"/>
      <c r="B34" s="1040" t="s">
        <v>2957</v>
      </c>
      <c r="C34" s="1040" t="s">
        <v>2996</v>
      </c>
      <c r="D34" s="1040">
        <v>45469</v>
      </c>
      <c r="E34" s="775">
        <f t="shared" si="17"/>
        <v>45475</v>
      </c>
      <c r="F34" s="775">
        <f t="shared" si="18"/>
        <v>45479</v>
      </c>
      <c r="G34" s="781"/>
      <c r="H34" s="775">
        <f t="shared" si="16"/>
        <v>45465</v>
      </c>
      <c r="I34" s="903"/>
    </row>
    <row r="35" spans="1:9" s="331" customFormat="1" ht="17.25" hidden="1" customHeight="1" x14ac:dyDescent="0.2">
      <c r="A35" s="1068"/>
      <c r="B35" s="1040" t="s">
        <v>2997</v>
      </c>
      <c r="C35" s="1040" t="s">
        <v>2998</v>
      </c>
      <c r="D35" s="1040">
        <v>45479</v>
      </c>
      <c r="E35" s="775">
        <f t="shared" ref="E35:E36" si="19">D35+6</f>
        <v>45485</v>
      </c>
      <c r="F35" s="775">
        <f t="shared" ref="F35:F36" si="20">D35+10</f>
        <v>45489</v>
      </c>
      <c r="G35" s="781"/>
      <c r="H35" s="775">
        <f t="shared" si="16"/>
        <v>45472</v>
      </c>
      <c r="I35" s="903"/>
    </row>
    <row r="36" spans="1:9" s="331" customFormat="1" ht="17.25" hidden="1" customHeight="1" x14ac:dyDescent="0.2">
      <c r="A36" s="1068" t="s">
        <v>2999</v>
      </c>
      <c r="B36" s="1040" t="s">
        <v>2959</v>
      </c>
      <c r="C36" s="1040" t="s">
        <v>3000</v>
      </c>
      <c r="D36" s="1040">
        <v>45489</v>
      </c>
      <c r="E36" s="775">
        <f t="shared" si="19"/>
        <v>45495</v>
      </c>
      <c r="F36" s="775">
        <f t="shared" si="20"/>
        <v>45499</v>
      </c>
      <c r="G36" s="781"/>
      <c r="H36" s="775">
        <f t="shared" si="16"/>
        <v>45479</v>
      </c>
      <c r="I36" s="903"/>
    </row>
    <row r="37" spans="1:9" s="331" customFormat="1" ht="17.25" hidden="1" customHeight="1" x14ac:dyDescent="0.2">
      <c r="A37" s="1068"/>
      <c r="B37" s="898" t="s">
        <v>439</v>
      </c>
      <c r="C37" s="1040" t="s">
        <v>3001</v>
      </c>
      <c r="D37" s="904">
        <v>45471</v>
      </c>
      <c r="E37" s="817">
        <f t="shared" ref="E37:E40" si="21">D37+6</f>
        <v>45477</v>
      </c>
      <c r="F37" s="817">
        <f t="shared" ref="F37:F40" si="22">D37+10</f>
        <v>45481</v>
      </c>
      <c r="G37" s="781"/>
      <c r="H37" s="775">
        <f t="shared" si="16"/>
        <v>45486</v>
      </c>
      <c r="I37" s="903"/>
    </row>
    <row r="38" spans="1:9" s="331" customFormat="1" ht="17.25" hidden="1" customHeight="1" x14ac:dyDescent="0.2">
      <c r="A38" s="1068"/>
      <c r="B38" s="1040" t="s">
        <v>2961</v>
      </c>
      <c r="C38" s="1040" t="s">
        <v>3002</v>
      </c>
      <c r="D38" s="1040">
        <v>45498</v>
      </c>
      <c r="E38" s="898" t="s">
        <v>415</v>
      </c>
      <c r="F38" s="775">
        <f t="shared" si="22"/>
        <v>45508</v>
      </c>
      <c r="G38" s="781"/>
      <c r="H38" s="775">
        <f t="shared" si="16"/>
        <v>45493</v>
      </c>
      <c r="I38" s="903"/>
    </row>
    <row r="39" spans="1:9" s="331" customFormat="1" ht="17.25" hidden="1" customHeight="1" x14ac:dyDescent="0.2">
      <c r="A39" s="1068"/>
      <c r="B39" s="1040" t="s">
        <v>2963</v>
      </c>
      <c r="C39" s="1040" t="s">
        <v>3003</v>
      </c>
      <c r="D39" s="1040">
        <v>45506</v>
      </c>
      <c r="E39" s="898" t="s">
        <v>415</v>
      </c>
      <c r="F39" s="775">
        <f t="shared" si="22"/>
        <v>45516</v>
      </c>
      <c r="G39" s="781"/>
      <c r="H39" s="775">
        <f t="shared" si="16"/>
        <v>45500</v>
      </c>
      <c r="I39" s="903"/>
    </row>
    <row r="40" spans="1:9" s="331" customFormat="1" ht="17.25" hidden="1" customHeight="1" x14ac:dyDescent="0.2">
      <c r="A40" s="1068"/>
      <c r="B40" s="1040" t="s">
        <v>2967</v>
      </c>
      <c r="C40" s="1040" t="s">
        <v>3004</v>
      </c>
      <c r="D40" s="1040">
        <v>45516</v>
      </c>
      <c r="E40" s="775">
        <f t="shared" si="21"/>
        <v>45522</v>
      </c>
      <c r="F40" s="775">
        <f t="shared" si="22"/>
        <v>45526</v>
      </c>
      <c r="G40" s="781"/>
      <c r="H40" s="775">
        <f t="shared" si="16"/>
        <v>45507</v>
      </c>
      <c r="I40" s="903"/>
    </row>
    <row r="41" spans="1:9" s="331" customFormat="1" ht="17.25" hidden="1" customHeight="1" x14ac:dyDescent="0.2">
      <c r="A41" s="1068"/>
      <c r="B41" s="1040" t="s">
        <v>2969</v>
      </c>
      <c r="C41" s="1040" t="s">
        <v>3005</v>
      </c>
      <c r="D41" s="1040">
        <v>45517</v>
      </c>
      <c r="E41" s="775">
        <f t="shared" ref="E41:E43" si="23">D41+6</f>
        <v>45523</v>
      </c>
      <c r="F41" s="775">
        <f t="shared" ref="F41:F43" si="24">D41+10</f>
        <v>45527</v>
      </c>
      <c r="G41" s="781"/>
      <c r="H41" s="775">
        <f t="shared" si="16"/>
        <v>45514</v>
      </c>
      <c r="I41" s="903"/>
    </row>
    <row r="42" spans="1:9" s="331" customFormat="1" ht="17.25" hidden="1" customHeight="1" x14ac:dyDescent="0.2">
      <c r="A42" s="1068"/>
      <c r="B42" s="1040" t="s">
        <v>2965</v>
      </c>
      <c r="C42" s="1040" t="s">
        <v>3006</v>
      </c>
      <c r="D42" s="898" t="s">
        <v>415</v>
      </c>
      <c r="E42" s="817" t="e">
        <f t="shared" si="23"/>
        <v>#VALUE!</v>
      </c>
      <c r="F42" s="817" t="e">
        <f t="shared" si="24"/>
        <v>#VALUE!</v>
      </c>
      <c r="G42" s="781"/>
      <c r="H42" s="775">
        <f t="shared" si="16"/>
        <v>45521</v>
      </c>
      <c r="I42" s="903"/>
    </row>
    <row r="43" spans="1:9" s="331" customFormat="1" ht="17.25" hidden="1" customHeight="1" x14ac:dyDescent="0.2">
      <c r="A43" s="1068"/>
      <c r="B43" s="1063" t="s">
        <v>439</v>
      </c>
      <c r="C43" s="1040" t="s">
        <v>3007</v>
      </c>
      <c r="D43" s="904">
        <v>45509</v>
      </c>
      <c r="E43" s="817">
        <f t="shared" si="23"/>
        <v>45515</v>
      </c>
      <c r="F43" s="817">
        <f t="shared" si="24"/>
        <v>45519</v>
      </c>
      <c r="G43" s="781"/>
      <c r="H43" s="775">
        <f t="shared" si="16"/>
        <v>45528</v>
      </c>
      <c r="I43" s="903"/>
    </row>
    <row r="44" spans="1:9" s="331" customFormat="1" ht="17.25" hidden="1" customHeight="1" x14ac:dyDescent="0.2">
      <c r="A44" s="1068"/>
      <c r="B44" s="1040" t="s">
        <v>2992</v>
      </c>
      <c r="C44" s="1040" t="s">
        <v>3008</v>
      </c>
      <c r="D44" s="1040">
        <v>45543</v>
      </c>
      <c r="E44" s="775">
        <f t="shared" ref="E44:E46" si="25">D44+6</f>
        <v>45549</v>
      </c>
      <c r="F44" s="775">
        <f t="shared" ref="F44:F46" si="26">D44+10</f>
        <v>45553</v>
      </c>
      <c r="G44" s="781"/>
      <c r="H44" s="775">
        <f t="shared" si="16"/>
        <v>45535</v>
      </c>
      <c r="I44" s="903"/>
    </row>
    <row r="45" spans="1:9" s="331" customFormat="1" ht="17.25" hidden="1" customHeight="1" x14ac:dyDescent="0.2">
      <c r="A45" s="1068"/>
      <c r="B45" s="1040" t="s">
        <v>3009</v>
      </c>
      <c r="C45" s="1040" t="s">
        <v>3010</v>
      </c>
      <c r="D45" s="1040">
        <v>45551</v>
      </c>
      <c r="E45" s="775">
        <f t="shared" si="25"/>
        <v>45557</v>
      </c>
      <c r="F45" s="775">
        <f t="shared" si="26"/>
        <v>45561</v>
      </c>
      <c r="G45" s="781"/>
      <c r="H45" s="775">
        <f t="shared" si="16"/>
        <v>45542</v>
      </c>
      <c r="I45" s="903"/>
    </row>
    <row r="46" spans="1:9" s="331" customFormat="1" ht="17.25" hidden="1" customHeight="1" x14ac:dyDescent="0.2">
      <c r="A46" s="1068"/>
      <c r="B46" s="1063" t="s">
        <v>439</v>
      </c>
      <c r="C46" s="1040" t="s">
        <v>3011</v>
      </c>
      <c r="D46" s="904">
        <v>45509</v>
      </c>
      <c r="E46" s="817">
        <f t="shared" si="25"/>
        <v>45515</v>
      </c>
      <c r="F46" s="817">
        <f t="shared" si="26"/>
        <v>45519</v>
      </c>
      <c r="G46" s="781"/>
      <c r="H46" s="775">
        <f t="shared" si="16"/>
        <v>45549</v>
      </c>
      <c r="I46" s="903"/>
    </row>
    <row r="47" spans="1:9" s="331" customFormat="1" ht="17.25" hidden="1" customHeight="1" x14ac:dyDescent="0.2">
      <c r="A47" s="1068"/>
      <c r="B47" s="1040" t="s">
        <v>2957</v>
      </c>
      <c r="C47" s="1040" t="s">
        <v>3012</v>
      </c>
      <c r="D47" s="1040">
        <v>45560</v>
      </c>
      <c r="E47" s="775">
        <f t="shared" ref="E47" si="27">D47+6</f>
        <v>45566</v>
      </c>
      <c r="F47" s="775">
        <f t="shared" ref="F47:F48" si="28">D47+10</f>
        <v>45570</v>
      </c>
      <c r="G47" s="781"/>
      <c r="H47" s="775">
        <f t="shared" si="16"/>
        <v>45556</v>
      </c>
      <c r="I47" s="903"/>
    </row>
    <row r="48" spans="1:9" s="331" customFormat="1" ht="17.25" hidden="1" customHeight="1" x14ac:dyDescent="0.2">
      <c r="A48" s="1068"/>
      <c r="B48" s="1040" t="s">
        <v>2997</v>
      </c>
      <c r="C48" s="1040" t="s">
        <v>3013</v>
      </c>
      <c r="D48" s="1040">
        <v>45566</v>
      </c>
      <c r="E48" s="898" t="s">
        <v>415</v>
      </c>
      <c r="F48" s="775">
        <f t="shared" si="28"/>
        <v>45576</v>
      </c>
      <c r="G48" s="781"/>
      <c r="H48" s="775">
        <f t="shared" si="16"/>
        <v>45563</v>
      </c>
      <c r="I48" s="903"/>
    </row>
    <row r="49" spans="1:9" s="331" customFormat="1" ht="17.25" hidden="1" customHeight="1" x14ac:dyDescent="0.2">
      <c r="A49" s="1068"/>
      <c r="B49" s="1040" t="s">
        <v>2959</v>
      </c>
      <c r="C49" s="1040" t="s">
        <v>3014</v>
      </c>
      <c r="D49" s="1040">
        <v>45619</v>
      </c>
      <c r="E49" s="898" t="s">
        <v>415</v>
      </c>
      <c r="F49" s="775">
        <f t="shared" ref="F49:F50" si="29">D49+10</f>
        <v>45629</v>
      </c>
      <c r="G49" s="781"/>
      <c r="H49" s="775">
        <f t="shared" si="16"/>
        <v>45570</v>
      </c>
      <c r="I49" s="903"/>
    </row>
    <row r="50" spans="1:9" s="331" customFormat="1" ht="17.25" hidden="1" customHeight="1" x14ac:dyDescent="0.2">
      <c r="A50" s="1068"/>
      <c r="B50" s="1040" t="s">
        <v>2961</v>
      </c>
      <c r="C50" s="1040" t="s">
        <v>3015</v>
      </c>
      <c r="D50" s="1040">
        <v>45588</v>
      </c>
      <c r="E50" s="775">
        <f t="shared" ref="E50" si="30">D50+6</f>
        <v>45594</v>
      </c>
      <c r="F50" s="775">
        <f t="shared" si="29"/>
        <v>45598</v>
      </c>
      <c r="G50" s="781"/>
      <c r="H50" s="775">
        <f t="shared" si="16"/>
        <v>45577</v>
      </c>
      <c r="I50" s="903"/>
    </row>
    <row r="51" spans="1:9" s="331" customFormat="1" ht="17.25" hidden="1" customHeight="1" x14ac:dyDescent="0.2">
      <c r="A51" s="1068" t="s">
        <v>3016</v>
      </c>
      <c r="B51" s="1040" t="s">
        <v>2963</v>
      </c>
      <c r="C51" s="1040" t="s">
        <v>3017</v>
      </c>
      <c r="D51" s="1040">
        <v>45615</v>
      </c>
      <c r="E51" s="775">
        <v>45622</v>
      </c>
      <c r="F51" s="775">
        <v>45620</v>
      </c>
      <c r="G51" s="781"/>
      <c r="H51" s="775">
        <f t="shared" si="16"/>
        <v>45584</v>
      </c>
      <c r="I51" s="903"/>
    </row>
    <row r="52" spans="1:9" s="331" customFormat="1" ht="17.25" hidden="1" customHeight="1" x14ac:dyDescent="0.2">
      <c r="A52" s="1068"/>
      <c r="B52" s="1040" t="s">
        <v>2967</v>
      </c>
      <c r="C52" s="1040" t="s">
        <v>3018</v>
      </c>
      <c r="D52" s="898" t="s">
        <v>415</v>
      </c>
      <c r="E52" s="817"/>
      <c r="F52" s="817"/>
      <c r="G52" s="781"/>
      <c r="H52" s="775">
        <f t="shared" si="16"/>
        <v>45591</v>
      </c>
      <c r="I52" s="903"/>
    </row>
    <row r="53" spans="1:9" s="331" customFormat="1" ht="17.25" hidden="1" customHeight="1" x14ac:dyDescent="0.2">
      <c r="A53" s="1068"/>
      <c r="B53" s="1040" t="s">
        <v>2969</v>
      </c>
      <c r="C53" s="1040" t="s">
        <v>3019</v>
      </c>
      <c r="D53" s="1040">
        <v>45623</v>
      </c>
      <c r="E53" s="775">
        <f t="shared" ref="E53" si="31">D53+6</f>
        <v>45629</v>
      </c>
      <c r="F53" s="775">
        <f t="shared" ref="F53" si="32">D53+10</f>
        <v>45633</v>
      </c>
      <c r="G53" s="781"/>
      <c r="H53" s="775">
        <f t="shared" si="16"/>
        <v>45598</v>
      </c>
      <c r="I53" s="903"/>
    </row>
    <row r="54" spans="1:9" s="331" customFormat="1" ht="17.25" hidden="1" customHeight="1" x14ac:dyDescent="0.2">
      <c r="A54" s="1068"/>
      <c r="B54" s="985" t="s">
        <v>2965</v>
      </c>
      <c r="C54" s="1040" t="s">
        <v>3020</v>
      </c>
      <c r="D54" s="1040">
        <v>45621</v>
      </c>
      <c r="E54" s="775">
        <f t="shared" ref="E54" si="33">D54+6</f>
        <v>45627</v>
      </c>
      <c r="F54" s="898" t="s">
        <v>415</v>
      </c>
      <c r="G54" s="781"/>
      <c r="H54" s="775">
        <f t="shared" si="16"/>
        <v>45605</v>
      </c>
      <c r="I54" s="903"/>
    </row>
    <row r="55" spans="1:9" s="331" customFormat="1" ht="17.25" hidden="1" customHeight="1" x14ac:dyDescent="0.2">
      <c r="A55" s="1068"/>
      <c r="B55" s="1040" t="s">
        <v>3021</v>
      </c>
      <c r="C55" s="1040" t="s">
        <v>3022</v>
      </c>
      <c r="D55" s="1040">
        <v>45627</v>
      </c>
      <c r="E55" s="775">
        <f t="shared" ref="E55" si="34">D55+6</f>
        <v>45633</v>
      </c>
      <c r="F55" s="775">
        <f t="shared" ref="F55" si="35">D55+10</f>
        <v>45637</v>
      </c>
      <c r="G55" s="781"/>
      <c r="H55" s="775">
        <f t="shared" si="16"/>
        <v>45612</v>
      </c>
      <c r="I55" s="903"/>
    </row>
    <row r="56" spans="1:9" s="331" customFormat="1" ht="17.25" hidden="1" customHeight="1" x14ac:dyDescent="0.2">
      <c r="A56" s="1068"/>
      <c r="B56" s="1063" t="s">
        <v>439</v>
      </c>
      <c r="C56" s="1040" t="s">
        <v>3023</v>
      </c>
      <c r="D56" s="904"/>
      <c r="E56" s="817"/>
      <c r="F56" s="817"/>
      <c r="G56" s="781"/>
      <c r="H56" s="775">
        <f t="shared" si="16"/>
        <v>45619</v>
      </c>
      <c r="I56" s="903"/>
    </row>
    <row r="57" spans="1:9" s="331" customFormat="1" ht="17.25" hidden="1" customHeight="1" x14ac:dyDescent="0.2">
      <c r="A57" s="1068"/>
      <c r="B57" s="1040" t="s">
        <v>2992</v>
      </c>
      <c r="C57" s="1040" t="s">
        <v>3024</v>
      </c>
      <c r="D57" s="1040">
        <v>45634</v>
      </c>
      <c r="E57" s="775">
        <f t="shared" ref="E57" si="36">D57+6</f>
        <v>45640</v>
      </c>
      <c r="F57" s="775">
        <f t="shared" ref="F57" si="37">D57+10</f>
        <v>45644</v>
      </c>
      <c r="G57" s="781"/>
      <c r="H57" s="775">
        <f t="shared" si="16"/>
        <v>45626</v>
      </c>
      <c r="I57" s="903"/>
    </row>
    <row r="58" spans="1:9" s="331" customFormat="1" ht="17.25" hidden="1" customHeight="1" x14ac:dyDescent="0.2">
      <c r="A58" s="1068"/>
      <c r="B58" s="1040" t="s">
        <v>3025</v>
      </c>
      <c r="C58" s="1040" t="s">
        <v>3026</v>
      </c>
      <c r="D58" s="1040">
        <v>45652</v>
      </c>
      <c r="E58" s="775">
        <f t="shared" ref="E58" si="38">D58+6</f>
        <v>45658</v>
      </c>
      <c r="F58" s="775">
        <f t="shared" ref="F58:F59" si="39">D58+10</f>
        <v>45662</v>
      </c>
      <c r="G58" s="781"/>
      <c r="H58" s="775">
        <f t="shared" si="16"/>
        <v>45633</v>
      </c>
      <c r="I58" s="903"/>
    </row>
    <row r="59" spans="1:9" s="331" customFormat="1" ht="17.25" hidden="1" customHeight="1" x14ac:dyDescent="0.2">
      <c r="A59" s="1068"/>
      <c r="B59" s="1040" t="s">
        <v>2957</v>
      </c>
      <c r="C59" s="1040" t="s">
        <v>3027</v>
      </c>
      <c r="D59" s="1040">
        <v>45655</v>
      </c>
      <c r="E59" s="898" t="s">
        <v>415</v>
      </c>
      <c r="F59" s="775">
        <f t="shared" si="39"/>
        <v>45665</v>
      </c>
      <c r="G59" s="781"/>
      <c r="H59" s="775">
        <f t="shared" si="16"/>
        <v>45640</v>
      </c>
      <c r="I59" s="903"/>
    </row>
    <row r="60" spans="1:9" s="331" customFormat="1" ht="17.25" hidden="1" customHeight="1" x14ac:dyDescent="0.2">
      <c r="A60" s="1068"/>
      <c r="B60" s="1040" t="s">
        <v>2997</v>
      </c>
      <c r="C60" s="1040" t="s">
        <v>3028</v>
      </c>
      <c r="D60" s="1040">
        <v>45661</v>
      </c>
      <c r="E60" s="775">
        <f t="shared" ref="E60" si="40">D60+6</f>
        <v>45667</v>
      </c>
      <c r="F60" s="775">
        <f t="shared" ref="F60" si="41">D60+10</f>
        <v>45671</v>
      </c>
      <c r="G60" s="781"/>
      <c r="H60" s="775">
        <f t="shared" si="16"/>
        <v>45647</v>
      </c>
      <c r="I60" s="903"/>
    </row>
    <row r="61" spans="1:9" s="331" customFormat="1" ht="17.25" hidden="1" customHeight="1" x14ac:dyDescent="0.2">
      <c r="A61" s="1068"/>
      <c r="B61" s="1063" t="s">
        <v>439</v>
      </c>
      <c r="C61" s="1040" t="s">
        <v>3029</v>
      </c>
      <c r="D61" s="904"/>
      <c r="E61" s="817"/>
      <c r="F61" s="817"/>
      <c r="G61" s="781"/>
      <c r="H61" s="775">
        <f t="shared" si="16"/>
        <v>45654</v>
      </c>
      <c r="I61" s="903"/>
    </row>
    <row r="62" spans="1:9" s="331" customFormat="1" ht="17.25" hidden="1" customHeight="1" x14ac:dyDescent="0.2">
      <c r="A62" s="1068"/>
      <c r="B62" s="1040" t="s">
        <v>3030</v>
      </c>
      <c r="C62" s="1040" t="s">
        <v>3031</v>
      </c>
      <c r="D62" s="1040">
        <v>45667</v>
      </c>
      <c r="E62" s="775">
        <f t="shared" ref="E62:E65" si="42">D62+6</f>
        <v>45673</v>
      </c>
      <c r="F62" s="775">
        <f t="shared" ref="F62:F65" si="43">D62+10</f>
        <v>45677</v>
      </c>
      <c r="G62" s="781"/>
      <c r="H62" s="775">
        <f t="shared" si="16"/>
        <v>45661</v>
      </c>
      <c r="I62" s="903"/>
    </row>
    <row r="63" spans="1:9" s="331" customFormat="1" ht="17.25" customHeight="1" x14ac:dyDescent="0.2">
      <c r="A63" s="1068"/>
      <c r="B63" s="1040" t="s">
        <v>2961</v>
      </c>
      <c r="C63" s="1040" t="s">
        <v>3032</v>
      </c>
      <c r="D63" s="1040">
        <v>45676</v>
      </c>
      <c r="E63" s="775">
        <f t="shared" si="42"/>
        <v>45682</v>
      </c>
      <c r="F63" s="775">
        <f t="shared" si="43"/>
        <v>45686</v>
      </c>
      <c r="G63" s="781"/>
      <c r="H63" s="775">
        <f t="shared" si="16"/>
        <v>45668</v>
      </c>
      <c r="I63" s="903"/>
    </row>
    <row r="64" spans="1:9" s="331" customFormat="1" ht="17.25" customHeight="1" x14ac:dyDescent="0.2">
      <c r="A64" s="1068"/>
      <c r="B64" s="1063" t="s">
        <v>439</v>
      </c>
      <c r="C64" s="1040" t="s">
        <v>3033</v>
      </c>
      <c r="D64" s="904">
        <v>45652</v>
      </c>
      <c r="E64" s="817">
        <f t="shared" si="42"/>
        <v>45658</v>
      </c>
      <c r="F64" s="817">
        <f t="shared" si="43"/>
        <v>45662</v>
      </c>
      <c r="G64" s="781"/>
      <c r="H64" s="775">
        <f t="shared" si="16"/>
        <v>45675</v>
      </c>
      <c r="I64" s="903"/>
    </row>
    <row r="65" spans="1:9" s="331" customFormat="1" ht="17.25" customHeight="1" x14ac:dyDescent="0.2">
      <c r="A65" s="1068"/>
      <c r="B65" s="1040" t="s">
        <v>3034</v>
      </c>
      <c r="C65" s="1040" t="s">
        <v>3035</v>
      </c>
      <c r="D65" s="1040">
        <v>45682</v>
      </c>
      <c r="E65" s="775">
        <f t="shared" si="42"/>
        <v>45688</v>
      </c>
      <c r="F65" s="775">
        <f t="shared" si="43"/>
        <v>45692</v>
      </c>
      <c r="G65" s="781"/>
      <c r="H65" s="775">
        <f t="shared" si="16"/>
        <v>45682</v>
      </c>
      <c r="I65" s="903"/>
    </row>
    <row r="66" spans="1:9" s="331" customFormat="1" ht="17.25" customHeight="1" x14ac:dyDescent="0.2">
      <c r="A66" s="1068"/>
      <c r="B66" s="1040" t="s">
        <v>3036</v>
      </c>
      <c r="C66" s="1040" t="s">
        <v>3037</v>
      </c>
      <c r="D66" s="1040">
        <v>45322</v>
      </c>
      <c r="E66" s="775">
        <f t="shared" ref="E66:E67" si="44">D66+6</f>
        <v>45328</v>
      </c>
      <c r="F66" s="775">
        <f t="shared" ref="F66:F67" si="45">D66+10</f>
        <v>45332</v>
      </c>
      <c r="G66" s="781"/>
      <c r="H66" s="775">
        <f t="shared" si="16"/>
        <v>45689</v>
      </c>
      <c r="I66" s="903"/>
    </row>
    <row r="67" spans="1:9" s="331" customFormat="1" ht="17.25" customHeight="1" x14ac:dyDescent="0.2">
      <c r="A67" s="1068"/>
      <c r="B67" s="1040" t="s">
        <v>2959</v>
      </c>
      <c r="C67" s="1040" t="s">
        <v>3038</v>
      </c>
      <c r="D67" s="1040">
        <v>45329</v>
      </c>
      <c r="E67" s="775">
        <f t="shared" si="44"/>
        <v>45335</v>
      </c>
      <c r="F67" s="775">
        <f t="shared" si="45"/>
        <v>45339</v>
      </c>
      <c r="G67" s="781"/>
      <c r="H67" s="775">
        <f t="shared" si="16"/>
        <v>45696</v>
      </c>
      <c r="I67" s="903"/>
    </row>
    <row r="68" spans="1:9" s="331" customFormat="1" ht="17.25" customHeight="1" x14ac:dyDescent="0.2">
      <c r="A68" s="1068"/>
      <c r="B68" s="1040" t="s">
        <v>2969</v>
      </c>
      <c r="C68" s="1040" t="s">
        <v>3039</v>
      </c>
      <c r="D68" s="1040">
        <v>45336</v>
      </c>
      <c r="E68" s="775">
        <f t="shared" ref="E68" si="46">D68+6</f>
        <v>45342</v>
      </c>
      <c r="F68" s="775">
        <f t="shared" ref="F68" si="47">D68+10</f>
        <v>45346</v>
      </c>
      <c r="G68" s="781"/>
      <c r="H68" s="775">
        <f t="shared" si="16"/>
        <v>45703</v>
      </c>
      <c r="I68" s="903"/>
    </row>
    <row r="69" spans="1:9" s="331" customFormat="1" ht="17.25" customHeight="1" x14ac:dyDescent="0.2">
      <c r="A69" s="1068"/>
      <c r="B69" s="1040" t="s">
        <v>3021</v>
      </c>
      <c r="C69" s="1040" t="s">
        <v>3040</v>
      </c>
      <c r="D69" s="1040">
        <v>45709</v>
      </c>
      <c r="E69" s="775">
        <f>D69+6</f>
        <v>45715</v>
      </c>
      <c r="F69" s="775">
        <f>D69+10</f>
        <v>45719</v>
      </c>
      <c r="G69" s="781"/>
      <c r="H69" s="775">
        <f>H68+7</f>
        <v>45710</v>
      </c>
      <c r="I69" s="903"/>
    </row>
    <row r="70" spans="1:9" s="331" customFormat="1" ht="17.25" customHeight="1" x14ac:dyDescent="0.2">
      <c r="A70" s="1068"/>
      <c r="B70" s="1040" t="s">
        <v>2992</v>
      </c>
      <c r="C70" s="1040" t="s">
        <v>3041</v>
      </c>
      <c r="D70" s="1040">
        <v>45716</v>
      </c>
      <c r="E70" s="775">
        <f t="shared" ref="E70" si="48">D70+6</f>
        <v>45722</v>
      </c>
      <c r="F70" s="775">
        <f t="shared" ref="F70" si="49">D70+10</f>
        <v>45726</v>
      </c>
      <c r="G70" s="781"/>
      <c r="H70" s="775">
        <f>H69+7</f>
        <v>45717</v>
      </c>
      <c r="I70" s="903"/>
    </row>
    <row r="71" spans="1:9" s="331" customFormat="1" ht="17.25" customHeight="1" x14ac:dyDescent="0.2">
      <c r="A71" s="1068"/>
      <c r="B71" s="1063" t="s">
        <v>439</v>
      </c>
      <c r="C71" s="1040" t="s">
        <v>3042</v>
      </c>
      <c r="D71" s="904"/>
      <c r="E71" s="817"/>
      <c r="F71" s="817"/>
      <c r="G71" s="781"/>
      <c r="H71" s="775">
        <f>H70+7</f>
        <v>45724</v>
      </c>
      <c r="I71" s="903"/>
    </row>
    <row r="72" spans="1:9" s="331" customFormat="1" ht="17.25" customHeight="1" x14ac:dyDescent="0.2">
      <c r="A72" s="1068"/>
      <c r="B72" s="1040" t="s">
        <v>3009</v>
      </c>
      <c r="C72" s="1040" t="s">
        <v>3043</v>
      </c>
      <c r="D72" s="1040">
        <v>45730</v>
      </c>
      <c r="E72" s="775">
        <f t="shared" ref="E72" si="50">D72+6</f>
        <v>45736</v>
      </c>
      <c r="F72" s="775">
        <f t="shared" ref="F72" si="51">D72+10</f>
        <v>45740</v>
      </c>
      <c r="G72" s="781"/>
      <c r="H72" s="775">
        <f t="shared" si="16"/>
        <v>45731</v>
      </c>
      <c r="I72" s="903"/>
    </row>
    <row r="73" spans="1:9" s="331" customFormat="1" ht="17.25" customHeight="1" x14ac:dyDescent="0.2">
      <c r="A73" s="1068"/>
      <c r="B73" s="1040" t="s">
        <v>2957</v>
      </c>
      <c r="C73" s="1040" t="s">
        <v>3044</v>
      </c>
      <c r="D73" s="1040">
        <v>45737</v>
      </c>
      <c r="E73" s="775">
        <f>D73+6</f>
        <v>45743</v>
      </c>
      <c r="F73" s="775">
        <f>D73+10</f>
        <v>45747</v>
      </c>
      <c r="G73" s="781"/>
      <c r="H73" s="775">
        <f>H72+7</f>
        <v>45738</v>
      </c>
      <c r="I73" s="903"/>
    </row>
    <row r="74" spans="1:9" s="331" customFormat="1" ht="17.25" customHeight="1" x14ac:dyDescent="0.2">
      <c r="A74" s="1068"/>
      <c r="B74" s="1040" t="s">
        <v>2997</v>
      </c>
      <c r="C74" s="1040" t="s">
        <v>3045</v>
      </c>
      <c r="D74" s="1040">
        <v>45744</v>
      </c>
      <c r="E74" s="775">
        <f t="shared" ref="E74" si="52">D74+6</f>
        <v>45750</v>
      </c>
      <c r="F74" s="775">
        <f t="shared" ref="F74" si="53">D74+10</f>
        <v>45754</v>
      </c>
      <c r="G74" s="781"/>
      <c r="H74" s="775">
        <f>H73+7</f>
        <v>45745</v>
      </c>
      <c r="I74" s="903"/>
    </row>
    <row r="75" spans="1:9" s="331" customFormat="1" ht="17.25" customHeight="1" x14ac:dyDescent="0.2">
      <c r="A75" s="1068"/>
      <c r="B75" s="912"/>
      <c r="C75" s="913"/>
      <c r="D75" s="913"/>
      <c r="E75" s="781"/>
      <c r="F75" s="781"/>
      <c r="G75" s="786"/>
      <c r="H75" s="435"/>
      <c r="I75" s="768"/>
    </row>
    <row r="76" spans="1:9" s="331" customFormat="1" ht="17.25" customHeight="1" x14ac:dyDescent="0.2">
      <c r="A76" s="1068"/>
      <c r="B76" s="1095" t="s">
        <v>3046</v>
      </c>
      <c r="C76" s="913"/>
      <c r="D76" s="913"/>
      <c r="E76" s="781"/>
      <c r="F76" s="781"/>
      <c r="H76" s="813"/>
      <c r="I76" s="785"/>
    </row>
    <row r="77" spans="1:9" s="331" customFormat="1" ht="16.899999999999999" customHeight="1" x14ac:dyDescent="0.2">
      <c r="A77" s="859"/>
      <c r="B77" s="195"/>
      <c r="C77" s="781"/>
      <c r="D77" s="781"/>
      <c r="E77" s="781"/>
      <c r="F77" s="195"/>
      <c r="G77" s="195"/>
      <c r="H77" s="914"/>
      <c r="I77" s="914"/>
    </row>
    <row r="78" spans="1:9" s="331" customFormat="1" ht="17.25" customHeight="1" x14ac:dyDescent="0.2">
      <c r="A78" s="859"/>
      <c r="B78" s="693" t="s">
        <v>1398</v>
      </c>
      <c r="C78" s="694"/>
      <c r="D78" s="694"/>
      <c r="E78" s="694"/>
      <c r="F78" s="694"/>
      <c r="G78" s="694"/>
      <c r="H78" s="694"/>
    </row>
    <row r="79" spans="1:9" s="331" customFormat="1" ht="17.25" customHeight="1" x14ac:dyDescent="0.2">
      <c r="A79" s="859"/>
      <c r="B79" s="693"/>
      <c r="C79" s="694"/>
      <c r="D79" s="694"/>
      <c r="E79" s="694"/>
      <c r="F79" s="694"/>
      <c r="G79" s="694"/>
      <c r="H79" s="694"/>
    </row>
    <row r="80" spans="1:9" s="331" customFormat="1" ht="17.25" customHeight="1" x14ac:dyDescent="0.2">
      <c r="A80" s="1069"/>
      <c r="B80" s="693"/>
      <c r="C80" s="694"/>
      <c r="D80" s="694"/>
      <c r="E80" s="694"/>
      <c r="F80" s="693"/>
      <c r="G80" s="693"/>
      <c r="H80" s="693"/>
      <c r="I80" s="424"/>
    </row>
    <row r="81" spans="1:9" s="331" customFormat="1" ht="17.25" customHeight="1" thickBot="1" x14ac:dyDescent="0.25">
      <c r="A81" s="859"/>
      <c r="B81" s="695"/>
      <c r="C81" s="693"/>
      <c r="D81" s="693"/>
      <c r="E81" s="693"/>
      <c r="F81" s="693"/>
      <c r="G81" s="693"/>
      <c r="H81" s="693"/>
      <c r="I81" s="424"/>
    </row>
    <row r="82" spans="1:9" s="147" customFormat="1" ht="18.75" customHeight="1" x14ac:dyDescent="0.2">
      <c r="A82" s="881"/>
      <c r="B82" s="788"/>
      <c r="C82" s="789"/>
      <c r="D82" s="790"/>
      <c r="E82" s="791"/>
      <c r="F82" s="792"/>
      <c r="G82" s="793"/>
      <c r="H82" s="794"/>
      <c r="I82" s="769"/>
    </row>
    <row r="83" spans="1:9" s="147" customFormat="1" ht="18.75" customHeight="1" x14ac:dyDescent="0.2">
      <c r="A83" s="881"/>
      <c r="B83" s="795" t="s">
        <v>528</v>
      </c>
      <c r="C83" s="145"/>
      <c r="D83" s="147" t="s">
        <v>529</v>
      </c>
      <c r="G83" s="147" t="s">
        <v>530</v>
      </c>
      <c r="H83" s="796"/>
    </row>
    <row r="84" spans="1:9" s="147" customFormat="1" ht="18.75" customHeight="1" x14ac:dyDescent="0.2">
      <c r="A84" s="881"/>
      <c r="B84" s="797" t="s">
        <v>531</v>
      </c>
      <c r="C84" s="798" t="s">
        <v>532</v>
      </c>
      <c r="D84" s="133" t="s">
        <v>533</v>
      </c>
      <c r="F84" s="798" t="s">
        <v>534</v>
      </c>
      <c r="G84" s="145" t="s">
        <v>535</v>
      </c>
      <c r="H84" s="799" t="s">
        <v>536</v>
      </c>
    </row>
    <row r="85" spans="1:9" s="147" customFormat="1" ht="18.75" customHeight="1" x14ac:dyDescent="0.2">
      <c r="A85" s="881"/>
      <c r="B85" s="797" t="s">
        <v>537</v>
      </c>
      <c r="C85" s="798" t="s">
        <v>538</v>
      </c>
      <c r="D85" s="133" t="s">
        <v>539</v>
      </c>
      <c r="E85" s="148" t="s">
        <v>540</v>
      </c>
      <c r="F85" s="802" t="s">
        <v>541</v>
      </c>
      <c r="G85" s="145" t="s">
        <v>542</v>
      </c>
      <c r="H85" s="799" t="s">
        <v>543</v>
      </c>
    </row>
    <row r="86" spans="1:9" s="147" customFormat="1" ht="18.75" customHeight="1" x14ac:dyDescent="0.2">
      <c r="A86" s="881"/>
      <c r="B86" s="800" t="s">
        <v>544</v>
      </c>
      <c r="C86" s="801" t="s">
        <v>545</v>
      </c>
      <c r="D86" s="133" t="s">
        <v>546</v>
      </c>
      <c r="E86" s="148" t="s">
        <v>547</v>
      </c>
      <c r="F86" s="802" t="s">
        <v>548</v>
      </c>
      <c r="G86" s="602" t="s">
        <v>549</v>
      </c>
      <c r="H86" s="803" t="s">
        <v>550</v>
      </c>
    </row>
    <row r="87" spans="1:9" s="147" customFormat="1" ht="18.75" customHeight="1" x14ac:dyDescent="0.2">
      <c r="A87" s="881"/>
      <c r="B87" s="800" t="s">
        <v>551</v>
      </c>
      <c r="C87" s="801" t="s">
        <v>552</v>
      </c>
      <c r="D87" s="133" t="s">
        <v>553</v>
      </c>
      <c r="E87" s="148" t="s">
        <v>554</v>
      </c>
      <c r="F87" s="802" t="s">
        <v>555</v>
      </c>
      <c r="G87" s="602" t="s">
        <v>556</v>
      </c>
      <c r="H87" s="803" t="s">
        <v>557</v>
      </c>
    </row>
    <row r="88" spans="1:9" s="147" customFormat="1" ht="18.75" customHeight="1" x14ac:dyDescent="0.2">
      <c r="A88" s="881"/>
      <c r="B88" s="800" t="s">
        <v>558</v>
      </c>
      <c r="C88" s="801" t="s">
        <v>559</v>
      </c>
      <c r="D88" s="133" t="s">
        <v>560</v>
      </c>
      <c r="E88" s="148" t="s">
        <v>561</v>
      </c>
      <c r="F88" s="802" t="s">
        <v>562</v>
      </c>
      <c r="G88" s="602" t="s">
        <v>563</v>
      </c>
      <c r="H88" s="803" t="s">
        <v>564</v>
      </c>
    </row>
    <row r="89" spans="1:9" s="147" customFormat="1" ht="18.75" customHeight="1" x14ac:dyDescent="0.2">
      <c r="B89" s="800" t="s">
        <v>565</v>
      </c>
      <c r="C89" s="801" t="s">
        <v>566</v>
      </c>
      <c r="D89" s="133" t="s">
        <v>567</v>
      </c>
      <c r="E89" s="148" t="s">
        <v>568</v>
      </c>
      <c r="F89" s="802" t="s">
        <v>569</v>
      </c>
      <c r="G89" s="602" t="s">
        <v>570</v>
      </c>
      <c r="H89" s="803" t="s">
        <v>571</v>
      </c>
    </row>
    <row r="90" spans="1:9" s="147" customFormat="1" ht="18.75" customHeight="1" x14ac:dyDescent="0.2">
      <c r="B90" s="800" t="s">
        <v>572</v>
      </c>
      <c r="C90" s="801" t="s">
        <v>573</v>
      </c>
      <c r="D90" s="133" t="s">
        <v>574</v>
      </c>
      <c r="E90" s="148" t="s">
        <v>575</v>
      </c>
      <c r="F90" s="756" t="s">
        <v>576</v>
      </c>
      <c r="G90" s="602" t="s">
        <v>577</v>
      </c>
      <c r="H90" s="804" t="s">
        <v>578</v>
      </c>
    </row>
    <row r="91" spans="1:9" s="147" customFormat="1" ht="18.75" customHeight="1" x14ac:dyDescent="0.2">
      <c r="B91" s="800" t="s">
        <v>579</v>
      </c>
      <c r="C91" s="801" t="s">
        <v>580</v>
      </c>
      <c r="D91" s="133"/>
      <c r="E91" s="145"/>
      <c r="F91" s="602"/>
      <c r="H91" s="805"/>
    </row>
    <row r="92" spans="1:9" ht="15" thickBot="1" x14ac:dyDescent="0.25">
      <c r="B92" s="806"/>
      <c r="C92" s="807"/>
      <c r="D92" s="807"/>
      <c r="E92" s="808"/>
      <c r="F92" s="808"/>
      <c r="G92" s="808"/>
      <c r="H92" s="809"/>
    </row>
  </sheetData>
  <customSheetViews>
    <customSheetView guid="{1ECD3B71-3848-4973-92B4-4B4B149BC657}">
      <selection activeCell="H14" sqref="H14"/>
      <pageMargins left="0" right="0" top="0" bottom="0" header="0" footer="0"/>
      <pageSetup paperSize="9" scale="64" orientation="landscape" verticalDpi="0" r:id="rId1"/>
      <headerFooter>
        <oddFooter>&amp;L&amp;1#&amp;"Calibri"&amp;10 Sensitivity: Public</oddFooter>
      </headerFooter>
    </customSheetView>
    <customSheetView guid="{8773B614-CBE7-474E-B57F-0A27A3791CF3}">
      <selection activeCell="E13" sqref="E13"/>
      <pageMargins left="0" right="0" top="0" bottom="0" header="0" footer="0"/>
      <pageSetup paperSize="9" scale="64" orientation="landscape" verticalDpi="0" r:id="rId2"/>
      <headerFooter>
        <oddFooter>&amp;L&amp;1#&amp;"Calibri"&amp;10 Sensitivity: Public</oddFooter>
      </headerFooter>
    </customSheetView>
    <customSheetView guid="{1BFD2ADD-60C4-4334-9BDE-E3C6DD17BEED}">
      <selection activeCell="J16" sqref="J16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>
      <selection activeCell="C9" sqref="C8:C9"/>
      <pageMargins left="0" right="0" top="0" bottom="0" header="0" footer="0"/>
      <pageSetup paperSize="9" scale="64" orientation="landscape" verticalDpi="0" r:id="rId4"/>
      <headerFooter>
        <oddFooter>&amp;L&amp;1#&amp;"Calibri"&amp;10 Sensitivity: Public</oddFooter>
      </headerFooter>
    </customSheetView>
    <customSheetView guid="{03DD319B-D6A9-4830-871F-6D56EEAA4879}">
      <selection activeCell="R45" sqref="R45"/>
      <pageMargins left="0" right="0" top="0" bottom="0" header="0" footer="0"/>
      <pageSetup paperSize="9" scale="64" orientation="landscape" verticalDpi="0" r:id="rId5"/>
      <headerFooter>
        <oddFooter>&amp;L&amp;1#&amp;"Calibri"&amp;10 Sensitivity: Public</oddFooter>
      </headerFooter>
    </customSheetView>
    <customSheetView guid="{6B324A58-5A89-471C-AD21-0822EB95E67E}" topLeftCell="A4">
      <selection activeCell="C7" sqref="C7"/>
      <pageMargins left="0" right="0" top="0" bottom="0" header="0" footer="0"/>
      <pageSetup paperSize="9" scale="64" orientation="landscape" r:id="rId6"/>
      <headerFooter>
        <oddFooter>&amp;L&amp;1#&amp;"Calibri"&amp;10 Sensitivity: Public</oddFooter>
      </headerFooter>
    </customSheetView>
    <customSheetView guid="{613E785B-CD51-494D-B041-E8D30BF6F1EC}" showPageBreaks="1" topLeftCell="A4">
      <selection activeCell="C7" sqref="C7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</customSheetViews>
  <mergeCells count="4">
    <mergeCell ref="B2:F2"/>
    <mergeCell ref="B4:F4"/>
    <mergeCell ref="D7:D8"/>
    <mergeCell ref="B7:C7"/>
  </mergeCells>
  <phoneticPr fontId="81" type="noConversion"/>
  <hyperlinks>
    <hyperlink ref="H2" location="HOME!Print_Area" display="HOME" xr:uid="{688B0D67-F152-4C42-94A0-A89FF442CE7C}"/>
    <hyperlink ref="H84" r:id="rId8" xr:uid="{B5CDCF74-0109-49CC-A9B4-6B67F83131CC}"/>
    <hyperlink ref="C84" r:id="rId9" xr:uid="{7318B5CC-7054-4634-8271-D0C416D8E7BB}"/>
    <hyperlink ref="H89" r:id="rId10" xr:uid="{FEFC3669-2738-444B-B5A2-2EBBB3790840}"/>
    <hyperlink ref="H88" r:id="rId11" xr:uid="{93101E93-7934-4C29-A6A9-E34645924AE6}"/>
    <hyperlink ref="C88" r:id="rId12" xr:uid="{76F600DA-CBE6-4917-A7ED-199CA325100F}"/>
    <hyperlink ref="C89" r:id="rId13" xr:uid="{DE21A878-C695-4CF0-ABBD-531B7C3010C2}"/>
    <hyperlink ref="C86" r:id="rId14" xr:uid="{F4E018A9-F070-453F-9B18-D2FB1D5ADEB4}"/>
    <hyperlink ref="C85" r:id="rId15" xr:uid="{738ADD15-CB63-4EBC-8981-14E70E1FABB1}"/>
    <hyperlink ref="C91" r:id="rId16" xr:uid="{CB66164A-89F4-4E2D-9586-C56DB6369325}"/>
    <hyperlink ref="H87" r:id="rId17" xr:uid="{2D5E2FF7-2267-4A98-B27E-25300B74D4A8}"/>
    <hyperlink ref="H90" r:id="rId18" xr:uid="{B460E641-576C-4E8E-8446-BE1F25B5C914}"/>
    <hyperlink ref="C87" r:id="rId19" xr:uid="{19541A9A-4499-4C5B-80B4-939351B93492}"/>
    <hyperlink ref="F84" r:id="rId20" xr:uid="{67951A78-1294-4EF5-A5A8-B64EC9B55076}"/>
    <hyperlink ref="F89" r:id="rId21" xr:uid="{0D45042A-2FEA-4EC1-A48A-82E6A12E44CA}"/>
    <hyperlink ref="F85" r:id="rId22" xr:uid="{F4BC4373-B96E-4571-A174-C32B3AC6B047}"/>
    <hyperlink ref="F86" r:id="rId23" xr:uid="{B17DA251-56F3-4524-A666-65F7D82B3BBA}"/>
    <hyperlink ref="F87" r:id="rId24" xr:uid="{E1B09F2E-7037-4AD5-9A43-A10CAEA229D2}"/>
    <hyperlink ref="F88" r:id="rId25" xr:uid="{20AB986C-804D-4456-BFC8-BC4D15B236B3}"/>
    <hyperlink ref="H85" r:id="rId26" xr:uid="{00168C36-F6F7-4E84-B90E-3EA5DE573FB5}"/>
    <hyperlink ref="H86" r:id="rId27" xr:uid="{BE1D24FA-F859-4B18-8DFD-1F44B3D63000}"/>
    <hyperlink ref="F90" r:id="rId28" xr:uid="{57B3EA86-58F6-428A-A4C7-60A19528583E}"/>
  </hyperlinks>
  <pageMargins left="0.7" right="0.7" top="0.75" bottom="0.75" header="0.3" footer="0.3"/>
  <pageSetup paperSize="9" scale="59" orientation="landscape" r:id="rId29"/>
  <headerFooter>
    <oddFooter>&amp;L_x000D_&amp;1#&amp;"Calibri"&amp;10&amp;K000000 Sensitivity: Public</oddFooter>
  </headerFooter>
  <ignoredErrors>
    <ignoredError sqref="E42:F42" evalError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7C2D-6778-41A1-B0C2-4107FA1755F5}">
  <sheetPr codeName="Sheet25">
    <tabColor rgb="FFFFCCCC"/>
    <pageSetUpPr fitToPage="1"/>
  </sheetPr>
  <dimension ref="A2:I153"/>
  <sheetViews>
    <sheetView showGridLines="0" zoomScaleNormal="100" zoomScaleSheetLayoutView="75" workbookViewId="0">
      <selection activeCell="H152" sqref="H152"/>
    </sheetView>
  </sheetViews>
  <sheetFormatPr defaultColWidth="9.140625" defaultRowHeight="17.25" customHeight="1" x14ac:dyDescent="0.2"/>
  <cols>
    <col min="1" max="1" width="17" style="344" customWidth="1"/>
    <col min="2" max="2" width="23.42578125" style="145" customWidth="1"/>
    <col min="3" max="3" width="24.42578125" style="145" customWidth="1"/>
    <col min="4" max="4" width="16.42578125" style="145" customWidth="1"/>
    <col min="5" max="5" width="19" style="145" customWidth="1"/>
    <col min="6" max="6" width="22.42578125" style="145" customWidth="1"/>
    <col min="7" max="7" width="20.5703125" style="145" customWidth="1"/>
    <col min="8" max="8" width="22.28515625" style="149" customWidth="1"/>
    <col min="9" max="9" width="20.42578125" style="149" customWidth="1"/>
    <col min="10" max="10" width="16" style="149" customWidth="1"/>
    <col min="11" max="11" width="12.7109375" style="149" customWidth="1"/>
    <col min="12" max="16384" width="9.140625" style="149"/>
  </cols>
  <sheetData>
    <row r="2" spans="1:9" s="168" customFormat="1" ht="17.25" customHeight="1" thickBot="1" x14ac:dyDescent="0.25">
      <c r="A2" s="343"/>
      <c r="B2" s="1163" t="s">
        <v>116</v>
      </c>
      <c r="C2" s="1163"/>
      <c r="D2" s="1163"/>
      <c r="E2" s="1163"/>
      <c r="F2" s="1163"/>
      <c r="G2" s="1163"/>
      <c r="I2" s="986" t="s">
        <v>373</v>
      </c>
    </row>
    <row r="3" spans="1:9" ht="17.25" customHeight="1" thickBot="1" x14ac:dyDescent="0.25">
      <c r="B3" s="165"/>
    </row>
    <row r="4" spans="1:9" ht="30" customHeight="1" thickBot="1" x14ac:dyDescent="0.25">
      <c r="B4" s="1148" t="s">
        <v>3047</v>
      </c>
      <c r="C4" s="1149"/>
      <c r="D4" s="1149"/>
      <c r="E4" s="1149"/>
      <c r="F4" s="1149"/>
      <c r="G4" s="1150"/>
    </row>
    <row r="5" spans="1:9" ht="17.25" customHeight="1" x14ac:dyDescent="0.2">
      <c r="B5" s="354"/>
      <c r="C5" s="148"/>
      <c r="D5" s="148"/>
      <c r="E5" s="148"/>
      <c r="F5" s="148"/>
      <c r="G5" s="148"/>
    </row>
    <row r="6" spans="1:9" ht="56.25" customHeight="1" x14ac:dyDescent="0.2">
      <c r="A6" s="345"/>
      <c r="C6" s="631"/>
      <c r="D6" s="1210" t="s">
        <v>377</v>
      </c>
      <c r="E6" s="970" t="s">
        <v>3048</v>
      </c>
      <c r="F6" s="970" t="s">
        <v>3049</v>
      </c>
      <c r="G6" s="970" t="s">
        <v>355</v>
      </c>
      <c r="H6" s="856"/>
      <c r="I6" s="899" t="s">
        <v>3050</v>
      </c>
    </row>
    <row r="7" spans="1:9" ht="17.25" customHeight="1" x14ac:dyDescent="0.2">
      <c r="A7" s="345"/>
      <c r="B7" s="973" t="s">
        <v>381</v>
      </c>
      <c r="C7" s="973" t="s">
        <v>382</v>
      </c>
      <c r="D7" s="1210"/>
      <c r="E7" s="969" t="s">
        <v>158</v>
      </c>
      <c r="F7" s="969" t="s">
        <v>346</v>
      </c>
      <c r="G7" s="969" t="s">
        <v>3051</v>
      </c>
      <c r="H7" s="1041"/>
      <c r="I7" s="1085" t="s">
        <v>383</v>
      </c>
    </row>
    <row r="8" spans="1:9" ht="17.25" hidden="1" customHeight="1" x14ac:dyDescent="0.2">
      <c r="B8" s="1042" t="s">
        <v>3052</v>
      </c>
      <c r="C8" s="1042" t="s">
        <v>3053</v>
      </c>
      <c r="D8" s="775">
        <v>44470</v>
      </c>
      <c r="E8" s="775">
        <f>D8+7</f>
        <v>44477</v>
      </c>
      <c r="F8" s="775">
        <f>D8+9</f>
        <v>44479</v>
      </c>
      <c r="G8" s="775">
        <f>D8+13</f>
        <v>44483</v>
      </c>
      <c r="H8" s="781"/>
      <c r="I8" s="811"/>
    </row>
    <row r="9" spans="1:9" ht="17.25" hidden="1" customHeight="1" x14ac:dyDescent="0.2">
      <c r="B9" s="1042" t="s">
        <v>3054</v>
      </c>
      <c r="C9" s="1042" t="s">
        <v>3055</v>
      </c>
      <c r="D9" s="775">
        <v>44479</v>
      </c>
      <c r="E9" s="775">
        <f t="shared" ref="E9:E20" si="0">D9+7</f>
        <v>44486</v>
      </c>
      <c r="F9" s="775">
        <f t="shared" ref="F9:F20" si="1">D9+9</f>
        <v>44488</v>
      </c>
      <c r="G9" s="775">
        <f t="shared" ref="G9:G20" si="2">D9+13</f>
        <v>44492</v>
      </c>
      <c r="H9" s="781"/>
      <c r="I9" s="811"/>
    </row>
    <row r="10" spans="1:9" ht="17.25" hidden="1" customHeight="1" x14ac:dyDescent="0.2">
      <c r="B10" s="632" t="s">
        <v>3056</v>
      </c>
      <c r="C10" s="632" t="s">
        <v>3057</v>
      </c>
      <c r="D10" s="775">
        <v>44488</v>
      </c>
      <c r="E10" s="775">
        <f t="shared" si="0"/>
        <v>44495</v>
      </c>
      <c r="F10" s="775">
        <f t="shared" si="1"/>
        <v>44497</v>
      </c>
      <c r="G10" s="775">
        <f t="shared" si="2"/>
        <v>44501</v>
      </c>
      <c r="H10" s="781"/>
      <c r="I10" s="811"/>
    </row>
    <row r="11" spans="1:9" ht="17.25" hidden="1" customHeight="1" x14ac:dyDescent="0.2">
      <c r="B11" s="1043" t="s">
        <v>439</v>
      </c>
      <c r="C11" s="1042" t="s">
        <v>3058</v>
      </c>
      <c r="D11" s="1044">
        <f t="shared" ref="D11:D12" si="3">D10+7</f>
        <v>44495</v>
      </c>
      <c r="E11" s="1045">
        <f t="shared" si="0"/>
        <v>44502</v>
      </c>
      <c r="F11" s="1045">
        <f t="shared" si="1"/>
        <v>44504</v>
      </c>
      <c r="G11" s="1045">
        <f t="shared" si="2"/>
        <v>44508</v>
      </c>
      <c r="H11" s="781"/>
      <c r="I11" s="1046"/>
    </row>
    <row r="12" spans="1:9" ht="17.25" hidden="1" customHeight="1" x14ac:dyDescent="0.2">
      <c r="B12" s="1043" t="s">
        <v>439</v>
      </c>
      <c r="C12" s="1042" t="s">
        <v>3059</v>
      </c>
      <c r="D12" s="1044">
        <f t="shared" si="3"/>
        <v>44502</v>
      </c>
      <c r="E12" s="1045">
        <f t="shared" si="0"/>
        <v>44509</v>
      </c>
      <c r="F12" s="1045">
        <f t="shared" si="1"/>
        <v>44511</v>
      </c>
      <c r="G12" s="1045">
        <f t="shared" si="2"/>
        <v>44515</v>
      </c>
      <c r="H12" s="781"/>
      <c r="I12" s="1046"/>
    </row>
    <row r="13" spans="1:9" ht="17.25" hidden="1" customHeight="1" x14ac:dyDescent="0.2">
      <c r="B13" s="1042" t="s">
        <v>3060</v>
      </c>
      <c r="C13" s="1042" t="s">
        <v>3061</v>
      </c>
      <c r="D13" s="775">
        <v>44502</v>
      </c>
      <c r="E13" s="775">
        <f t="shared" si="0"/>
        <v>44509</v>
      </c>
      <c r="F13" s="775">
        <f t="shared" si="1"/>
        <v>44511</v>
      </c>
      <c r="G13" s="775">
        <f t="shared" si="2"/>
        <v>44515</v>
      </c>
      <c r="H13" s="781"/>
      <c r="I13" s="759"/>
    </row>
    <row r="14" spans="1:9" ht="17.25" hidden="1" customHeight="1" x14ac:dyDescent="0.2">
      <c r="B14" s="1042" t="s">
        <v>3062</v>
      </c>
      <c r="C14" s="1042" t="s">
        <v>3063</v>
      </c>
      <c r="D14" s="775">
        <v>44515</v>
      </c>
      <c r="E14" s="775">
        <f t="shared" si="0"/>
        <v>44522</v>
      </c>
      <c r="F14" s="775">
        <f t="shared" si="1"/>
        <v>44524</v>
      </c>
      <c r="G14" s="775">
        <f t="shared" si="2"/>
        <v>44528</v>
      </c>
      <c r="H14" s="781"/>
      <c r="I14" s="759"/>
    </row>
    <row r="15" spans="1:9" ht="17.25" hidden="1" customHeight="1" x14ac:dyDescent="0.2">
      <c r="B15" s="1042" t="s">
        <v>3064</v>
      </c>
      <c r="C15" s="1042" t="s">
        <v>3065</v>
      </c>
      <c r="D15" s="775">
        <v>44526</v>
      </c>
      <c r="E15" s="775">
        <f t="shared" si="0"/>
        <v>44533</v>
      </c>
      <c r="F15" s="775">
        <f t="shared" si="1"/>
        <v>44535</v>
      </c>
      <c r="G15" s="775">
        <f t="shared" si="2"/>
        <v>44539</v>
      </c>
      <c r="H15" s="781"/>
      <c r="I15" s="759"/>
    </row>
    <row r="16" spans="1:9" ht="17.25" hidden="1" customHeight="1" x14ac:dyDescent="0.2">
      <c r="B16" s="1042" t="s">
        <v>3066</v>
      </c>
      <c r="C16" s="1042" t="s">
        <v>3067</v>
      </c>
      <c r="D16" s="775">
        <v>44536</v>
      </c>
      <c r="E16" s="775">
        <f t="shared" si="0"/>
        <v>44543</v>
      </c>
      <c r="F16" s="775">
        <f t="shared" si="1"/>
        <v>44545</v>
      </c>
      <c r="G16" s="775">
        <f t="shared" si="2"/>
        <v>44549</v>
      </c>
      <c r="H16" s="781"/>
      <c r="I16" s="759"/>
    </row>
    <row r="17" spans="2:7" ht="17.25" hidden="1" customHeight="1" x14ac:dyDescent="0.2">
      <c r="B17" s="1042" t="s">
        <v>3068</v>
      </c>
      <c r="C17" s="1042" t="s">
        <v>3069</v>
      </c>
      <c r="D17" s="775">
        <v>44546</v>
      </c>
      <c r="E17" s="775">
        <f t="shared" si="0"/>
        <v>44553</v>
      </c>
      <c r="F17" s="775">
        <f t="shared" si="1"/>
        <v>44555</v>
      </c>
      <c r="G17" s="775">
        <f t="shared" si="2"/>
        <v>44559</v>
      </c>
    </row>
    <row r="18" spans="2:7" ht="17.25" hidden="1" customHeight="1" x14ac:dyDescent="0.2">
      <c r="B18" s="1042" t="s">
        <v>3070</v>
      </c>
      <c r="C18" s="1042" t="s">
        <v>3071</v>
      </c>
      <c r="D18" s="775">
        <v>44552</v>
      </c>
      <c r="E18" s="775">
        <f t="shared" si="0"/>
        <v>44559</v>
      </c>
      <c r="F18" s="775">
        <f t="shared" si="1"/>
        <v>44561</v>
      </c>
      <c r="G18" s="775">
        <f t="shared" si="2"/>
        <v>44565</v>
      </c>
    </row>
    <row r="19" spans="2:7" ht="17.25" hidden="1" customHeight="1" x14ac:dyDescent="0.2">
      <c r="B19" s="1042" t="s">
        <v>3072</v>
      </c>
      <c r="C19" s="1042" t="s">
        <v>3073</v>
      </c>
      <c r="D19" s="775">
        <v>44567</v>
      </c>
      <c r="E19" s="775">
        <f t="shared" si="0"/>
        <v>44574</v>
      </c>
      <c r="F19" s="775">
        <f t="shared" si="1"/>
        <v>44576</v>
      </c>
      <c r="G19" s="775">
        <f t="shared" si="2"/>
        <v>44580</v>
      </c>
    </row>
    <row r="20" spans="2:7" ht="17.25" hidden="1" customHeight="1" x14ac:dyDescent="0.2">
      <c r="B20" s="1042" t="s">
        <v>3052</v>
      </c>
      <c r="C20" s="1042" t="s">
        <v>3074</v>
      </c>
      <c r="D20" s="775">
        <v>44575</v>
      </c>
      <c r="E20" s="775">
        <f t="shared" si="0"/>
        <v>44582</v>
      </c>
      <c r="F20" s="775">
        <f t="shared" si="1"/>
        <v>44584</v>
      </c>
      <c r="G20" s="775">
        <f t="shared" si="2"/>
        <v>44588</v>
      </c>
    </row>
    <row r="21" spans="2:7" ht="17.25" hidden="1" customHeight="1" x14ac:dyDescent="0.2">
      <c r="B21" s="1043" t="s">
        <v>439</v>
      </c>
      <c r="C21" s="1042" t="s">
        <v>3075</v>
      </c>
      <c r="D21" s="1045">
        <v>44558</v>
      </c>
      <c r="E21" s="1045">
        <f t="shared" ref="E21:E24" si="4">D21+7</f>
        <v>44565</v>
      </c>
      <c r="F21" s="1045">
        <f t="shared" ref="F21:F24" si="5">D21+9</f>
        <v>44567</v>
      </c>
      <c r="G21" s="1045">
        <f t="shared" ref="G21:G24" si="6">D21+13</f>
        <v>44571</v>
      </c>
    </row>
    <row r="22" spans="2:7" ht="17.25" hidden="1" customHeight="1" x14ac:dyDescent="0.2">
      <c r="B22" s="1042" t="s">
        <v>3054</v>
      </c>
      <c r="C22" s="1042" t="s">
        <v>3076</v>
      </c>
      <c r="D22" s="775">
        <v>44581</v>
      </c>
      <c r="E22" s="775">
        <f t="shared" si="4"/>
        <v>44588</v>
      </c>
      <c r="F22" s="775">
        <f t="shared" si="5"/>
        <v>44590</v>
      </c>
      <c r="G22" s="775">
        <f t="shared" si="6"/>
        <v>44594</v>
      </c>
    </row>
    <row r="23" spans="2:7" ht="17.25" hidden="1" customHeight="1" x14ac:dyDescent="0.2">
      <c r="B23" s="632" t="s">
        <v>3056</v>
      </c>
      <c r="C23" s="632" t="s">
        <v>3077</v>
      </c>
      <c r="D23" s="634">
        <v>44598</v>
      </c>
      <c r="E23" s="775">
        <f t="shared" si="4"/>
        <v>44605</v>
      </c>
      <c r="F23" s="775">
        <f t="shared" si="5"/>
        <v>44607</v>
      </c>
      <c r="G23" s="775">
        <f t="shared" si="6"/>
        <v>44611</v>
      </c>
    </row>
    <row r="24" spans="2:7" ht="17.25" hidden="1" customHeight="1" x14ac:dyDescent="0.2">
      <c r="B24" s="1042" t="s">
        <v>3060</v>
      </c>
      <c r="C24" s="1042" t="s">
        <v>3078</v>
      </c>
      <c r="D24" s="775">
        <v>44592</v>
      </c>
      <c r="E24" s="775">
        <f t="shared" si="4"/>
        <v>44599</v>
      </c>
      <c r="F24" s="775">
        <f t="shared" si="5"/>
        <v>44601</v>
      </c>
      <c r="G24" s="775">
        <f t="shared" si="6"/>
        <v>44605</v>
      </c>
    </row>
    <row r="25" spans="2:7" ht="17.25" hidden="1" customHeight="1" x14ac:dyDescent="0.2">
      <c r="B25" s="1042" t="s">
        <v>3079</v>
      </c>
      <c r="C25" s="1042" t="s">
        <v>3080</v>
      </c>
      <c r="D25" s="775">
        <v>44610</v>
      </c>
      <c r="E25" s="775">
        <f t="shared" ref="E25:E26" si="7">D25+7</f>
        <v>44617</v>
      </c>
      <c r="F25" s="775">
        <f t="shared" ref="F25:F26" si="8">D25+9</f>
        <v>44619</v>
      </c>
      <c r="G25" s="775">
        <f t="shared" ref="G25:G26" si="9">D25+13</f>
        <v>44623</v>
      </c>
    </row>
    <row r="26" spans="2:7" ht="15.6" hidden="1" customHeight="1" x14ac:dyDescent="0.2">
      <c r="B26" s="1042" t="s">
        <v>3062</v>
      </c>
      <c r="C26" s="1042" t="s">
        <v>3081</v>
      </c>
      <c r="D26" s="775">
        <v>44617</v>
      </c>
      <c r="E26" s="775">
        <f t="shared" si="7"/>
        <v>44624</v>
      </c>
      <c r="F26" s="775">
        <f t="shared" si="8"/>
        <v>44626</v>
      </c>
      <c r="G26" s="775">
        <f t="shared" si="9"/>
        <v>44630</v>
      </c>
    </row>
    <row r="27" spans="2:7" ht="15.6" hidden="1" customHeight="1" x14ac:dyDescent="0.2">
      <c r="B27" s="1042" t="s">
        <v>3064</v>
      </c>
      <c r="C27" s="1042" t="s">
        <v>3082</v>
      </c>
      <c r="D27" s="775">
        <v>44624</v>
      </c>
      <c r="E27" s="775">
        <f t="shared" ref="E27" si="10">D27+7</f>
        <v>44631</v>
      </c>
      <c r="F27" s="775">
        <f t="shared" ref="F27" si="11">D27+9</f>
        <v>44633</v>
      </c>
      <c r="G27" s="775">
        <f t="shared" ref="G27" si="12">D27+13</f>
        <v>44637</v>
      </c>
    </row>
    <row r="28" spans="2:7" ht="15.6" hidden="1" customHeight="1" x14ac:dyDescent="0.2">
      <c r="B28" s="1042" t="s">
        <v>3066</v>
      </c>
      <c r="C28" s="1042" t="s">
        <v>3083</v>
      </c>
      <c r="D28" s="775">
        <v>44640</v>
      </c>
      <c r="E28" s="1047">
        <f t="shared" ref="E28:E29" si="13">D28+7</f>
        <v>44647</v>
      </c>
      <c r="F28" s="775">
        <f t="shared" ref="F28:F29" si="14">D28+9</f>
        <v>44649</v>
      </c>
      <c r="G28" s="775">
        <f t="shared" ref="G28:G29" si="15">D28+13</f>
        <v>44653</v>
      </c>
    </row>
    <row r="29" spans="2:7" ht="15.6" hidden="1" customHeight="1" x14ac:dyDescent="0.2">
      <c r="B29" s="1042" t="s">
        <v>3068</v>
      </c>
      <c r="C29" s="1042" t="s">
        <v>3084</v>
      </c>
      <c r="D29" s="775">
        <v>44655</v>
      </c>
      <c r="E29" s="775">
        <f t="shared" si="13"/>
        <v>44662</v>
      </c>
      <c r="F29" s="775">
        <f t="shared" si="14"/>
        <v>44664</v>
      </c>
      <c r="G29" s="775">
        <f t="shared" si="15"/>
        <v>44668</v>
      </c>
    </row>
    <row r="30" spans="2:7" ht="15.6" hidden="1" customHeight="1" x14ac:dyDescent="0.2">
      <c r="B30" s="1042" t="s">
        <v>3070</v>
      </c>
      <c r="C30" s="1042" t="s">
        <v>3085</v>
      </c>
      <c r="D30" s="775">
        <v>44656</v>
      </c>
      <c r="E30" s="775">
        <f t="shared" ref="E30" si="16">D30+7</f>
        <v>44663</v>
      </c>
      <c r="F30" s="775">
        <f t="shared" ref="F30" si="17">D30+9</f>
        <v>44665</v>
      </c>
      <c r="G30" s="775">
        <f t="shared" ref="G30" si="18">D30+13</f>
        <v>44669</v>
      </c>
    </row>
    <row r="31" spans="2:7" ht="15.6" hidden="1" customHeight="1" x14ac:dyDescent="0.2">
      <c r="B31" s="1042" t="s">
        <v>3072</v>
      </c>
      <c r="C31" s="1042" t="s">
        <v>3086</v>
      </c>
      <c r="D31" s="775">
        <v>44662</v>
      </c>
      <c r="E31" s="775">
        <f t="shared" ref="E31" si="19">D31+7</f>
        <v>44669</v>
      </c>
      <c r="F31" s="775">
        <f t="shared" ref="F31" si="20">D31+9</f>
        <v>44671</v>
      </c>
      <c r="G31" s="775">
        <f t="shared" ref="G31" si="21">D31+13</f>
        <v>44675</v>
      </c>
    </row>
    <row r="32" spans="2:7" ht="15.6" hidden="1" customHeight="1" x14ac:dyDescent="0.2">
      <c r="B32" s="1042" t="s">
        <v>3052</v>
      </c>
      <c r="C32" s="1042" t="s">
        <v>3087</v>
      </c>
      <c r="D32" s="775">
        <v>44660</v>
      </c>
      <c r="E32" s="775">
        <f t="shared" ref="E32:E34" si="22">D32+7</f>
        <v>44667</v>
      </c>
      <c r="F32" s="775">
        <f t="shared" ref="F32:F34" si="23">D32+9</f>
        <v>44669</v>
      </c>
      <c r="G32" s="775">
        <f t="shared" ref="G32:G34" si="24">D32+13</f>
        <v>44673</v>
      </c>
    </row>
    <row r="33" spans="2:7" ht="15.6" hidden="1" customHeight="1" x14ac:dyDescent="0.2">
      <c r="B33" s="1042" t="s">
        <v>3054</v>
      </c>
      <c r="C33" s="1042" t="s">
        <v>3088</v>
      </c>
      <c r="D33" s="775">
        <v>44687</v>
      </c>
      <c r="E33" s="775">
        <f t="shared" si="22"/>
        <v>44694</v>
      </c>
      <c r="F33" s="775">
        <f t="shared" si="23"/>
        <v>44696</v>
      </c>
      <c r="G33" s="775">
        <f t="shared" si="24"/>
        <v>44700</v>
      </c>
    </row>
    <row r="34" spans="2:7" ht="15.6" hidden="1" customHeight="1" x14ac:dyDescent="0.2">
      <c r="B34" s="1042" t="s">
        <v>3060</v>
      </c>
      <c r="C34" s="1042" t="s">
        <v>3089</v>
      </c>
      <c r="D34" s="775">
        <v>44690</v>
      </c>
      <c r="E34" s="775">
        <f t="shared" si="22"/>
        <v>44697</v>
      </c>
      <c r="F34" s="775">
        <f t="shared" si="23"/>
        <v>44699</v>
      </c>
      <c r="G34" s="775">
        <f t="shared" si="24"/>
        <v>44703</v>
      </c>
    </row>
    <row r="35" spans="2:7" ht="15.6" hidden="1" customHeight="1" x14ac:dyDescent="0.2">
      <c r="B35" s="1042" t="s">
        <v>3079</v>
      </c>
      <c r="C35" s="1042" t="s">
        <v>3090</v>
      </c>
      <c r="D35" s="775">
        <v>44702</v>
      </c>
      <c r="E35" s="775">
        <f t="shared" ref="E35" si="25">D35+7</f>
        <v>44709</v>
      </c>
      <c r="F35" s="775">
        <f t="shared" ref="F35" si="26">D35+9</f>
        <v>44711</v>
      </c>
      <c r="G35" s="775">
        <f t="shared" ref="G35" si="27">D35+13</f>
        <v>44715</v>
      </c>
    </row>
    <row r="36" spans="2:7" ht="15.6" hidden="1" customHeight="1" x14ac:dyDescent="0.2">
      <c r="B36" s="1043" t="s">
        <v>439</v>
      </c>
      <c r="C36" s="1043" t="s">
        <v>3091</v>
      </c>
      <c r="D36" s="777"/>
      <c r="E36" s="777"/>
      <c r="F36" s="777"/>
      <c r="G36" s="777"/>
    </row>
    <row r="37" spans="2:7" ht="15.6" hidden="1" customHeight="1" x14ac:dyDescent="0.2">
      <c r="B37" s="1042" t="s">
        <v>3062</v>
      </c>
      <c r="C37" s="1042" t="s">
        <v>3092</v>
      </c>
      <c r="D37" s="775">
        <v>44702</v>
      </c>
      <c r="E37" s="775">
        <f t="shared" ref="E37" si="28">D37+7</f>
        <v>44709</v>
      </c>
      <c r="F37" s="775">
        <f t="shared" ref="F37" si="29">D37+9</f>
        <v>44711</v>
      </c>
      <c r="G37" s="775">
        <f t="shared" ref="G37" si="30">D37+13</f>
        <v>44715</v>
      </c>
    </row>
    <row r="38" spans="2:7" ht="15.6" hidden="1" customHeight="1" x14ac:dyDescent="0.2">
      <c r="B38" s="1042" t="s">
        <v>3064</v>
      </c>
      <c r="C38" s="1042" t="s">
        <v>3093</v>
      </c>
      <c r="D38" s="775">
        <v>44719</v>
      </c>
      <c r="E38" s="775">
        <f t="shared" ref="E38:E39" si="31">D38+7</f>
        <v>44726</v>
      </c>
      <c r="F38" s="775">
        <f t="shared" ref="F38:F39" si="32">D38+9</f>
        <v>44728</v>
      </c>
      <c r="G38" s="775">
        <f t="shared" ref="G38:G39" si="33">D38+13</f>
        <v>44732</v>
      </c>
    </row>
    <row r="39" spans="2:7" ht="15.6" hidden="1" customHeight="1" x14ac:dyDescent="0.2">
      <c r="B39" s="1042" t="s">
        <v>3094</v>
      </c>
      <c r="C39" s="1042" t="s">
        <v>3095</v>
      </c>
      <c r="D39" s="775">
        <v>44710</v>
      </c>
      <c r="E39" s="775">
        <f t="shared" si="31"/>
        <v>44717</v>
      </c>
      <c r="F39" s="775">
        <f t="shared" si="32"/>
        <v>44719</v>
      </c>
      <c r="G39" s="775">
        <f t="shared" si="33"/>
        <v>44723</v>
      </c>
    </row>
    <row r="40" spans="2:7" ht="15.6" hidden="1" customHeight="1" x14ac:dyDescent="0.2">
      <c r="B40" s="1042" t="s">
        <v>3068</v>
      </c>
      <c r="C40" s="1042" t="s">
        <v>3096</v>
      </c>
      <c r="D40" s="775">
        <v>44722</v>
      </c>
      <c r="E40" s="775">
        <f t="shared" ref="E40" si="34">D40+7</f>
        <v>44729</v>
      </c>
      <c r="F40" s="775">
        <f t="shared" ref="F40" si="35">D40+9</f>
        <v>44731</v>
      </c>
      <c r="G40" s="775">
        <f t="shared" ref="G40" si="36">D40+13</f>
        <v>44735</v>
      </c>
    </row>
    <row r="41" spans="2:7" ht="15.6" hidden="1" customHeight="1" x14ac:dyDescent="0.2">
      <c r="B41" s="1043" t="s">
        <v>439</v>
      </c>
      <c r="C41" s="1043" t="s">
        <v>3097</v>
      </c>
      <c r="D41" s="777">
        <v>44722</v>
      </c>
      <c r="E41" s="777">
        <f t="shared" ref="E41:E42" si="37">D41+7</f>
        <v>44729</v>
      </c>
      <c r="F41" s="777">
        <f t="shared" ref="F41:F42" si="38">D41+9</f>
        <v>44731</v>
      </c>
      <c r="G41" s="777">
        <f t="shared" ref="G41:G42" si="39">D41+13</f>
        <v>44735</v>
      </c>
    </row>
    <row r="42" spans="2:7" ht="15.6" hidden="1" customHeight="1" x14ac:dyDescent="0.2">
      <c r="B42" s="1042" t="s">
        <v>3072</v>
      </c>
      <c r="C42" s="1042" t="s">
        <v>3098</v>
      </c>
      <c r="D42" s="775">
        <v>44747</v>
      </c>
      <c r="E42" s="775">
        <f t="shared" si="37"/>
        <v>44754</v>
      </c>
      <c r="F42" s="775">
        <f t="shared" si="38"/>
        <v>44756</v>
      </c>
      <c r="G42" s="775">
        <f t="shared" si="39"/>
        <v>44760</v>
      </c>
    </row>
    <row r="43" spans="2:7" ht="15.6" hidden="1" customHeight="1" x14ac:dyDescent="0.2">
      <c r="B43" s="1042" t="s">
        <v>3064</v>
      </c>
      <c r="C43" s="1042" t="s">
        <v>3099</v>
      </c>
      <c r="D43" s="775">
        <v>44794</v>
      </c>
      <c r="E43" s="775">
        <f t="shared" ref="E43" si="40">D43+7</f>
        <v>44801</v>
      </c>
      <c r="F43" s="775">
        <f t="shared" ref="F43" si="41">D43+9</f>
        <v>44803</v>
      </c>
      <c r="G43" s="775">
        <f t="shared" ref="G43" si="42">D43+13</f>
        <v>44807</v>
      </c>
    </row>
    <row r="44" spans="2:7" ht="15.6" hidden="1" customHeight="1" x14ac:dyDescent="0.2">
      <c r="B44" s="1042" t="s">
        <v>3068</v>
      </c>
      <c r="C44" s="1042" t="s">
        <v>3100</v>
      </c>
      <c r="D44" s="775">
        <f t="shared" ref="D44:D54" si="43">D43+7</f>
        <v>44801</v>
      </c>
      <c r="E44" s="775">
        <f t="shared" ref="E44" si="44">D44+7</f>
        <v>44808</v>
      </c>
      <c r="F44" s="775">
        <f t="shared" ref="F44" si="45">D44+9</f>
        <v>44810</v>
      </c>
      <c r="G44" s="775">
        <f t="shared" ref="G44" si="46">D44+13</f>
        <v>44814</v>
      </c>
    </row>
    <row r="45" spans="2:7" ht="15.6" hidden="1" customHeight="1" x14ac:dyDescent="0.2">
      <c r="B45" s="632" t="s">
        <v>3101</v>
      </c>
      <c r="C45" s="1042" t="s">
        <v>3102</v>
      </c>
      <c r="D45" s="1044">
        <f t="shared" si="43"/>
        <v>44808</v>
      </c>
      <c r="E45" s="1044">
        <f t="shared" ref="E45" si="47">D45+7</f>
        <v>44815</v>
      </c>
      <c r="F45" s="1044">
        <f t="shared" ref="F45" si="48">D45+9</f>
        <v>44817</v>
      </c>
      <c r="G45" s="1044">
        <f t="shared" ref="G45" si="49">D45+13</f>
        <v>44821</v>
      </c>
    </row>
    <row r="46" spans="2:7" ht="15.6" hidden="1" customHeight="1" x14ac:dyDescent="0.2">
      <c r="B46" s="1042" t="s">
        <v>3103</v>
      </c>
      <c r="C46" s="1042" t="s">
        <v>3104</v>
      </c>
      <c r="D46" s="775">
        <f t="shared" si="43"/>
        <v>44815</v>
      </c>
      <c r="E46" s="775">
        <f t="shared" ref="E46" si="50">D46+7</f>
        <v>44822</v>
      </c>
      <c r="F46" s="775">
        <f t="shared" ref="F46" si="51">D46+9</f>
        <v>44824</v>
      </c>
      <c r="G46" s="775">
        <f t="shared" ref="G46" si="52">D46+13</f>
        <v>44828</v>
      </c>
    </row>
    <row r="47" spans="2:7" ht="17.25" hidden="1" customHeight="1" x14ac:dyDescent="0.2">
      <c r="B47" s="632" t="s">
        <v>3105</v>
      </c>
      <c r="C47" s="1042" t="s">
        <v>3106</v>
      </c>
      <c r="D47" s="777">
        <f t="shared" si="43"/>
        <v>44822</v>
      </c>
      <c r="E47" s="777">
        <f t="shared" ref="E47" si="53">D47+7</f>
        <v>44829</v>
      </c>
      <c r="F47" s="777">
        <f t="shared" ref="F47" si="54">D47+9</f>
        <v>44831</v>
      </c>
      <c r="G47" s="777">
        <f t="shared" ref="G47" si="55">D47+13</f>
        <v>44835</v>
      </c>
    </row>
    <row r="48" spans="2:7" ht="15.6" hidden="1" customHeight="1" x14ac:dyDescent="0.2">
      <c r="B48" s="1042" t="s">
        <v>3107</v>
      </c>
      <c r="C48" s="1042" t="s">
        <v>3108</v>
      </c>
      <c r="D48" s="775">
        <f t="shared" si="43"/>
        <v>44829</v>
      </c>
      <c r="E48" s="775">
        <f t="shared" ref="E48" si="56">D48+7</f>
        <v>44836</v>
      </c>
      <c r="F48" s="775">
        <f t="shared" ref="F48" si="57">D48+9</f>
        <v>44838</v>
      </c>
      <c r="G48" s="775">
        <f t="shared" ref="G48" si="58">D48+13</f>
        <v>44842</v>
      </c>
    </row>
    <row r="49" spans="2:7" ht="15.6" hidden="1" customHeight="1" x14ac:dyDescent="0.2">
      <c r="B49" s="1042" t="s">
        <v>3072</v>
      </c>
      <c r="C49" s="1042" t="s">
        <v>3109</v>
      </c>
      <c r="D49" s="775">
        <f t="shared" si="43"/>
        <v>44836</v>
      </c>
      <c r="E49" s="775">
        <f t="shared" ref="E49" si="59">D49+7</f>
        <v>44843</v>
      </c>
      <c r="F49" s="775">
        <f t="shared" ref="F49" si="60">D49+9</f>
        <v>44845</v>
      </c>
      <c r="G49" s="775">
        <f t="shared" ref="G49" si="61">D49+13</f>
        <v>44849</v>
      </c>
    </row>
    <row r="50" spans="2:7" ht="15.6" hidden="1" customHeight="1" x14ac:dyDescent="0.2">
      <c r="B50" s="632" t="s">
        <v>3110</v>
      </c>
      <c r="C50" s="1042" t="s">
        <v>3111</v>
      </c>
      <c r="D50" s="777">
        <f t="shared" si="43"/>
        <v>44843</v>
      </c>
      <c r="E50" s="777">
        <f t="shared" ref="E50" si="62">D50+7</f>
        <v>44850</v>
      </c>
      <c r="F50" s="777">
        <f t="shared" ref="F50" si="63">D50+9</f>
        <v>44852</v>
      </c>
      <c r="G50" s="777">
        <f t="shared" ref="G50" si="64">D50+13</f>
        <v>44856</v>
      </c>
    </row>
    <row r="51" spans="2:7" ht="15.6" hidden="1" customHeight="1" x14ac:dyDescent="0.2">
      <c r="B51" s="1042" t="s">
        <v>3052</v>
      </c>
      <c r="C51" s="1042" t="s">
        <v>3112</v>
      </c>
      <c r="D51" s="775">
        <f t="shared" si="43"/>
        <v>44850</v>
      </c>
      <c r="E51" s="775">
        <f t="shared" ref="E51" si="65">D51+7</f>
        <v>44857</v>
      </c>
      <c r="F51" s="775">
        <f t="shared" ref="F51" si="66">D51+9</f>
        <v>44859</v>
      </c>
      <c r="G51" s="775">
        <f t="shared" ref="G51" si="67">D51+13</f>
        <v>44863</v>
      </c>
    </row>
    <row r="52" spans="2:7" ht="15.6" hidden="1" customHeight="1" x14ac:dyDescent="0.2">
      <c r="B52" s="1042" t="s">
        <v>3113</v>
      </c>
      <c r="C52" s="1042" t="s">
        <v>3114</v>
      </c>
      <c r="D52" s="775">
        <f t="shared" si="43"/>
        <v>44857</v>
      </c>
      <c r="E52" s="775">
        <f t="shared" ref="E52" si="68">D52+7</f>
        <v>44864</v>
      </c>
      <c r="F52" s="775">
        <f t="shared" ref="F52" si="69">D52+9</f>
        <v>44866</v>
      </c>
      <c r="G52" s="775">
        <f t="shared" ref="G52" si="70">D52+13</f>
        <v>44870</v>
      </c>
    </row>
    <row r="53" spans="2:7" ht="15.6" hidden="1" customHeight="1" x14ac:dyDescent="0.2">
      <c r="B53" s="1042" t="s">
        <v>3115</v>
      </c>
      <c r="C53" s="1042" t="s">
        <v>3116</v>
      </c>
      <c r="D53" s="775">
        <f t="shared" si="43"/>
        <v>44864</v>
      </c>
      <c r="E53" s="775">
        <f t="shared" ref="E53" si="71">D53+7</f>
        <v>44871</v>
      </c>
      <c r="F53" s="775">
        <f t="shared" ref="F53" si="72">D53+9</f>
        <v>44873</v>
      </c>
      <c r="G53" s="775">
        <f t="shared" ref="G53" si="73">D53+13</f>
        <v>44877</v>
      </c>
    </row>
    <row r="54" spans="2:7" ht="15.6" hidden="1" customHeight="1" x14ac:dyDescent="0.2">
      <c r="B54" s="1042" t="s">
        <v>3094</v>
      </c>
      <c r="C54" s="1042" t="s">
        <v>3117</v>
      </c>
      <c r="D54" s="775">
        <f t="shared" si="43"/>
        <v>44871</v>
      </c>
      <c r="E54" s="775">
        <f t="shared" ref="E54" si="74">D54+7</f>
        <v>44878</v>
      </c>
      <c r="F54" s="775">
        <f t="shared" ref="F54" si="75">D54+9</f>
        <v>44880</v>
      </c>
      <c r="G54" s="775">
        <f t="shared" ref="G54" si="76">D54+13</f>
        <v>44884</v>
      </c>
    </row>
    <row r="55" spans="2:7" ht="15.6" hidden="1" customHeight="1" x14ac:dyDescent="0.2">
      <c r="B55" s="1042" t="s">
        <v>3064</v>
      </c>
      <c r="C55" s="1042" t="s">
        <v>3118</v>
      </c>
      <c r="D55" s="775">
        <v>44897</v>
      </c>
      <c r="E55" s="775">
        <f t="shared" ref="E55:E65" si="77">D55+7</f>
        <v>44904</v>
      </c>
      <c r="F55" s="775">
        <f t="shared" ref="F55:F65" si="78">D55+9</f>
        <v>44906</v>
      </c>
      <c r="G55" s="775">
        <f t="shared" ref="G55:G65" si="79">D55+13</f>
        <v>44910</v>
      </c>
    </row>
    <row r="56" spans="2:7" ht="15.6" hidden="1" customHeight="1" x14ac:dyDescent="0.2">
      <c r="B56" s="1042" t="s">
        <v>3119</v>
      </c>
      <c r="C56" s="1042" t="s">
        <v>3120</v>
      </c>
      <c r="D56" s="775">
        <v>44900</v>
      </c>
      <c r="E56" s="775">
        <f t="shared" si="77"/>
        <v>44907</v>
      </c>
      <c r="F56" s="775">
        <f t="shared" si="78"/>
        <v>44909</v>
      </c>
      <c r="G56" s="775">
        <f t="shared" si="79"/>
        <v>44913</v>
      </c>
    </row>
    <row r="57" spans="2:7" ht="15.6" hidden="1" customHeight="1" x14ac:dyDescent="0.2">
      <c r="B57" s="1042" t="s">
        <v>3103</v>
      </c>
      <c r="C57" s="1042" t="s">
        <v>3121</v>
      </c>
      <c r="D57" s="775">
        <v>44905</v>
      </c>
      <c r="E57" s="775">
        <f t="shared" si="77"/>
        <v>44912</v>
      </c>
      <c r="F57" s="775">
        <f t="shared" si="78"/>
        <v>44914</v>
      </c>
      <c r="G57" s="775">
        <f t="shared" si="79"/>
        <v>44918</v>
      </c>
    </row>
    <row r="58" spans="2:7" ht="15.6" hidden="1" customHeight="1" x14ac:dyDescent="0.2">
      <c r="B58" s="1042" t="s">
        <v>3122</v>
      </c>
      <c r="C58" s="1042" t="s">
        <v>3123</v>
      </c>
      <c r="D58" s="775">
        <v>44911</v>
      </c>
      <c r="E58" s="775">
        <f t="shared" si="77"/>
        <v>44918</v>
      </c>
      <c r="F58" s="775">
        <f t="shared" si="78"/>
        <v>44920</v>
      </c>
      <c r="G58" s="775">
        <f t="shared" si="79"/>
        <v>44924</v>
      </c>
    </row>
    <row r="59" spans="2:7" ht="15.6" hidden="1" customHeight="1" x14ac:dyDescent="0.2">
      <c r="B59" s="1042" t="s">
        <v>3124</v>
      </c>
      <c r="C59" s="1042" t="s">
        <v>3125</v>
      </c>
      <c r="D59" s="775">
        <v>44917</v>
      </c>
      <c r="E59" s="775">
        <f t="shared" si="77"/>
        <v>44924</v>
      </c>
      <c r="F59" s="775">
        <f t="shared" si="78"/>
        <v>44926</v>
      </c>
      <c r="G59" s="775">
        <f t="shared" si="79"/>
        <v>44930</v>
      </c>
    </row>
    <row r="60" spans="2:7" ht="15.6" hidden="1" customHeight="1" x14ac:dyDescent="0.2">
      <c r="B60" s="1042" t="s">
        <v>3126</v>
      </c>
      <c r="C60" s="1042" t="s">
        <v>3127</v>
      </c>
      <c r="D60" s="777">
        <f t="shared" ref="D60:D65" si="80">D59+7</f>
        <v>44924</v>
      </c>
      <c r="E60" s="777">
        <f t="shared" si="77"/>
        <v>44931</v>
      </c>
      <c r="F60" s="777">
        <f t="shared" si="78"/>
        <v>44933</v>
      </c>
      <c r="G60" s="777">
        <f t="shared" si="79"/>
        <v>44937</v>
      </c>
    </row>
    <row r="61" spans="2:7" ht="17.25" hidden="1" customHeight="1" x14ac:dyDescent="0.2">
      <c r="B61" s="1042" t="s">
        <v>3128</v>
      </c>
      <c r="C61" s="1042" t="s">
        <v>3129</v>
      </c>
      <c r="D61" s="777">
        <f t="shared" si="80"/>
        <v>44931</v>
      </c>
      <c r="E61" s="777">
        <f t="shared" si="77"/>
        <v>44938</v>
      </c>
      <c r="F61" s="777">
        <f t="shared" si="78"/>
        <v>44940</v>
      </c>
      <c r="G61" s="777">
        <f t="shared" si="79"/>
        <v>44944</v>
      </c>
    </row>
    <row r="62" spans="2:7" ht="17.25" hidden="1" customHeight="1" x14ac:dyDescent="0.2">
      <c r="B62" s="1042" t="s">
        <v>3130</v>
      </c>
      <c r="C62" s="1042" t="s">
        <v>3131</v>
      </c>
      <c r="D62" s="775">
        <v>44927</v>
      </c>
      <c r="E62" s="775">
        <f t="shared" si="77"/>
        <v>44934</v>
      </c>
      <c r="F62" s="775">
        <f t="shared" si="78"/>
        <v>44936</v>
      </c>
      <c r="G62" s="775">
        <f t="shared" si="79"/>
        <v>44940</v>
      </c>
    </row>
    <row r="63" spans="2:7" ht="17.25" hidden="1" customHeight="1" x14ac:dyDescent="0.2">
      <c r="B63" s="1042" t="s">
        <v>3052</v>
      </c>
      <c r="C63" s="1042" t="s">
        <v>3132</v>
      </c>
      <c r="D63" s="775">
        <f t="shared" si="80"/>
        <v>44934</v>
      </c>
      <c r="E63" s="775">
        <f t="shared" si="77"/>
        <v>44941</v>
      </c>
      <c r="F63" s="775">
        <f t="shared" si="78"/>
        <v>44943</v>
      </c>
      <c r="G63" s="775">
        <f t="shared" si="79"/>
        <v>44947</v>
      </c>
    </row>
    <row r="64" spans="2:7" ht="17.25" hidden="1" customHeight="1" x14ac:dyDescent="0.2">
      <c r="B64" s="1042" t="s">
        <v>3133</v>
      </c>
      <c r="C64" s="1042" t="s">
        <v>3134</v>
      </c>
      <c r="D64" s="775">
        <v>44944</v>
      </c>
      <c r="E64" s="775">
        <f t="shared" si="77"/>
        <v>44951</v>
      </c>
      <c r="F64" s="775">
        <f t="shared" si="78"/>
        <v>44953</v>
      </c>
      <c r="G64" s="775">
        <f t="shared" si="79"/>
        <v>44957</v>
      </c>
    </row>
    <row r="65" spans="1:7" ht="17.25" hidden="1" customHeight="1" x14ac:dyDescent="0.2">
      <c r="B65" s="1042" t="s">
        <v>3135</v>
      </c>
      <c r="C65" s="1042" t="s">
        <v>3136</v>
      </c>
      <c r="D65" s="777">
        <f t="shared" si="80"/>
        <v>44951</v>
      </c>
      <c r="E65" s="777">
        <f t="shared" si="77"/>
        <v>44958</v>
      </c>
      <c r="F65" s="777">
        <f t="shared" si="78"/>
        <v>44960</v>
      </c>
      <c r="G65" s="777">
        <f t="shared" si="79"/>
        <v>44964</v>
      </c>
    </row>
    <row r="66" spans="1:7" ht="17.25" hidden="1" customHeight="1" x14ac:dyDescent="0.2">
      <c r="B66" s="1042" t="s">
        <v>3137</v>
      </c>
      <c r="C66" s="1042" t="s">
        <v>3138</v>
      </c>
      <c r="D66" s="835"/>
      <c r="E66" s="835"/>
      <c r="F66" s="835"/>
      <c r="G66" s="835"/>
    </row>
    <row r="67" spans="1:7" ht="17.25" hidden="1" customHeight="1" x14ac:dyDescent="0.2">
      <c r="B67" s="1042" t="s">
        <v>3094</v>
      </c>
      <c r="C67" s="1042" t="s">
        <v>3139</v>
      </c>
      <c r="D67" s="775">
        <v>44966</v>
      </c>
      <c r="E67" s="775">
        <f t="shared" ref="E67" si="81">D67+7</f>
        <v>44973</v>
      </c>
      <c r="F67" s="777">
        <f t="shared" ref="F67" si="82">D67+9</f>
        <v>44975</v>
      </c>
      <c r="G67" s="777">
        <f t="shared" ref="G67" si="83">D67+13</f>
        <v>44979</v>
      </c>
    </row>
    <row r="68" spans="1:7" ht="17.25" hidden="1" customHeight="1" x14ac:dyDescent="0.2">
      <c r="B68" s="1042" t="s">
        <v>3140</v>
      </c>
      <c r="C68" s="1042" t="s">
        <v>3141</v>
      </c>
      <c r="D68" s="777">
        <v>44962</v>
      </c>
      <c r="E68" s="777">
        <f t="shared" ref="E68:E69" si="84">D68+7</f>
        <v>44969</v>
      </c>
      <c r="F68" s="777">
        <f t="shared" ref="F68:F69" si="85">D68+9</f>
        <v>44971</v>
      </c>
      <c r="G68" s="777">
        <f t="shared" ref="G68:G69" si="86">D68+13</f>
        <v>44975</v>
      </c>
    </row>
    <row r="69" spans="1:7" ht="17.25" hidden="1" customHeight="1" x14ac:dyDescent="0.2">
      <c r="B69" s="1042" t="s">
        <v>3142</v>
      </c>
      <c r="C69" s="1042" t="s">
        <v>3143</v>
      </c>
      <c r="D69" s="777">
        <v>44962</v>
      </c>
      <c r="E69" s="777">
        <f t="shared" si="84"/>
        <v>44969</v>
      </c>
      <c r="F69" s="777">
        <f t="shared" si="85"/>
        <v>44971</v>
      </c>
      <c r="G69" s="777">
        <f t="shared" si="86"/>
        <v>44975</v>
      </c>
    </row>
    <row r="70" spans="1:7" ht="17.25" hidden="1" customHeight="1" x14ac:dyDescent="0.2">
      <c r="B70" s="1042" t="s">
        <v>3144</v>
      </c>
      <c r="C70" s="1042" t="s">
        <v>3145</v>
      </c>
      <c r="D70" s="777">
        <v>44962</v>
      </c>
      <c r="E70" s="777">
        <f t="shared" ref="E70" si="87">D70+7</f>
        <v>44969</v>
      </c>
      <c r="F70" s="777">
        <f t="shared" ref="F70" si="88">D70+9</f>
        <v>44971</v>
      </c>
      <c r="G70" s="777">
        <f t="shared" ref="G70" si="89">D70+13</f>
        <v>44975</v>
      </c>
    </row>
    <row r="71" spans="1:7" ht="17.25" hidden="1" customHeight="1" x14ac:dyDescent="0.2">
      <c r="B71" s="1042" t="s">
        <v>3146</v>
      </c>
      <c r="C71" s="1042" t="s">
        <v>3147</v>
      </c>
      <c r="D71" s="777">
        <v>44962</v>
      </c>
      <c r="E71" s="777">
        <f t="shared" ref="E71" si="90">D71+7</f>
        <v>44969</v>
      </c>
      <c r="F71" s="777">
        <f t="shared" ref="F71" si="91">D71+9</f>
        <v>44971</v>
      </c>
      <c r="G71" s="777">
        <f t="shared" ref="G71" si="92">D71+13</f>
        <v>44975</v>
      </c>
    </row>
    <row r="72" spans="1:7" ht="17.25" hidden="1" customHeight="1" x14ac:dyDescent="0.2">
      <c r="A72" s="344" t="s">
        <v>3148</v>
      </c>
      <c r="B72" s="1042" t="s">
        <v>3149</v>
      </c>
      <c r="C72" s="1042" t="s">
        <v>3150</v>
      </c>
      <c r="D72" s="775">
        <v>44997</v>
      </c>
      <c r="E72" s="775">
        <f t="shared" ref="E72" si="93">D72+7</f>
        <v>45004</v>
      </c>
      <c r="F72" s="777">
        <f t="shared" ref="F72" si="94">D72+9</f>
        <v>45006</v>
      </c>
      <c r="G72" s="777">
        <f t="shared" ref="G72" si="95">D72+13</f>
        <v>45010</v>
      </c>
    </row>
    <row r="73" spans="1:7" ht="17.25" hidden="1" customHeight="1" x14ac:dyDescent="0.2">
      <c r="B73" s="1042" t="s">
        <v>3151</v>
      </c>
      <c r="C73" s="1042" t="s">
        <v>3152</v>
      </c>
      <c r="D73" s="775">
        <v>45004</v>
      </c>
      <c r="E73" s="775">
        <f t="shared" ref="E73" si="96">D73+7</f>
        <v>45011</v>
      </c>
      <c r="F73" s="775">
        <f t="shared" ref="F73" si="97">D73+9</f>
        <v>45013</v>
      </c>
      <c r="G73" s="777">
        <f t="shared" ref="G73" si="98">D73+13</f>
        <v>45017</v>
      </c>
    </row>
    <row r="74" spans="1:7" ht="17.25" hidden="1" customHeight="1" x14ac:dyDescent="0.2">
      <c r="B74" s="1042" t="s">
        <v>3130</v>
      </c>
      <c r="C74" s="1042" t="s">
        <v>3153</v>
      </c>
      <c r="D74" s="775">
        <v>45011</v>
      </c>
      <c r="E74" s="775">
        <f t="shared" ref="E74" si="99">D74+7</f>
        <v>45018</v>
      </c>
      <c r="F74" s="775">
        <f t="shared" ref="F74" si="100">D74+9</f>
        <v>45020</v>
      </c>
      <c r="G74" s="777">
        <f t="shared" ref="G74" si="101">D74+13</f>
        <v>45024</v>
      </c>
    </row>
    <row r="75" spans="1:7" ht="17.25" hidden="1" customHeight="1" x14ac:dyDescent="0.2">
      <c r="B75" s="1043" t="s">
        <v>3154</v>
      </c>
      <c r="C75" s="1042" t="s">
        <v>3155</v>
      </c>
      <c r="D75" s="777">
        <f>D74+7</f>
        <v>45018</v>
      </c>
      <c r="E75" s="777">
        <f t="shared" ref="E75:E77" si="102">D75+7</f>
        <v>45025</v>
      </c>
      <c r="F75" s="777">
        <f t="shared" ref="F75:F77" si="103">D75+9</f>
        <v>45027</v>
      </c>
      <c r="G75" s="777">
        <f t="shared" ref="G75:G77" si="104">D75+13</f>
        <v>45031</v>
      </c>
    </row>
    <row r="76" spans="1:7" ht="17.25" hidden="1" customHeight="1" x14ac:dyDescent="0.2">
      <c r="B76" s="1043" t="s">
        <v>3156</v>
      </c>
      <c r="C76" s="1042" t="s">
        <v>3157</v>
      </c>
      <c r="D76" s="777">
        <f t="shared" ref="D76:D77" si="105">D75+7</f>
        <v>45025</v>
      </c>
      <c r="E76" s="777">
        <f t="shared" si="102"/>
        <v>45032</v>
      </c>
      <c r="F76" s="777">
        <f t="shared" si="103"/>
        <v>45034</v>
      </c>
      <c r="G76" s="777">
        <f t="shared" si="104"/>
        <v>45038</v>
      </c>
    </row>
    <row r="77" spans="1:7" ht="17.25" hidden="1" customHeight="1" x14ac:dyDescent="0.2">
      <c r="B77" s="1043" t="s">
        <v>3158</v>
      </c>
      <c r="C77" s="1042" t="s">
        <v>3159</v>
      </c>
      <c r="D77" s="777">
        <f t="shared" si="105"/>
        <v>45032</v>
      </c>
      <c r="E77" s="777">
        <f t="shared" si="102"/>
        <v>45039</v>
      </c>
      <c r="F77" s="777">
        <f t="shared" si="103"/>
        <v>45041</v>
      </c>
      <c r="G77" s="777">
        <f t="shared" si="104"/>
        <v>45045</v>
      </c>
    </row>
    <row r="78" spans="1:7" ht="17.25" hidden="1" customHeight="1" x14ac:dyDescent="0.2">
      <c r="B78" s="1043" t="s">
        <v>3160</v>
      </c>
      <c r="C78" s="1042" t="s">
        <v>3161</v>
      </c>
      <c r="D78" s="777">
        <f t="shared" ref="D78" si="106">D77+7</f>
        <v>45039</v>
      </c>
      <c r="E78" s="777">
        <f t="shared" ref="E78" si="107">D78+7</f>
        <v>45046</v>
      </c>
      <c r="F78" s="777">
        <f t="shared" ref="F78" si="108">D78+9</f>
        <v>45048</v>
      </c>
      <c r="G78" s="835"/>
    </row>
    <row r="79" spans="1:7" ht="17.25" hidden="1" customHeight="1" x14ac:dyDescent="0.2">
      <c r="B79" s="1043" t="s">
        <v>3162</v>
      </c>
      <c r="C79" s="1042" t="s">
        <v>3163</v>
      </c>
      <c r="D79" s="777">
        <f t="shared" ref="D79" si="109">D78+7</f>
        <v>45046</v>
      </c>
      <c r="E79" s="777">
        <f t="shared" ref="E79" si="110">D79+7</f>
        <v>45053</v>
      </c>
      <c r="F79" s="777">
        <f t="shared" ref="F79" si="111">D79+9</f>
        <v>45055</v>
      </c>
      <c r="G79" s="835"/>
    </row>
    <row r="80" spans="1:7" ht="17.25" hidden="1" customHeight="1" x14ac:dyDescent="0.2">
      <c r="B80" s="1042" t="s">
        <v>3119</v>
      </c>
      <c r="C80" s="1048" t="s">
        <v>3164</v>
      </c>
      <c r="D80" s="775">
        <f t="shared" ref="D80:D92" si="112">D79+7</f>
        <v>45053</v>
      </c>
      <c r="E80" s="775">
        <f t="shared" ref="E80" si="113">D80+7</f>
        <v>45060</v>
      </c>
      <c r="F80" s="775">
        <f t="shared" ref="F80" si="114">D80+9</f>
        <v>45062</v>
      </c>
      <c r="G80" s="775">
        <f t="shared" ref="G80:G88" si="115">F80+4</f>
        <v>45066</v>
      </c>
    </row>
    <row r="81" spans="2:7" ht="17.25" hidden="1" customHeight="1" x14ac:dyDescent="0.2">
      <c r="B81" s="1042" t="s">
        <v>3124</v>
      </c>
      <c r="C81" s="1042" t="s">
        <v>3165</v>
      </c>
      <c r="D81" s="775">
        <f t="shared" si="112"/>
        <v>45060</v>
      </c>
      <c r="E81" s="775">
        <f t="shared" ref="E81" si="116">D81+7</f>
        <v>45067</v>
      </c>
      <c r="F81" s="775">
        <f t="shared" ref="F81" si="117">D81+9</f>
        <v>45069</v>
      </c>
      <c r="G81" s="775">
        <f t="shared" si="115"/>
        <v>45073</v>
      </c>
    </row>
    <row r="82" spans="2:7" ht="17.25" hidden="1" customHeight="1" x14ac:dyDescent="0.2">
      <c r="B82" s="1042" t="s">
        <v>3166</v>
      </c>
      <c r="C82" s="1042" t="s">
        <v>3167</v>
      </c>
      <c r="D82" s="775">
        <f t="shared" si="112"/>
        <v>45067</v>
      </c>
      <c r="E82" s="775">
        <f t="shared" ref="E82" si="118">D82+7</f>
        <v>45074</v>
      </c>
      <c r="F82" s="775">
        <f t="shared" ref="F82" si="119">D82+9</f>
        <v>45076</v>
      </c>
      <c r="G82" s="775">
        <f t="shared" si="115"/>
        <v>45080</v>
      </c>
    </row>
    <row r="83" spans="2:7" ht="17.25" hidden="1" customHeight="1" x14ac:dyDescent="0.2">
      <c r="B83" s="1042" t="s">
        <v>3168</v>
      </c>
      <c r="C83" s="1042" t="s">
        <v>3169</v>
      </c>
      <c r="D83" s="775">
        <f t="shared" si="112"/>
        <v>45074</v>
      </c>
      <c r="E83" s="775">
        <f t="shared" ref="E83" si="120">D83+7</f>
        <v>45081</v>
      </c>
      <c r="F83" s="775">
        <f t="shared" ref="F83" si="121">D83+9</f>
        <v>45083</v>
      </c>
      <c r="G83" s="775">
        <f t="shared" si="115"/>
        <v>45087</v>
      </c>
    </row>
    <row r="84" spans="2:7" ht="17.25" hidden="1" customHeight="1" x14ac:dyDescent="0.2">
      <c r="B84" s="1042" t="s">
        <v>3170</v>
      </c>
      <c r="C84" s="1042" t="s">
        <v>3171</v>
      </c>
      <c r="D84" s="775">
        <f t="shared" si="112"/>
        <v>45081</v>
      </c>
      <c r="E84" s="775">
        <f t="shared" ref="E84" si="122">D84+7</f>
        <v>45088</v>
      </c>
      <c r="F84" s="775">
        <f t="shared" ref="F84" si="123">D84+9</f>
        <v>45090</v>
      </c>
      <c r="G84" s="775">
        <f t="shared" si="115"/>
        <v>45094</v>
      </c>
    </row>
    <row r="85" spans="2:7" ht="17.25" hidden="1" customHeight="1" x14ac:dyDescent="0.2">
      <c r="B85" s="1042" t="s">
        <v>3151</v>
      </c>
      <c r="C85" s="1042" t="s">
        <v>3172</v>
      </c>
      <c r="D85" s="775">
        <f t="shared" si="112"/>
        <v>45088</v>
      </c>
      <c r="E85" s="775">
        <f t="shared" ref="E85" si="124">D85+7</f>
        <v>45095</v>
      </c>
      <c r="F85" s="775">
        <f t="shared" ref="F85" si="125">D85+9</f>
        <v>45097</v>
      </c>
      <c r="G85" s="775">
        <f t="shared" si="115"/>
        <v>45101</v>
      </c>
    </row>
    <row r="86" spans="2:7" ht="17.25" hidden="1" customHeight="1" x14ac:dyDescent="0.2">
      <c r="B86" s="1042" t="s">
        <v>3173</v>
      </c>
      <c r="C86" s="1042" t="s">
        <v>3174</v>
      </c>
      <c r="D86" s="775">
        <f t="shared" si="112"/>
        <v>45095</v>
      </c>
      <c r="E86" s="775">
        <f t="shared" ref="E86" si="126">D86+7</f>
        <v>45102</v>
      </c>
      <c r="F86" s="775">
        <f t="shared" ref="F86" si="127">D86+9</f>
        <v>45104</v>
      </c>
      <c r="G86" s="775">
        <f t="shared" si="115"/>
        <v>45108</v>
      </c>
    </row>
    <row r="87" spans="2:7" ht="17.25" hidden="1" customHeight="1" x14ac:dyDescent="0.2">
      <c r="B87" s="1042" t="s">
        <v>3175</v>
      </c>
      <c r="C87" s="1042" t="s">
        <v>3176</v>
      </c>
      <c r="D87" s="775">
        <f t="shared" si="112"/>
        <v>45102</v>
      </c>
      <c r="E87" s="775">
        <f t="shared" ref="E87" si="128">D87+7</f>
        <v>45109</v>
      </c>
      <c r="F87" s="775">
        <f t="shared" ref="F87" si="129">D87+9</f>
        <v>45111</v>
      </c>
      <c r="G87" s="775">
        <f t="shared" si="115"/>
        <v>45115</v>
      </c>
    </row>
    <row r="88" spans="2:7" ht="17.25" hidden="1" customHeight="1" x14ac:dyDescent="0.2">
      <c r="B88" s="1042" t="s">
        <v>3054</v>
      </c>
      <c r="C88" s="1042" t="s">
        <v>3177</v>
      </c>
      <c r="D88" s="775">
        <f t="shared" si="112"/>
        <v>45109</v>
      </c>
      <c r="E88" s="775">
        <f t="shared" ref="E88" si="130">D88+7</f>
        <v>45116</v>
      </c>
      <c r="F88" s="775">
        <f t="shared" ref="F88" si="131">D88+9</f>
        <v>45118</v>
      </c>
      <c r="G88" s="775">
        <f t="shared" si="115"/>
        <v>45122</v>
      </c>
    </row>
    <row r="89" spans="2:7" ht="17.25" hidden="1" customHeight="1" x14ac:dyDescent="0.2">
      <c r="B89" s="1042" t="s">
        <v>3178</v>
      </c>
      <c r="C89" s="1042" t="s">
        <v>3179</v>
      </c>
      <c r="D89" s="775">
        <f t="shared" si="112"/>
        <v>45116</v>
      </c>
      <c r="E89" s="775">
        <f t="shared" ref="E89" si="132">D89+7</f>
        <v>45123</v>
      </c>
      <c r="F89" s="775">
        <f t="shared" ref="F89" si="133">D89+9</f>
        <v>45125</v>
      </c>
      <c r="G89" s="775">
        <f t="shared" ref="G89" si="134">F89+4</f>
        <v>45129</v>
      </c>
    </row>
    <row r="90" spans="2:7" ht="17.25" hidden="1" customHeight="1" x14ac:dyDescent="0.2">
      <c r="B90" s="1042" t="s">
        <v>3180</v>
      </c>
      <c r="C90" s="1042" t="s">
        <v>3181</v>
      </c>
      <c r="D90" s="775">
        <v>45125</v>
      </c>
      <c r="E90" s="775">
        <f t="shared" ref="E90" si="135">D90+7</f>
        <v>45132</v>
      </c>
      <c r="F90" s="777">
        <f t="shared" ref="F90" si="136">D90+9</f>
        <v>45134</v>
      </c>
      <c r="G90" s="777">
        <f t="shared" ref="G90" si="137">F90+4</f>
        <v>45138</v>
      </c>
    </row>
    <row r="91" spans="2:7" ht="17.25" hidden="1" customHeight="1" x14ac:dyDescent="0.2">
      <c r="B91" s="1042" t="s">
        <v>3119</v>
      </c>
      <c r="C91" s="1042" t="s">
        <v>3182</v>
      </c>
      <c r="D91" s="775">
        <v>45130</v>
      </c>
      <c r="E91" s="775">
        <f t="shared" ref="E91" si="138">D91+7</f>
        <v>45137</v>
      </c>
      <c r="F91" s="775">
        <f t="shared" ref="F91" si="139">D91+9</f>
        <v>45139</v>
      </c>
      <c r="G91" s="775">
        <f t="shared" ref="G91" si="140">F91+4</f>
        <v>45143</v>
      </c>
    </row>
    <row r="92" spans="2:7" ht="17.25" hidden="1" customHeight="1" x14ac:dyDescent="0.2">
      <c r="B92" s="1042" t="s">
        <v>3183</v>
      </c>
      <c r="C92" s="1042" t="s">
        <v>3184</v>
      </c>
      <c r="D92" s="775">
        <f t="shared" si="112"/>
        <v>45137</v>
      </c>
      <c r="E92" s="775">
        <f t="shared" ref="E92:E98" si="141">D92+7</f>
        <v>45144</v>
      </c>
      <c r="F92" s="775">
        <f t="shared" ref="F92:F103" si="142">D92+9</f>
        <v>45146</v>
      </c>
      <c r="G92" s="775">
        <f t="shared" ref="G92:G103" si="143">F92+4</f>
        <v>45150</v>
      </c>
    </row>
    <row r="93" spans="2:7" ht="17.25" hidden="1" customHeight="1" x14ac:dyDescent="0.2">
      <c r="B93" s="1049" t="s">
        <v>3166</v>
      </c>
      <c r="C93" s="1049" t="s">
        <v>3185</v>
      </c>
      <c r="D93" s="815">
        <v>45144</v>
      </c>
      <c r="E93" s="815">
        <f t="shared" si="141"/>
        <v>45151</v>
      </c>
      <c r="F93" s="815">
        <f t="shared" si="142"/>
        <v>45153</v>
      </c>
      <c r="G93" s="815">
        <f t="shared" si="143"/>
        <v>45157</v>
      </c>
    </row>
    <row r="94" spans="2:7" ht="17.25" hidden="1" customHeight="1" x14ac:dyDescent="0.2">
      <c r="B94" s="1049" t="s">
        <v>3186</v>
      </c>
      <c r="C94" s="1049" t="s">
        <v>3187</v>
      </c>
      <c r="D94" s="815">
        <v>45151</v>
      </c>
      <c r="E94" s="815">
        <f t="shared" si="141"/>
        <v>45158</v>
      </c>
      <c r="F94" s="815">
        <f t="shared" si="142"/>
        <v>45160</v>
      </c>
      <c r="G94" s="815">
        <f t="shared" si="143"/>
        <v>45164</v>
      </c>
    </row>
    <row r="95" spans="2:7" ht="17.25" hidden="1" customHeight="1" x14ac:dyDescent="0.2">
      <c r="B95" s="1049" t="s">
        <v>3168</v>
      </c>
      <c r="C95" s="1049" t="s">
        <v>3188</v>
      </c>
      <c r="D95" s="815">
        <v>45160</v>
      </c>
      <c r="E95" s="815">
        <f t="shared" si="141"/>
        <v>45167</v>
      </c>
      <c r="F95" s="815">
        <f t="shared" si="142"/>
        <v>45169</v>
      </c>
      <c r="G95" s="815">
        <f t="shared" si="143"/>
        <v>45173</v>
      </c>
    </row>
    <row r="96" spans="2:7" ht="17.25" hidden="1" customHeight="1" x14ac:dyDescent="0.2">
      <c r="B96" s="1049" t="s">
        <v>3170</v>
      </c>
      <c r="C96" s="1049" t="s">
        <v>3189</v>
      </c>
      <c r="D96" s="815">
        <v>45167</v>
      </c>
      <c r="E96" s="815">
        <f t="shared" si="141"/>
        <v>45174</v>
      </c>
      <c r="F96" s="815">
        <f t="shared" si="142"/>
        <v>45176</v>
      </c>
      <c r="G96" s="815">
        <f t="shared" si="143"/>
        <v>45180</v>
      </c>
    </row>
    <row r="97" spans="1:9" ht="17.25" hidden="1" customHeight="1" x14ac:dyDescent="0.2">
      <c r="B97" s="1042" t="s">
        <v>3151</v>
      </c>
      <c r="C97" s="1042" t="s">
        <v>3190</v>
      </c>
      <c r="D97" s="775">
        <v>45174</v>
      </c>
      <c r="E97" s="775">
        <f t="shared" si="141"/>
        <v>45181</v>
      </c>
      <c r="F97" s="775">
        <f t="shared" si="142"/>
        <v>45183</v>
      </c>
      <c r="G97" s="775">
        <f t="shared" si="143"/>
        <v>45187</v>
      </c>
      <c r="H97" s="781"/>
      <c r="I97" s="759"/>
    </row>
    <row r="98" spans="1:9" ht="17.25" hidden="1" customHeight="1" x14ac:dyDescent="0.2">
      <c r="B98" s="1042" t="s">
        <v>3173</v>
      </c>
      <c r="C98" s="1042" t="s">
        <v>3191</v>
      </c>
      <c r="D98" s="775">
        <v>45181</v>
      </c>
      <c r="E98" s="777">
        <f t="shared" si="141"/>
        <v>45188</v>
      </c>
      <c r="F98" s="775">
        <f t="shared" si="142"/>
        <v>45190</v>
      </c>
      <c r="G98" s="775">
        <f t="shared" si="143"/>
        <v>45194</v>
      </c>
      <c r="H98" s="781"/>
      <c r="I98" s="759"/>
    </row>
    <row r="99" spans="1:9" ht="17.25" hidden="1" customHeight="1" x14ac:dyDescent="0.2">
      <c r="B99" s="778" t="s">
        <v>439</v>
      </c>
      <c r="C99" s="1050"/>
      <c r="D99" s="817"/>
      <c r="E99" s="817"/>
      <c r="F99" s="817"/>
      <c r="G99" s="817"/>
      <c r="H99" s="781"/>
      <c r="I99" s="759"/>
    </row>
    <row r="100" spans="1:9" ht="17.25" hidden="1" customHeight="1" x14ac:dyDescent="0.2">
      <c r="B100" s="1042" t="s">
        <v>3192</v>
      </c>
      <c r="C100" s="1042" t="s">
        <v>3193</v>
      </c>
      <c r="D100" s="775">
        <v>45195</v>
      </c>
      <c r="E100" s="775">
        <f>D100+9</f>
        <v>45204</v>
      </c>
      <c r="F100" s="775">
        <f t="shared" si="142"/>
        <v>45204</v>
      </c>
      <c r="G100" s="775">
        <f t="shared" si="143"/>
        <v>45208</v>
      </c>
      <c r="H100" s="781"/>
      <c r="I100" s="759"/>
    </row>
    <row r="101" spans="1:9" ht="17.25" hidden="1" customHeight="1" x14ac:dyDescent="0.2">
      <c r="B101" s="1042" t="s">
        <v>3178</v>
      </c>
      <c r="C101" s="1042" t="s">
        <v>3194</v>
      </c>
      <c r="D101" s="775">
        <v>45202</v>
      </c>
      <c r="E101" s="775">
        <f t="shared" ref="E101:E109" si="144">D101+9</f>
        <v>45211</v>
      </c>
      <c r="F101" s="775">
        <f t="shared" si="142"/>
        <v>45211</v>
      </c>
      <c r="G101" s="775">
        <f t="shared" si="143"/>
        <v>45215</v>
      </c>
      <c r="H101" s="781"/>
      <c r="I101" s="759"/>
    </row>
    <row r="102" spans="1:9" ht="17.25" hidden="1" customHeight="1" x14ac:dyDescent="0.2">
      <c r="B102" s="778" t="s">
        <v>439</v>
      </c>
      <c r="C102" s="1050"/>
      <c r="D102" s="817"/>
      <c r="E102" s="777">
        <f t="shared" si="144"/>
        <v>9</v>
      </c>
      <c r="F102" s="817"/>
      <c r="G102" s="817"/>
      <c r="H102" s="781"/>
      <c r="I102" s="759"/>
    </row>
    <row r="103" spans="1:9" ht="17.25" hidden="1" customHeight="1" x14ac:dyDescent="0.2">
      <c r="B103" s="1042" t="s">
        <v>3119</v>
      </c>
      <c r="C103" s="1042" t="s">
        <v>3195</v>
      </c>
      <c r="D103" s="775">
        <v>45217</v>
      </c>
      <c r="E103" s="775">
        <v>45225</v>
      </c>
      <c r="F103" s="777">
        <f t="shared" si="142"/>
        <v>45226</v>
      </c>
      <c r="G103" s="777">
        <f t="shared" si="143"/>
        <v>45230</v>
      </c>
      <c r="H103" s="781"/>
      <c r="I103" s="759"/>
    </row>
    <row r="104" spans="1:9" ht="17.25" hidden="1" customHeight="1" x14ac:dyDescent="0.2">
      <c r="B104" s="1042" t="s">
        <v>3180</v>
      </c>
      <c r="C104" s="1042" t="s">
        <v>3196</v>
      </c>
      <c r="D104" s="775">
        <v>45223</v>
      </c>
      <c r="E104" s="775">
        <f t="shared" si="144"/>
        <v>45232</v>
      </c>
      <c r="F104" s="775">
        <f>D104+19</f>
        <v>45242</v>
      </c>
      <c r="G104" s="775">
        <f>D104+24</f>
        <v>45247</v>
      </c>
      <c r="H104" s="781"/>
      <c r="I104" s="759"/>
    </row>
    <row r="105" spans="1:9" ht="17.25" hidden="1" customHeight="1" x14ac:dyDescent="0.2">
      <c r="B105" s="1042" t="s">
        <v>3166</v>
      </c>
      <c r="C105" s="1042" t="s">
        <v>3197</v>
      </c>
      <c r="D105" s="775">
        <v>45230</v>
      </c>
      <c r="E105" s="775">
        <f t="shared" si="144"/>
        <v>45239</v>
      </c>
      <c r="F105" s="775">
        <f t="shared" ref="F105:F113" si="145">D105+19</f>
        <v>45249</v>
      </c>
      <c r="G105" s="775">
        <f t="shared" ref="G105:G113" si="146">D105+24</f>
        <v>45254</v>
      </c>
      <c r="H105" s="781"/>
      <c r="I105" s="759"/>
    </row>
    <row r="106" spans="1:9" ht="17.25" hidden="1" customHeight="1" x14ac:dyDescent="0.2">
      <c r="B106" s="1042" t="s">
        <v>3198</v>
      </c>
      <c r="C106" s="1042" t="s">
        <v>3199</v>
      </c>
      <c r="D106" s="775">
        <v>45237</v>
      </c>
      <c r="E106" s="775">
        <f t="shared" si="144"/>
        <v>45246</v>
      </c>
      <c r="F106" s="777">
        <f t="shared" si="145"/>
        <v>45256</v>
      </c>
      <c r="G106" s="777">
        <f t="shared" si="146"/>
        <v>45261</v>
      </c>
      <c r="H106" s="781"/>
      <c r="I106" s="759"/>
    </row>
    <row r="107" spans="1:9" ht="17.25" hidden="1" customHeight="1" x14ac:dyDescent="0.2">
      <c r="B107" s="1042" t="s">
        <v>3168</v>
      </c>
      <c r="C107" s="1042" t="s">
        <v>3200</v>
      </c>
      <c r="D107" s="775">
        <v>45244</v>
      </c>
      <c r="E107" s="775">
        <f t="shared" si="144"/>
        <v>45253</v>
      </c>
      <c r="F107" s="775">
        <f t="shared" si="145"/>
        <v>45263</v>
      </c>
      <c r="G107" s="775">
        <f t="shared" si="146"/>
        <v>45268</v>
      </c>
      <c r="H107" s="781"/>
      <c r="I107" s="759"/>
    </row>
    <row r="108" spans="1:9" ht="17.25" hidden="1" customHeight="1" x14ac:dyDescent="0.2">
      <c r="B108" s="1042" t="s">
        <v>3170</v>
      </c>
      <c r="C108" s="1042" t="s">
        <v>3201</v>
      </c>
      <c r="D108" s="775">
        <v>45251</v>
      </c>
      <c r="E108" s="775">
        <f t="shared" si="144"/>
        <v>45260</v>
      </c>
      <c r="F108" s="775">
        <f t="shared" si="145"/>
        <v>45270</v>
      </c>
      <c r="G108" s="775">
        <f t="shared" si="146"/>
        <v>45275</v>
      </c>
      <c r="H108" s="781"/>
      <c r="I108" s="811"/>
    </row>
    <row r="109" spans="1:9" ht="17.25" hidden="1" customHeight="1" x14ac:dyDescent="0.2">
      <c r="A109" s="344" t="s">
        <v>3202</v>
      </c>
      <c r="B109" s="1042" t="s">
        <v>3203</v>
      </c>
      <c r="C109" s="1042" t="s">
        <v>3204</v>
      </c>
      <c r="D109" s="775">
        <v>45258</v>
      </c>
      <c r="E109" s="775">
        <f t="shared" si="144"/>
        <v>45267</v>
      </c>
      <c r="F109" s="775">
        <f t="shared" si="145"/>
        <v>45277</v>
      </c>
      <c r="G109" s="775">
        <f t="shared" si="146"/>
        <v>45282</v>
      </c>
      <c r="H109" s="781"/>
      <c r="I109" s="811"/>
    </row>
    <row r="110" spans="1:9" ht="17.25" hidden="1" customHeight="1" x14ac:dyDescent="0.2">
      <c r="B110" s="1042" t="s">
        <v>3205</v>
      </c>
      <c r="C110" s="1042" t="s">
        <v>3206</v>
      </c>
      <c r="D110" s="775">
        <f t="shared" ref="D110:D117" si="147">D109+7</f>
        <v>45265</v>
      </c>
      <c r="E110" s="775">
        <f t="shared" ref="E110" si="148">D110+9</f>
        <v>45274</v>
      </c>
      <c r="F110" s="775">
        <f t="shared" si="145"/>
        <v>45284</v>
      </c>
      <c r="G110" s="775">
        <f t="shared" si="146"/>
        <v>45289</v>
      </c>
      <c r="H110" s="781"/>
      <c r="I110" s="811"/>
    </row>
    <row r="111" spans="1:9" ht="17.25" hidden="1" customHeight="1" x14ac:dyDescent="0.2">
      <c r="B111" s="632" t="s">
        <v>3207</v>
      </c>
      <c r="C111" s="1042" t="s">
        <v>3208</v>
      </c>
      <c r="D111" s="777">
        <f t="shared" si="147"/>
        <v>45272</v>
      </c>
      <c r="E111" s="777">
        <f t="shared" ref="E111" si="149">D111+9</f>
        <v>45281</v>
      </c>
      <c r="F111" s="777">
        <f t="shared" si="145"/>
        <v>45291</v>
      </c>
      <c r="G111" s="777">
        <f t="shared" si="146"/>
        <v>45296</v>
      </c>
      <c r="H111" s="781"/>
      <c r="I111" s="811"/>
    </row>
    <row r="112" spans="1:9" ht="17.25" hidden="1" customHeight="1" x14ac:dyDescent="0.2">
      <c r="B112" s="1042" t="s">
        <v>3192</v>
      </c>
      <c r="C112" s="1042" t="s">
        <v>3209</v>
      </c>
      <c r="D112" s="775">
        <v>45290</v>
      </c>
      <c r="E112" s="775">
        <f t="shared" ref="E112:E113" si="150">D112+9</f>
        <v>45299</v>
      </c>
      <c r="F112" s="777">
        <f t="shared" si="145"/>
        <v>45309</v>
      </c>
      <c r="G112" s="777">
        <f t="shared" si="146"/>
        <v>45314</v>
      </c>
      <c r="H112" s="781"/>
      <c r="I112" s="811">
        <v>45293</v>
      </c>
    </row>
    <row r="113" spans="2:9" ht="17.25" hidden="1" customHeight="1" x14ac:dyDescent="0.2">
      <c r="B113" s="632" t="s">
        <v>3207</v>
      </c>
      <c r="C113" s="1042" t="s">
        <v>3210</v>
      </c>
      <c r="D113" s="777">
        <f t="shared" si="147"/>
        <v>45297</v>
      </c>
      <c r="E113" s="777">
        <f t="shared" si="150"/>
        <v>45306</v>
      </c>
      <c r="F113" s="777">
        <f t="shared" si="145"/>
        <v>45316</v>
      </c>
      <c r="G113" s="777">
        <f t="shared" si="146"/>
        <v>45321</v>
      </c>
      <c r="H113" s="781"/>
      <c r="I113" s="811"/>
    </row>
    <row r="114" spans="2:9" ht="17.25" hidden="1" customHeight="1" x14ac:dyDescent="0.2">
      <c r="B114" s="1042" t="s">
        <v>3211</v>
      </c>
      <c r="C114" s="1042" t="s">
        <v>3212</v>
      </c>
      <c r="D114" s="775">
        <v>45312</v>
      </c>
      <c r="E114" s="777">
        <f t="shared" ref="E114" si="151">D114+9</f>
        <v>45321</v>
      </c>
      <c r="F114" s="775">
        <f t="shared" ref="F114" si="152">D114+19</f>
        <v>45331</v>
      </c>
      <c r="G114" s="775">
        <f t="shared" ref="G114" si="153">D114+24</f>
        <v>45336</v>
      </c>
      <c r="H114" s="781"/>
      <c r="I114" s="811">
        <v>45295</v>
      </c>
    </row>
    <row r="115" spans="2:9" ht="17.25" hidden="1" customHeight="1" x14ac:dyDescent="0.2">
      <c r="B115" s="632" t="s">
        <v>3207</v>
      </c>
      <c r="C115" s="1042" t="s">
        <v>3213</v>
      </c>
      <c r="D115" s="777">
        <f t="shared" si="147"/>
        <v>45319</v>
      </c>
      <c r="E115" s="777">
        <f t="shared" ref="E115" si="154">D115+9</f>
        <v>45328</v>
      </c>
      <c r="F115" s="777">
        <f t="shared" ref="F115" si="155">D115+19</f>
        <v>45338</v>
      </c>
      <c r="G115" s="777">
        <f t="shared" ref="G115" si="156">D115+24</f>
        <v>45343</v>
      </c>
      <c r="H115" s="781"/>
      <c r="I115" s="1051">
        <f t="shared" ref="I115" si="157">I114+7</f>
        <v>45302</v>
      </c>
    </row>
    <row r="116" spans="2:9" ht="17.25" hidden="1" customHeight="1" x14ac:dyDescent="0.2">
      <c r="B116" s="1042" t="s">
        <v>3214</v>
      </c>
      <c r="C116" s="1042" t="s">
        <v>3215</v>
      </c>
      <c r="D116" s="775">
        <v>45321</v>
      </c>
      <c r="E116" s="777">
        <f t="shared" ref="E116" si="158">D116+9</f>
        <v>45330</v>
      </c>
      <c r="F116" s="777">
        <f t="shared" ref="F116" si="159">D116+19</f>
        <v>45340</v>
      </c>
      <c r="G116" s="777">
        <f t="shared" ref="G116" si="160">D116+24</f>
        <v>45345</v>
      </c>
      <c r="H116" s="781"/>
      <c r="I116" s="811">
        <f t="shared" ref="I116" si="161">I115+7</f>
        <v>45309</v>
      </c>
    </row>
    <row r="117" spans="2:9" ht="17.25" hidden="1" customHeight="1" x14ac:dyDescent="0.2">
      <c r="B117" s="632" t="s">
        <v>3207</v>
      </c>
      <c r="C117" s="1042" t="s">
        <v>3216</v>
      </c>
      <c r="D117" s="777">
        <f t="shared" si="147"/>
        <v>45328</v>
      </c>
      <c r="E117" s="777">
        <f t="shared" ref="E117" si="162">D117+9</f>
        <v>45337</v>
      </c>
      <c r="F117" s="777">
        <f t="shared" ref="F117" si="163">D117+19</f>
        <v>45347</v>
      </c>
      <c r="G117" s="777">
        <f t="shared" ref="G117" si="164">D117+24</f>
        <v>45352</v>
      </c>
      <c r="H117" s="781"/>
      <c r="I117" s="1051">
        <f t="shared" ref="I117" si="165">I116+7</f>
        <v>45316</v>
      </c>
    </row>
    <row r="118" spans="2:9" ht="17.25" hidden="1" customHeight="1" x14ac:dyDescent="0.2">
      <c r="B118" s="1042" t="s">
        <v>3217</v>
      </c>
      <c r="C118" s="1042" t="s">
        <v>3218</v>
      </c>
      <c r="D118" s="775">
        <v>45341</v>
      </c>
      <c r="E118" s="775">
        <f t="shared" ref="E118" si="166">D118+9</f>
        <v>45350</v>
      </c>
      <c r="F118" s="775">
        <f t="shared" ref="F118" si="167">D118+19</f>
        <v>45360</v>
      </c>
      <c r="G118" s="775">
        <f t="shared" ref="G118" si="168">D118+24</f>
        <v>45365</v>
      </c>
      <c r="H118" s="781"/>
      <c r="I118" s="811">
        <f t="shared" ref="I118" si="169">I117+7</f>
        <v>45323</v>
      </c>
    </row>
    <row r="119" spans="2:9" ht="17.25" hidden="1" customHeight="1" x14ac:dyDescent="0.2">
      <c r="B119" s="1042" t="s">
        <v>3186</v>
      </c>
      <c r="C119" s="1042" t="s">
        <v>3219</v>
      </c>
      <c r="D119" s="775">
        <v>45350</v>
      </c>
      <c r="E119" s="775">
        <f t="shared" ref="E119" si="170">D119+9</f>
        <v>45359</v>
      </c>
      <c r="F119" s="775">
        <f t="shared" ref="F119" si="171">D119+19</f>
        <v>45369</v>
      </c>
      <c r="G119" s="775">
        <f t="shared" ref="G119" si="172">D119+24</f>
        <v>45374</v>
      </c>
      <c r="H119" s="781"/>
      <c r="I119" s="811">
        <f t="shared" ref="I119" si="173">I118+7</f>
        <v>45330</v>
      </c>
    </row>
    <row r="120" spans="2:9" ht="17.25" hidden="1" customHeight="1" x14ac:dyDescent="0.2">
      <c r="B120" s="632" t="s">
        <v>3207</v>
      </c>
      <c r="C120" s="1042" t="s">
        <v>3220</v>
      </c>
      <c r="D120" s="777">
        <f>D119+7</f>
        <v>45357</v>
      </c>
      <c r="E120" s="777">
        <f t="shared" ref="E120" si="174">D120+9</f>
        <v>45366</v>
      </c>
      <c r="F120" s="777">
        <f t="shared" ref="F120" si="175">D120+19</f>
        <v>45376</v>
      </c>
      <c r="G120" s="777">
        <f t="shared" ref="G120" si="176">D120+24</f>
        <v>45381</v>
      </c>
      <c r="H120" s="781"/>
      <c r="I120" s="1051">
        <f t="shared" ref="I120" si="177">I119+7</f>
        <v>45337</v>
      </c>
    </row>
    <row r="121" spans="2:9" ht="17.25" hidden="1" customHeight="1" x14ac:dyDescent="0.2">
      <c r="B121" s="1042" t="s">
        <v>3221</v>
      </c>
      <c r="C121" s="1042" t="s">
        <v>3222</v>
      </c>
      <c r="D121" s="775">
        <v>45365</v>
      </c>
      <c r="E121" s="775">
        <f t="shared" ref="E121" si="178">D121+9</f>
        <v>45374</v>
      </c>
      <c r="F121" s="817"/>
      <c r="G121" s="817"/>
      <c r="H121" s="781"/>
      <c r="I121" s="811">
        <f t="shared" ref="I121" si="179">I120+7</f>
        <v>45344</v>
      </c>
    </row>
    <row r="122" spans="2:9" ht="17.25" hidden="1" customHeight="1" x14ac:dyDescent="0.2">
      <c r="B122" s="1042" t="s">
        <v>3166</v>
      </c>
      <c r="C122" s="1042" t="s">
        <v>3223</v>
      </c>
      <c r="D122" s="775">
        <v>45369</v>
      </c>
      <c r="E122" s="775">
        <f t="shared" ref="E122" si="180">D122+9</f>
        <v>45378</v>
      </c>
      <c r="F122" s="775">
        <f t="shared" ref="F122" si="181">D122+19</f>
        <v>45388</v>
      </c>
      <c r="G122" s="775">
        <f t="shared" ref="G122" si="182">D122+24</f>
        <v>45393</v>
      </c>
      <c r="H122" s="781"/>
      <c r="I122" s="811">
        <f t="shared" ref="I122:I138" si="183">I121+7</f>
        <v>45351</v>
      </c>
    </row>
    <row r="123" spans="2:9" ht="17.25" hidden="1" customHeight="1" x14ac:dyDescent="0.2">
      <c r="B123" s="1042" t="s">
        <v>3224</v>
      </c>
      <c r="C123" s="1042" t="s">
        <v>3225</v>
      </c>
      <c r="D123" s="775">
        <v>45371</v>
      </c>
      <c r="E123" s="775">
        <f t="shared" ref="E123:E129" si="184">D123+9</f>
        <v>45380</v>
      </c>
      <c r="F123" s="817"/>
      <c r="G123" s="817"/>
      <c r="H123" s="781"/>
      <c r="I123" s="811">
        <f t="shared" si="183"/>
        <v>45358</v>
      </c>
    </row>
    <row r="124" spans="2:9" ht="17.25" hidden="1" customHeight="1" x14ac:dyDescent="0.2">
      <c r="B124" s="1042" t="s">
        <v>3226</v>
      </c>
      <c r="C124" s="1042" t="s">
        <v>3227</v>
      </c>
      <c r="D124" s="775">
        <v>45380</v>
      </c>
      <c r="E124" s="775">
        <f t="shared" si="184"/>
        <v>45389</v>
      </c>
      <c r="F124" s="775">
        <f t="shared" ref="F124:F129" si="185">D124+19</f>
        <v>45399</v>
      </c>
      <c r="G124" s="775">
        <f t="shared" ref="G124:G129" si="186">D124+24</f>
        <v>45404</v>
      </c>
      <c r="H124" s="781"/>
      <c r="I124" s="811">
        <f t="shared" si="183"/>
        <v>45365</v>
      </c>
    </row>
    <row r="125" spans="2:9" ht="17.25" hidden="1" customHeight="1" x14ac:dyDescent="0.2">
      <c r="B125" s="1042" t="s">
        <v>3119</v>
      </c>
      <c r="C125" s="1042" t="s">
        <v>3228</v>
      </c>
      <c r="D125" s="775">
        <v>45385</v>
      </c>
      <c r="E125" s="775">
        <f t="shared" si="184"/>
        <v>45394</v>
      </c>
      <c r="F125" s="775">
        <f t="shared" si="185"/>
        <v>45404</v>
      </c>
      <c r="G125" s="775">
        <f t="shared" si="186"/>
        <v>45409</v>
      </c>
      <c r="H125" s="781"/>
      <c r="I125" s="811">
        <f t="shared" si="183"/>
        <v>45372</v>
      </c>
    </row>
    <row r="126" spans="2:9" ht="17.25" hidden="1" customHeight="1" x14ac:dyDescent="0.2">
      <c r="B126" s="1006" t="s">
        <v>3192</v>
      </c>
      <c r="C126" s="1006" t="s">
        <v>3229</v>
      </c>
      <c r="D126" s="985">
        <v>45403</v>
      </c>
      <c r="E126" s="898" t="s">
        <v>415</v>
      </c>
      <c r="F126" s="817"/>
      <c r="G126" s="817"/>
      <c r="H126" s="781"/>
      <c r="I126" s="775">
        <f t="shared" si="183"/>
        <v>45379</v>
      </c>
    </row>
    <row r="127" spans="2:9" ht="17.25" hidden="1" customHeight="1" x14ac:dyDescent="0.2">
      <c r="B127" s="1006" t="s">
        <v>3230</v>
      </c>
      <c r="C127" s="1006" t="s">
        <v>3231</v>
      </c>
      <c r="D127" s="985">
        <v>45406</v>
      </c>
      <c r="E127" s="775">
        <f t="shared" si="184"/>
        <v>45415</v>
      </c>
      <c r="F127" s="775">
        <f t="shared" si="185"/>
        <v>45425</v>
      </c>
      <c r="G127" s="775">
        <f t="shared" si="186"/>
        <v>45430</v>
      </c>
      <c r="H127" s="781"/>
      <c r="I127" s="775">
        <f t="shared" si="183"/>
        <v>45386</v>
      </c>
    </row>
    <row r="128" spans="2:9" ht="17.25" hidden="1" customHeight="1" x14ac:dyDescent="0.2">
      <c r="B128" s="1006" t="s">
        <v>3232</v>
      </c>
      <c r="C128" s="1006" t="s">
        <v>3233</v>
      </c>
      <c r="D128" s="985">
        <v>45411</v>
      </c>
      <c r="E128" s="775">
        <f t="shared" si="184"/>
        <v>45420</v>
      </c>
      <c r="F128" s="775">
        <f t="shared" ref="F128" si="187">D128+19</f>
        <v>45430</v>
      </c>
      <c r="G128" s="775">
        <f t="shared" ref="G128" si="188">D128+24</f>
        <v>45435</v>
      </c>
      <c r="H128" s="781"/>
      <c r="I128" s="775">
        <f t="shared" si="183"/>
        <v>45393</v>
      </c>
    </row>
    <row r="129" spans="1:9" ht="17.25" hidden="1" customHeight="1" x14ac:dyDescent="0.2">
      <c r="B129" s="1006" t="s">
        <v>3234</v>
      </c>
      <c r="C129" s="1006" t="s">
        <v>3235</v>
      </c>
      <c r="D129" s="985">
        <v>45417</v>
      </c>
      <c r="E129" s="775">
        <f t="shared" si="184"/>
        <v>45426</v>
      </c>
      <c r="F129" s="775">
        <f t="shared" si="185"/>
        <v>45436</v>
      </c>
      <c r="G129" s="775">
        <f t="shared" si="186"/>
        <v>45441</v>
      </c>
      <c r="H129" s="781"/>
      <c r="I129" s="775">
        <f t="shared" si="183"/>
        <v>45400</v>
      </c>
    </row>
    <row r="130" spans="1:9" ht="17.25" customHeight="1" x14ac:dyDescent="0.2">
      <c r="B130" s="1207" t="s">
        <v>439</v>
      </c>
      <c r="C130" s="1006" t="s">
        <v>3236</v>
      </c>
      <c r="D130" s="817">
        <v>45405</v>
      </c>
      <c r="E130" s="817"/>
      <c r="F130" s="817"/>
      <c r="G130" s="817"/>
      <c r="H130" s="781"/>
      <c r="I130" s="775">
        <f t="shared" si="183"/>
        <v>45407</v>
      </c>
    </row>
    <row r="131" spans="1:9" ht="17.25" customHeight="1" x14ac:dyDescent="0.2">
      <c r="B131" s="1208"/>
      <c r="C131" s="1006" t="s">
        <v>3237</v>
      </c>
      <c r="D131" s="817">
        <v>45412</v>
      </c>
      <c r="E131" s="817"/>
      <c r="F131" s="817"/>
      <c r="G131" s="817"/>
      <c r="H131" s="781"/>
      <c r="I131" s="775">
        <f t="shared" si="183"/>
        <v>45414</v>
      </c>
    </row>
    <row r="132" spans="1:9" ht="17.25" customHeight="1" x14ac:dyDescent="0.2">
      <c r="B132" s="1208"/>
      <c r="C132" s="1006" t="s">
        <v>3238</v>
      </c>
      <c r="D132" s="817">
        <v>45413</v>
      </c>
      <c r="E132" s="817"/>
      <c r="F132" s="817"/>
      <c r="G132" s="817"/>
      <c r="H132" s="781"/>
      <c r="I132" s="775">
        <f t="shared" si="183"/>
        <v>45421</v>
      </c>
    </row>
    <row r="133" spans="1:9" ht="17.25" customHeight="1" x14ac:dyDescent="0.2">
      <c r="B133" s="1208"/>
      <c r="C133" s="1006" t="s">
        <v>3239</v>
      </c>
      <c r="D133" s="817">
        <v>45414</v>
      </c>
      <c r="E133" s="817"/>
      <c r="F133" s="817"/>
      <c r="G133" s="817"/>
      <c r="H133" s="781"/>
      <c r="I133" s="775">
        <f t="shared" si="183"/>
        <v>45428</v>
      </c>
    </row>
    <row r="134" spans="1:9" ht="17.25" customHeight="1" x14ac:dyDescent="0.2">
      <c r="B134" s="1209"/>
      <c r="C134" s="1006" t="s">
        <v>3240</v>
      </c>
      <c r="D134" s="817">
        <v>45415</v>
      </c>
      <c r="E134" s="817"/>
      <c r="F134" s="817"/>
      <c r="G134" s="817"/>
      <c r="H134" s="781"/>
      <c r="I134" s="775">
        <f t="shared" si="183"/>
        <v>45435</v>
      </c>
    </row>
    <row r="135" spans="1:9" ht="17.25" customHeight="1" x14ac:dyDescent="0.2">
      <c r="B135" s="1006" t="s">
        <v>3103</v>
      </c>
      <c r="C135" s="1006" t="s">
        <v>3241</v>
      </c>
      <c r="D135" s="985">
        <v>45452</v>
      </c>
      <c r="E135" s="775">
        <f t="shared" ref="E135" si="189">D135+9</f>
        <v>45461</v>
      </c>
      <c r="F135" s="775">
        <f t="shared" ref="F135" si="190">D135+19</f>
        <v>45471</v>
      </c>
      <c r="G135" s="775">
        <f t="shared" ref="G135" si="191">D135+24</f>
        <v>45476</v>
      </c>
      <c r="H135" s="781"/>
      <c r="I135" s="775">
        <v>45449</v>
      </c>
    </row>
    <row r="136" spans="1:9" ht="17.25" customHeight="1" x14ac:dyDescent="0.2">
      <c r="B136" s="1006" t="s">
        <v>3173</v>
      </c>
      <c r="C136" s="1006" t="s">
        <v>3242</v>
      </c>
      <c r="D136" s="985">
        <v>45461</v>
      </c>
      <c r="E136" s="775">
        <f t="shared" ref="E136:E137" si="192">D136+9</f>
        <v>45470</v>
      </c>
      <c r="F136" s="775">
        <f t="shared" ref="F136:F137" si="193">D136+19</f>
        <v>45480</v>
      </c>
      <c r="G136" s="775">
        <f t="shared" ref="G136:G137" si="194">D136+24</f>
        <v>45485</v>
      </c>
      <c r="H136" s="781"/>
      <c r="I136" s="775">
        <f t="shared" si="183"/>
        <v>45456</v>
      </c>
    </row>
    <row r="137" spans="1:9" ht="17.25" customHeight="1" x14ac:dyDescent="0.2">
      <c r="B137" s="1006" t="s">
        <v>3166</v>
      </c>
      <c r="C137" s="1006" t="s">
        <v>3243</v>
      </c>
      <c r="D137" s="985">
        <v>45466</v>
      </c>
      <c r="E137" s="775">
        <f t="shared" si="192"/>
        <v>45475</v>
      </c>
      <c r="F137" s="775">
        <f t="shared" si="193"/>
        <v>45485</v>
      </c>
      <c r="G137" s="775">
        <f t="shared" si="194"/>
        <v>45490</v>
      </c>
      <c r="H137" s="781"/>
      <c r="I137" s="775">
        <f t="shared" si="183"/>
        <v>45463</v>
      </c>
    </row>
    <row r="138" spans="1:9" ht="17.25" customHeight="1" x14ac:dyDescent="0.2">
      <c r="B138" s="1006" t="s">
        <v>3054</v>
      </c>
      <c r="C138" s="1006" t="s">
        <v>3244</v>
      </c>
      <c r="D138" s="985">
        <v>45468</v>
      </c>
      <c r="E138" s="775">
        <f t="shared" ref="E138" si="195">D138+9</f>
        <v>45477</v>
      </c>
      <c r="F138" s="775">
        <f t="shared" ref="F138" si="196">D138+19</f>
        <v>45487</v>
      </c>
      <c r="G138" s="775">
        <f t="shared" ref="G138" si="197">D138+24</f>
        <v>45492</v>
      </c>
      <c r="H138" s="781"/>
      <c r="I138" s="775">
        <f t="shared" si="183"/>
        <v>45470</v>
      </c>
    </row>
    <row r="139" spans="1:9" ht="17.25" customHeight="1" x14ac:dyDescent="0.2">
      <c r="B139" s="148"/>
      <c r="C139" s="148"/>
      <c r="D139" s="155"/>
      <c r="E139" s="155"/>
      <c r="F139" s="155"/>
      <c r="G139" s="155"/>
      <c r="H139" s="427"/>
      <c r="I139" s="427"/>
    </row>
    <row r="140" spans="1:9" ht="17.25" customHeight="1" x14ac:dyDescent="0.2">
      <c r="A140" s="345"/>
      <c r="B140" s="147" t="s">
        <v>1398</v>
      </c>
      <c r="C140" s="155"/>
      <c r="D140" s="155"/>
      <c r="E140" s="155"/>
      <c r="F140" s="155"/>
      <c r="G140" s="147"/>
      <c r="H140" s="146"/>
      <c r="I140" s="146"/>
    </row>
    <row r="141" spans="1:9" s="159" customFormat="1" ht="17.25" customHeight="1" x14ac:dyDescent="0.2">
      <c r="A141" s="345"/>
      <c r="B141" s="157"/>
      <c r="C141" s="145"/>
      <c r="D141" s="145"/>
      <c r="E141" s="145"/>
      <c r="F141" s="145"/>
      <c r="H141" s="145"/>
    </row>
    <row r="142" spans="1:9" s="159" customFormat="1" ht="17.25" customHeight="1" thickBot="1" x14ac:dyDescent="0.25">
      <c r="A142" s="346"/>
      <c r="B142" s="192"/>
      <c r="C142" s="193"/>
      <c r="D142" s="193"/>
      <c r="E142" s="193"/>
      <c r="F142" s="194"/>
      <c r="G142" s="195"/>
      <c r="H142" s="195"/>
      <c r="I142" s="195"/>
    </row>
    <row r="143" spans="1:9" s="159" customFormat="1" ht="17.25" customHeight="1" x14ac:dyDescent="0.2">
      <c r="A143" s="346"/>
      <c r="B143" s="915"/>
      <c r="C143" s="916"/>
      <c r="D143" s="917"/>
      <c r="E143" s="918"/>
      <c r="F143" s="919"/>
      <c r="G143" s="920"/>
      <c r="H143" s="921"/>
      <c r="I143" s="11"/>
    </row>
    <row r="144" spans="1:9" s="159" customFormat="1" ht="17.25" customHeight="1" x14ac:dyDescent="0.2">
      <c r="A144" s="347"/>
      <c r="B144" s="795" t="s">
        <v>528</v>
      </c>
      <c r="C144" s="145"/>
      <c r="D144" s="147" t="s">
        <v>529</v>
      </c>
      <c r="E144" s="147"/>
      <c r="F144" s="147"/>
      <c r="G144" s="147" t="s">
        <v>530</v>
      </c>
      <c r="H144" s="796"/>
      <c r="I144" s="11"/>
    </row>
    <row r="145" spans="2:8" s="159" customFormat="1" ht="17.25" customHeight="1" x14ac:dyDescent="0.2">
      <c r="B145" s="797" t="s">
        <v>531</v>
      </c>
      <c r="C145" s="798" t="s">
        <v>532</v>
      </c>
      <c r="D145" s="133" t="s">
        <v>533</v>
      </c>
      <c r="E145" s="147"/>
      <c r="F145" s="798" t="s">
        <v>534</v>
      </c>
      <c r="G145" s="145" t="s">
        <v>535</v>
      </c>
      <c r="H145" s="799" t="s">
        <v>536</v>
      </c>
    </row>
    <row r="146" spans="2:8" s="159" customFormat="1" ht="17.25" customHeight="1" x14ac:dyDescent="0.2">
      <c r="B146" s="800" t="s">
        <v>537</v>
      </c>
      <c r="C146" s="801" t="s">
        <v>538</v>
      </c>
      <c r="D146" s="133" t="s">
        <v>539</v>
      </c>
      <c r="E146" s="148" t="s">
        <v>540</v>
      </c>
      <c r="F146" s="802" t="s">
        <v>541</v>
      </c>
      <c r="G146" s="602" t="s">
        <v>542</v>
      </c>
      <c r="H146" s="803" t="s">
        <v>543</v>
      </c>
    </row>
    <row r="147" spans="2:8" s="159" customFormat="1" ht="17.25" customHeight="1" x14ac:dyDescent="0.2">
      <c r="B147" s="800" t="s">
        <v>544</v>
      </c>
      <c r="C147" s="801" t="s">
        <v>545</v>
      </c>
      <c r="D147" s="133" t="s">
        <v>546</v>
      </c>
      <c r="E147" s="148" t="s">
        <v>547</v>
      </c>
      <c r="F147" s="802" t="s">
        <v>548</v>
      </c>
      <c r="G147" s="602" t="s">
        <v>549</v>
      </c>
      <c r="H147" s="803" t="s">
        <v>550</v>
      </c>
    </row>
    <row r="148" spans="2:8" s="159" customFormat="1" ht="17.25" customHeight="1" x14ac:dyDescent="0.2">
      <c r="B148" s="800" t="s">
        <v>551</v>
      </c>
      <c r="C148" s="801" t="s">
        <v>552</v>
      </c>
      <c r="D148" s="133" t="s">
        <v>553</v>
      </c>
      <c r="E148" s="148" t="s">
        <v>554</v>
      </c>
      <c r="F148" s="802" t="s">
        <v>555</v>
      </c>
      <c r="G148" s="602" t="s">
        <v>556</v>
      </c>
      <c r="H148" s="803" t="s">
        <v>557</v>
      </c>
    </row>
    <row r="149" spans="2:8" s="159" customFormat="1" ht="17.25" customHeight="1" x14ac:dyDescent="0.2">
      <c r="B149" s="800" t="s">
        <v>558</v>
      </c>
      <c r="C149" s="801" t="s">
        <v>559</v>
      </c>
      <c r="D149" s="133" t="s">
        <v>560</v>
      </c>
      <c r="E149" s="148" t="s">
        <v>561</v>
      </c>
      <c r="F149" s="802" t="s">
        <v>562</v>
      </c>
      <c r="G149" s="602" t="s">
        <v>563</v>
      </c>
      <c r="H149" s="803" t="s">
        <v>564</v>
      </c>
    </row>
    <row r="150" spans="2:8" s="159" customFormat="1" ht="17.25" customHeight="1" x14ac:dyDescent="0.2">
      <c r="B150" s="800" t="s">
        <v>565</v>
      </c>
      <c r="C150" s="801" t="s">
        <v>566</v>
      </c>
      <c r="D150" s="133" t="s">
        <v>567</v>
      </c>
      <c r="E150" s="148" t="s">
        <v>568</v>
      </c>
      <c r="F150" s="802" t="s">
        <v>569</v>
      </c>
      <c r="G150" s="602" t="s">
        <v>570</v>
      </c>
      <c r="H150" s="803" t="s">
        <v>571</v>
      </c>
    </row>
    <row r="151" spans="2:8" s="159" customFormat="1" ht="17.25" customHeight="1" x14ac:dyDescent="0.2">
      <c r="B151" s="800" t="s">
        <v>1428</v>
      </c>
      <c r="C151" s="801" t="s">
        <v>1429</v>
      </c>
      <c r="D151" s="133" t="s">
        <v>574</v>
      </c>
      <c r="E151" s="148" t="s">
        <v>575</v>
      </c>
      <c r="F151" s="756" t="s">
        <v>576</v>
      </c>
      <c r="G151" s="602" t="s">
        <v>1430</v>
      </c>
      <c r="H151" s="803" t="s">
        <v>1432</v>
      </c>
    </row>
    <row r="152" spans="2:8" ht="17.25" customHeight="1" x14ac:dyDescent="0.2">
      <c r="B152" s="800" t="s">
        <v>572</v>
      </c>
      <c r="C152" s="801" t="s">
        <v>573</v>
      </c>
      <c r="D152" s="133"/>
      <c r="F152" s="602"/>
      <c r="G152" s="602" t="s">
        <v>577</v>
      </c>
      <c r="H152" s="804" t="s">
        <v>578</v>
      </c>
    </row>
    <row r="153" spans="2:8" ht="17.25" customHeight="1" x14ac:dyDescent="0.2">
      <c r="B153" s="800" t="s">
        <v>579</v>
      </c>
      <c r="C153" s="801" t="s">
        <v>580</v>
      </c>
      <c r="H153" s="805"/>
    </row>
  </sheetData>
  <mergeCells count="4">
    <mergeCell ref="B2:G2"/>
    <mergeCell ref="B130:B134"/>
    <mergeCell ref="D6:D7"/>
    <mergeCell ref="B4:G4"/>
  </mergeCells>
  <hyperlinks>
    <hyperlink ref="I2" location="HOME!Print_Area" display="HOME" xr:uid="{B0A6AB55-D8C5-42DD-B615-56BEE75B6CC3}"/>
    <hyperlink ref="H145" r:id="rId1" xr:uid="{F866B65C-D8A4-4C4E-ACE1-3D4F42BFD8EC}"/>
    <hyperlink ref="C145" r:id="rId2" xr:uid="{5148A1CD-7366-4145-B7FB-D47A7A941302}"/>
    <hyperlink ref="H150" r:id="rId3" xr:uid="{BE3C0AAA-2E26-4B20-820F-9D7841EA506B}"/>
    <hyperlink ref="H149" r:id="rId4" xr:uid="{363A7714-686C-4046-A7D8-FF6435FD5A16}"/>
    <hyperlink ref="C149" r:id="rId5" xr:uid="{900AD76B-124C-43FF-9958-478C60A35372}"/>
    <hyperlink ref="C151" r:id="rId6" xr:uid="{495A0511-284A-4693-892A-FE1858622D36}"/>
    <hyperlink ref="C150" r:id="rId7" xr:uid="{D728C288-4F7A-4CD5-B792-1309A8B5D7C7}"/>
    <hyperlink ref="C147" r:id="rId8" xr:uid="{8B4980E0-BD63-4EA2-9F2D-5B11FC525294}"/>
    <hyperlink ref="C146" r:id="rId9" xr:uid="{32439011-29CD-4678-824D-0A17088FBC66}"/>
    <hyperlink ref="C153" r:id="rId10" xr:uid="{4785BBF5-F37B-4857-9369-4CA971C7F237}"/>
    <hyperlink ref="H151" r:id="rId11" xr:uid="{4DE09147-5097-4E51-A00A-DFEE5281EDB1}"/>
    <hyperlink ref="H148" r:id="rId12" xr:uid="{4FA8F87F-BC9C-4C95-92A8-05BB799DFF54}"/>
    <hyperlink ref="H152" r:id="rId13" xr:uid="{8DBA669E-3253-4DB0-9A28-795AB5BD18F5}"/>
    <hyperlink ref="C148" r:id="rId14" xr:uid="{EAB08750-FB63-480E-BA34-3C4CEC59A967}"/>
    <hyperlink ref="F145" r:id="rId15" xr:uid="{A2319ADA-892A-4194-A11B-1829C9478444}"/>
    <hyperlink ref="F150" r:id="rId16" xr:uid="{C87AC892-7158-470D-BE9E-B52F9C609203}"/>
    <hyperlink ref="F146" r:id="rId17" xr:uid="{8803EDAF-BDFF-4BDB-BE94-3953CC857DCF}"/>
    <hyperlink ref="F147" r:id="rId18" xr:uid="{F40403D4-9B84-43DA-8E50-205BF4FA3B09}"/>
    <hyperlink ref="F148" r:id="rId19" xr:uid="{5D1150AF-B579-4707-8FFA-614AEB90DB38}"/>
    <hyperlink ref="F149" r:id="rId20" xr:uid="{BF17B43F-5308-410F-9EB5-AF516E5A698F}"/>
    <hyperlink ref="H146" r:id="rId21" xr:uid="{7EEA9623-7156-49D0-8CD0-FA1A8887D02D}"/>
    <hyperlink ref="H147" r:id="rId22" xr:uid="{88E5297E-E09B-4F0A-B6B8-C5518E88B9F6}"/>
    <hyperlink ref="F151" r:id="rId23" xr:uid="{B7E109E4-C872-4571-8E96-B0E64F45F0F5}"/>
  </hyperlinks>
  <pageMargins left="0.7" right="0.7" top="0.75" bottom="0.75" header="0.3" footer="0.3"/>
  <pageSetup paperSize="9" scale="57" orientation="landscape" r:id="rId24"/>
  <headerFooter>
    <oddFooter>&amp;L_x000D_&amp;1#&amp;"Calibri"&amp;10&amp;K000000 Sensitivity: Public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70D-9E23-4D21-AA38-2C7E3AE02F2C}">
  <sheetPr codeName="Sheet51">
    <tabColor rgb="FFFFCCCC"/>
    <pageSetUpPr fitToPage="1"/>
  </sheetPr>
  <dimension ref="A2:K76"/>
  <sheetViews>
    <sheetView showGridLines="0" zoomScale="115" zoomScaleNormal="115" zoomScaleSheetLayoutView="80" workbookViewId="0">
      <selection activeCell="B65" sqref="B65"/>
    </sheetView>
  </sheetViews>
  <sheetFormatPr defaultColWidth="9.140625" defaultRowHeight="13.5" x14ac:dyDescent="0.2"/>
  <cols>
    <col min="1" max="1" width="24.7109375" style="1017" customWidth="1"/>
    <col min="2" max="2" width="24.140625" style="145" customWidth="1"/>
    <col min="3" max="3" width="25.140625" style="145" customWidth="1"/>
    <col min="4" max="4" width="17.5703125" style="145" customWidth="1"/>
    <col min="5" max="5" width="26" style="145" customWidth="1"/>
    <col min="6" max="6" width="24.85546875" style="145" customWidth="1"/>
    <col min="7" max="7" width="14.28515625" style="145" customWidth="1"/>
    <col min="8" max="8" width="22.85546875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6.5" thickBot="1" x14ac:dyDescent="0.25">
      <c r="B2" s="8" t="s">
        <v>1281</v>
      </c>
      <c r="H2" s="986" t="s">
        <v>373</v>
      </c>
    </row>
    <row r="3" spans="1:8" ht="15.75" customHeight="1" thickBot="1" x14ac:dyDescent="0.25"/>
    <row r="4" spans="1:8" ht="30" customHeight="1" thickBot="1" x14ac:dyDescent="0.25">
      <c r="B4" s="1148" t="s">
        <v>3245</v>
      </c>
      <c r="C4" s="1149"/>
      <c r="D4" s="1149"/>
      <c r="E4" s="1149"/>
      <c r="F4" s="1150"/>
    </row>
    <row r="5" spans="1:8" ht="30" customHeight="1" x14ac:dyDescent="0.2">
      <c r="B5" s="1096"/>
      <c r="C5" s="1096"/>
      <c r="D5" s="1096"/>
      <c r="E5" s="1096"/>
      <c r="F5" s="1096"/>
    </row>
    <row r="6" spans="1:8" x14ac:dyDescent="0.2">
      <c r="B6" s="146"/>
      <c r="C6" s="146"/>
      <c r="D6" s="146"/>
      <c r="E6" s="146"/>
      <c r="F6" s="133"/>
      <c r="G6" s="133"/>
    </row>
    <row r="7" spans="1:8" s="146" customFormat="1" ht="39.950000000000003" customHeight="1" x14ac:dyDescent="0.2">
      <c r="A7" s="1018"/>
      <c r="C7" s="769"/>
      <c r="D7" s="1190" t="s">
        <v>377</v>
      </c>
      <c r="E7" s="970" t="s">
        <v>1285</v>
      </c>
      <c r="F7" s="970" t="s">
        <v>1286</v>
      </c>
      <c r="G7" s="1019"/>
      <c r="H7" s="899" t="s">
        <v>470</v>
      </c>
    </row>
    <row r="8" spans="1:8" s="146" customFormat="1" ht="20.100000000000001" customHeight="1" x14ac:dyDescent="0.2">
      <c r="A8" s="1018"/>
      <c r="B8" s="973" t="s">
        <v>381</v>
      </c>
      <c r="C8" s="974" t="s">
        <v>382</v>
      </c>
      <c r="D8" s="1191"/>
      <c r="E8" s="1020" t="s">
        <v>294</v>
      </c>
      <c r="F8" s="1020" t="s">
        <v>206</v>
      </c>
      <c r="G8" s="1019"/>
      <c r="H8" s="1086" t="s">
        <v>383</v>
      </c>
    </row>
    <row r="9" spans="1:8" ht="18.75" hidden="1" customHeight="1" x14ac:dyDescent="0.2">
      <c r="B9" s="437" t="s">
        <v>3246</v>
      </c>
      <c r="C9" s="320" t="s">
        <v>3247</v>
      </c>
      <c r="D9" s="320">
        <v>45204</v>
      </c>
      <c r="E9" s="320">
        <f t="shared" ref="E9:E17" si="0">D9+5</f>
        <v>45209</v>
      </c>
      <c r="F9" s="320">
        <f t="shared" ref="F9:F17" si="1">E9+1</f>
        <v>45210</v>
      </c>
      <c r="H9" s="494">
        <v>45205</v>
      </c>
    </row>
    <row r="10" spans="1:8" ht="18.75" hidden="1" customHeight="1" x14ac:dyDescent="0.2">
      <c r="B10" s="437" t="s">
        <v>3248</v>
      </c>
      <c r="C10" s="320" t="s">
        <v>3249</v>
      </c>
      <c r="D10" s="320">
        <v>45212</v>
      </c>
      <c r="E10" s="320">
        <f t="shared" si="0"/>
        <v>45217</v>
      </c>
      <c r="F10" s="320">
        <f t="shared" si="1"/>
        <v>45218</v>
      </c>
      <c r="H10" s="494">
        <f t="shared" ref="H10:H17" si="2">H9+7</f>
        <v>45212</v>
      </c>
    </row>
    <row r="11" spans="1:8" ht="18.75" hidden="1" customHeight="1" x14ac:dyDescent="0.2">
      <c r="A11" s="1017" t="s">
        <v>3250</v>
      </c>
      <c r="B11" s="437" t="s">
        <v>439</v>
      </c>
      <c r="C11" s="320" t="s">
        <v>3251</v>
      </c>
      <c r="D11" s="491">
        <v>45218</v>
      </c>
      <c r="E11" s="491">
        <f t="shared" si="0"/>
        <v>45223</v>
      </c>
      <c r="F11" s="491">
        <f t="shared" si="1"/>
        <v>45224</v>
      </c>
      <c r="H11" s="533">
        <f t="shared" si="2"/>
        <v>45219</v>
      </c>
    </row>
    <row r="12" spans="1:8" ht="18.75" hidden="1" customHeight="1" x14ac:dyDescent="0.2">
      <c r="A12" s="1017" t="s">
        <v>2537</v>
      </c>
      <c r="B12" s="437" t="s">
        <v>2494</v>
      </c>
      <c r="C12" s="320" t="s">
        <v>3252</v>
      </c>
      <c r="D12" s="320">
        <v>45221</v>
      </c>
      <c r="E12" s="320">
        <f t="shared" si="0"/>
        <v>45226</v>
      </c>
      <c r="F12" s="320">
        <f t="shared" si="1"/>
        <v>45227</v>
      </c>
      <c r="H12" s="494">
        <f t="shared" si="2"/>
        <v>45226</v>
      </c>
    </row>
    <row r="13" spans="1:8" ht="18.75" hidden="1" customHeight="1" x14ac:dyDescent="0.2">
      <c r="B13" s="746" t="s">
        <v>1781</v>
      </c>
      <c r="C13" s="744" t="s">
        <v>3253</v>
      </c>
      <c r="D13" s="744">
        <v>45237</v>
      </c>
      <c r="E13" s="469">
        <f t="shared" si="0"/>
        <v>45242</v>
      </c>
      <c r="F13" s="469">
        <f t="shared" si="1"/>
        <v>45243</v>
      </c>
      <c r="H13" s="548">
        <f t="shared" si="2"/>
        <v>45233</v>
      </c>
    </row>
    <row r="14" spans="1:8" ht="18.75" hidden="1" customHeight="1" x14ac:dyDescent="0.2">
      <c r="A14" s="1017" t="s">
        <v>3254</v>
      </c>
      <c r="B14" s="746" t="s">
        <v>2732</v>
      </c>
      <c r="C14" s="744" t="s">
        <v>3255</v>
      </c>
      <c r="D14" s="744">
        <v>45237</v>
      </c>
      <c r="E14" s="491">
        <f t="shared" si="0"/>
        <v>45242</v>
      </c>
      <c r="F14" s="491">
        <f t="shared" si="1"/>
        <v>45243</v>
      </c>
      <c r="H14" s="533">
        <f t="shared" si="2"/>
        <v>45240</v>
      </c>
    </row>
    <row r="15" spans="1:8" ht="18.75" hidden="1" customHeight="1" x14ac:dyDescent="0.2">
      <c r="A15" s="1017" t="s">
        <v>2310</v>
      </c>
      <c r="B15" s="746" t="s">
        <v>3256</v>
      </c>
      <c r="C15" s="744" t="s">
        <v>3257</v>
      </c>
      <c r="D15" s="744">
        <v>45251</v>
      </c>
      <c r="E15" s="744">
        <f t="shared" si="0"/>
        <v>45256</v>
      </c>
      <c r="F15" s="744">
        <f t="shared" si="1"/>
        <v>45257</v>
      </c>
      <c r="H15" s="494">
        <f t="shared" si="2"/>
        <v>45247</v>
      </c>
    </row>
    <row r="16" spans="1:8" ht="18.75" hidden="1" customHeight="1" x14ac:dyDescent="0.2">
      <c r="B16" s="746" t="s">
        <v>3258</v>
      </c>
      <c r="C16" s="744" t="s">
        <v>3259</v>
      </c>
      <c r="D16" s="154">
        <v>45253</v>
      </c>
      <c r="E16" s="154"/>
      <c r="F16" s="154"/>
      <c r="H16" s="410">
        <f t="shared" si="2"/>
        <v>45254</v>
      </c>
    </row>
    <row r="17" spans="1:8" ht="18.75" hidden="1" customHeight="1" x14ac:dyDescent="0.2">
      <c r="A17" s="1017" t="s">
        <v>3260</v>
      </c>
      <c r="B17" s="746" t="s">
        <v>3128</v>
      </c>
      <c r="C17" s="744" t="s">
        <v>3261</v>
      </c>
      <c r="D17" s="491">
        <v>45260</v>
      </c>
      <c r="E17" s="491">
        <f t="shared" si="0"/>
        <v>45265</v>
      </c>
      <c r="F17" s="491">
        <f t="shared" si="1"/>
        <v>45266</v>
      </c>
      <c r="H17" s="533">
        <f t="shared" si="2"/>
        <v>45261</v>
      </c>
    </row>
    <row r="18" spans="1:8" ht="18.75" hidden="1" customHeight="1" x14ac:dyDescent="0.2">
      <c r="B18" s="746" t="s">
        <v>3262</v>
      </c>
      <c r="C18" s="744" t="s">
        <v>3263</v>
      </c>
      <c r="D18" s="320">
        <v>45260</v>
      </c>
      <c r="E18" s="320">
        <f t="shared" ref="E18" si="3">D18+5</f>
        <v>45265</v>
      </c>
      <c r="F18" s="320">
        <f t="shared" ref="F18" si="4">E18+1</f>
        <v>45266</v>
      </c>
      <c r="H18" s="494">
        <f t="shared" ref="H18:H26" si="5">D18+1</f>
        <v>45261</v>
      </c>
    </row>
    <row r="19" spans="1:8" ht="18.75" hidden="1" customHeight="1" x14ac:dyDescent="0.2">
      <c r="B19" s="437" t="s">
        <v>3246</v>
      </c>
      <c r="C19" s="744" t="s">
        <v>3264</v>
      </c>
      <c r="D19" s="320">
        <f t="shared" ref="D19:D26" si="6">D18+7</f>
        <v>45267</v>
      </c>
      <c r="E19" s="320">
        <f t="shared" ref="E19:E20" si="7">D19+5</f>
        <v>45272</v>
      </c>
      <c r="F19" s="320">
        <f t="shared" ref="F19:F20" si="8">E19+1</f>
        <v>45273</v>
      </c>
      <c r="H19" s="494">
        <f t="shared" si="5"/>
        <v>45268</v>
      </c>
    </row>
    <row r="20" spans="1:8" ht="18.75" hidden="1" customHeight="1" x14ac:dyDescent="0.2">
      <c r="A20" s="1017" t="s">
        <v>3265</v>
      </c>
      <c r="B20" s="437" t="s">
        <v>2297</v>
      </c>
      <c r="C20" s="744" t="s">
        <v>3266</v>
      </c>
      <c r="D20" s="320">
        <v>45271</v>
      </c>
      <c r="E20" s="320">
        <f t="shared" si="7"/>
        <v>45276</v>
      </c>
      <c r="F20" s="320">
        <f t="shared" si="8"/>
        <v>45277</v>
      </c>
      <c r="H20" s="494">
        <f t="shared" si="5"/>
        <v>45272</v>
      </c>
    </row>
    <row r="21" spans="1:8" ht="18.75" hidden="1" customHeight="1" x14ac:dyDescent="0.2">
      <c r="B21" s="437" t="s">
        <v>2494</v>
      </c>
      <c r="C21" s="744" t="s">
        <v>3267</v>
      </c>
      <c r="D21" s="320">
        <v>45282</v>
      </c>
      <c r="E21" s="320">
        <f t="shared" ref="E21" si="9">D21+5</f>
        <v>45287</v>
      </c>
      <c r="F21" s="320">
        <f t="shared" ref="F21" si="10">E21+1</f>
        <v>45288</v>
      </c>
      <c r="H21" s="494">
        <f t="shared" si="5"/>
        <v>45283</v>
      </c>
    </row>
    <row r="22" spans="1:8" ht="18.75" hidden="1" customHeight="1" x14ac:dyDescent="0.2">
      <c r="A22" s="1017" t="s">
        <v>3268</v>
      </c>
      <c r="B22" s="437" t="s">
        <v>1622</v>
      </c>
      <c r="C22" s="744" t="s">
        <v>3269</v>
      </c>
      <c r="D22" s="320">
        <v>45288</v>
      </c>
      <c r="E22" s="320">
        <f t="shared" ref="E22" si="11">D22+5</f>
        <v>45293</v>
      </c>
      <c r="F22" s="320">
        <f t="shared" ref="F22" si="12">E22+1</f>
        <v>45294</v>
      </c>
      <c r="H22" s="494">
        <f t="shared" si="5"/>
        <v>45289</v>
      </c>
    </row>
    <row r="23" spans="1:8" ht="18.75" hidden="1" customHeight="1" x14ac:dyDescent="0.2">
      <c r="A23" s="1017" t="s">
        <v>3270</v>
      </c>
      <c r="B23" s="437" t="s">
        <v>2412</v>
      </c>
      <c r="C23" s="744" t="s">
        <v>3271</v>
      </c>
      <c r="D23" s="320">
        <v>45295</v>
      </c>
      <c r="E23" s="320">
        <f t="shared" ref="E23" si="13">D23+5</f>
        <v>45300</v>
      </c>
      <c r="F23" s="320">
        <f t="shared" ref="F23" si="14">E23+1</f>
        <v>45301</v>
      </c>
      <c r="H23" s="494">
        <f t="shared" si="5"/>
        <v>45296</v>
      </c>
    </row>
    <row r="24" spans="1:8" ht="18.75" hidden="1" customHeight="1" x14ac:dyDescent="0.2">
      <c r="A24" s="1017" t="s">
        <v>3272</v>
      </c>
      <c r="B24" s="766" t="s">
        <v>2023</v>
      </c>
      <c r="C24" s="744" t="s">
        <v>3273</v>
      </c>
      <c r="D24" s="320">
        <f t="shared" si="6"/>
        <v>45302</v>
      </c>
      <c r="E24" s="320">
        <f t="shared" ref="E24:E26" si="15">D24+5</f>
        <v>45307</v>
      </c>
      <c r="F24" s="320">
        <f t="shared" ref="F24:F26" si="16">E24+1</f>
        <v>45308</v>
      </c>
      <c r="H24" s="494">
        <f t="shared" si="5"/>
        <v>45303</v>
      </c>
    </row>
    <row r="25" spans="1:8" ht="18.75" hidden="1" customHeight="1" x14ac:dyDescent="0.2">
      <c r="A25" s="1017" t="s">
        <v>3274</v>
      </c>
      <c r="B25" s="437" t="s">
        <v>3262</v>
      </c>
      <c r="C25" s="744" t="s">
        <v>3275</v>
      </c>
      <c r="D25" s="320">
        <f t="shared" si="6"/>
        <v>45309</v>
      </c>
      <c r="E25" s="320">
        <f t="shared" si="15"/>
        <v>45314</v>
      </c>
      <c r="F25" s="320">
        <f t="shared" si="16"/>
        <v>45315</v>
      </c>
      <c r="H25" s="494">
        <f t="shared" si="5"/>
        <v>45310</v>
      </c>
    </row>
    <row r="26" spans="1:8" ht="18.75" hidden="1" customHeight="1" x14ac:dyDescent="0.2">
      <c r="A26" s="1017" t="s">
        <v>3276</v>
      </c>
      <c r="B26" s="437" t="s">
        <v>1297</v>
      </c>
      <c r="C26" s="744" t="s">
        <v>3277</v>
      </c>
      <c r="D26" s="320">
        <f t="shared" si="6"/>
        <v>45316</v>
      </c>
      <c r="E26" s="320">
        <f t="shared" si="15"/>
        <v>45321</v>
      </c>
      <c r="F26" s="320">
        <f t="shared" si="16"/>
        <v>45322</v>
      </c>
      <c r="H26" s="494">
        <f t="shared" si="5"/>
        <v>45317</v>
      </c>
    </row>
    <row r="27" spans="1:8" ht="18.75" hidden="1" customHeight="1" x14ac:dyDescent="0.2">
      <c r="A27" s="1017" t="s">
        <v>3260</v>
      </c>
      <c r="B27" s="437" t="s">
        <v>3278</v>
      </c>
      <c r="C27" s="744" t="s">
        <v>3279</v>
      </c>
      <c r="D27" s="320">
        <v>45325</v>
      </c>
      <c r="E27" s="320">
        <f t="shared" ref="E27" si="17">D27+5</f>
        <v>45330</v>
      </c>
      <c r="F27" s="320">
        <f t="shared" ref="F27" si="18">E27+1</f>
        <v>45331</v>
      </c>
      <c r="H27" s="494">
        <v>45326</v>
      </c>
    </row>
    <row r="28" spans="1:8" ht="18.75" hidden="1" customHeight="1" x14ac:dyDescent="0.2">
      <c r="A28" s="1017" t="s">
        <v>3280</v>
      </c>
      <c r="B28" s="766" t="s">
        <v>2275</v>
      </c>
      <c r="C28" s="744" t="s">
        <v>3281</v>
      </c>
      <c r="D28" s="320">
        <v>45331</v>
      </c>
      <c r="E28" s="320">
        <f t="shared" ref="E28:E29" si="19">D28+5</f>
        <v>45336</v>
      </c>
      <c r="F28" s="320">
        <f t="shared" ref="F28:F29" si="20">E28+1</f>
        <v>45337</v>
      </c>
      <c r="H28" s="494">
        <f>D28+1</f>
        <v>45332</v>
      </c>
    </row>
    <row r="29" spans="1:8" ht="18.75" hidden="1" customHeight="1" x14ac:dyDescent="0.2">
      <c r="A29" s="1017" t="s">
        <v>3282</v>
      </c>
      <c r="B29" s="591" t="s">
        <v>439</v>
      </c>
      <c r="C29" s="744" t="s">
        <v>3283</v>
      </c>
      <c r="D29" s="320">
        <v>45337</v>
      </c>
      <c r="E29" s="491">
        <f t="shared" si="19"/>
        <v>45342</v>
      </c>
      <c r="F29" s="491">
        <f t="shared" si="20"/>
        <v>45343</v>
      </c>
      <c r="H29" s="533">
        <f>D29+1</f>
        <v>45338</v>
      </c>
    </row>
    <row r="30" spans="1:8" ht="18.75" hidden="1" customHeight="1" x14ac:dyDescent="0.2">
      <c r="A30" s="1017" t="s">
        <v>3284</v>
      </c>
      <c r="B30" s="591" t="s">
        <v>439</v>
      </c>
      <c r="C30" s="744" t="s">
        <v>3285</v>
      </c>
      <c r="D30" s="320">
        <v>45344</v>
      </c>
      <c r="E30" s="154"/>
      <c r="F30" s="154"/>
      <c r="H30" s="494">
        <f>D30+1</f>
        <v>45345</v>
      </c>
    </row>
    <row r="31" spans="1:8" ht="18.75" hidden="1" customHeight="1" x14ac:dyDescent="0.2">
      <c r="A31" s="1017" t="s">
        <v>3286</v>
      </c>
      <c r="B31" s="761" t="s">
        <v>1622</v>
      </c>
      <c r="C31" s="744" t="s">
        <v>3287</v>
      </c>
      <c r="D31" s="320">
        <v>45351</v>
      </c>
      <c r="E31" s="320">
        <f t="shared" ref="E31" si="21">D31+5</f>
        <v>45356</v>
      </c>
      <c r="F31" s="320">
        <f t="shared" ref="F31" si="22">E31+1</f>
        <v>45357</v>
      </c>
      <c r="H31" s="494">
        <v>45352</v>
      </c>
    </row>
    <row r="32" spans="1:8" ht="18.75" hidden="1" customHeight="1" x14ac:dyDescent="0.2">
      <c r="A32" s="1017" t="s">
        <v>3288</v>
      </c>
      <c r="B32" s="437" t="s">
        <v>2552</v>
      </c>
      <c r="C32" s="744" t="s">
        <v>3289</v>
      </c>
      <c r="D32" s="154">
        <v>45365</v>
      </c>
      <c r="E32" s="154"/>
      <c r="F32" s="154"/>
      <c r="H32" s="494">
        <f>D32+1</f>
        <v>45366</v>
      </c>
    </row>
    <row r="33" spans="1:8" ht="18.75" hidden="1" customHeight="1" x14ac:dyDescent="0.2">
      <c r="A33" s="1017" t="s">
        <v>3290</v>
      </c>
      <c r="B33" s="985" t="s">
        <v>415</v>
      </c>
      <c r="C33" s="985" t="s">
        <v>3291</v>
      </c>
      <c r="D33" s="817">
        <v>45365</v>
      </c>
      <c r="E33" s="817"/>
      <c r="F33" s="817"/>
      <c r="G33" s="331"/>
      <c r="H33" s="775">
        <f>D33+1</f>
        <v>45366</v>
      </c>
    </row>
    <row r="34" spans="1:8" ht="18.75" hidden="1" customHeight="1" x14ac:dyDescent="0.2">
      <c r="A34" s="1017" t="s">
        <v>3292</v>
      </c>
      <c r="B34" s="985"/>
      <c r="C34" s="985" t="s">
        <v>3293</v>
      </c>
      <c r="D34" s="817">
        <v>45372</v>
      </c>
      <c r="E34" s="817"/>
      <c r="F34" s="817"/>
      <c r="G34" s="331"/>
      <c r="H34" s="775">
        <f>D34+1</f>
        <v>45373</v>
      </c>
    </row>
    <row r="35" spans="1:8" ht="18.75" hidden="1" customHeight="1" x14ac:dyDescent="0.2">
      <c r="A35" s="1017" t="s">
        <v>3294</v>
      </c>
      <c r="B35" s="985"/>
      <c r="C35" s="985" t="s">
        <v>3295</v>
      </c>
      <c r="D35" s="817">
        <v>45379</v>
      </c>
      <c r="E35" s="817"/>
      <c r="F35" s="817"/>
      <c r="G35" s="331"/>
      <c r="H35" s="775">
        <f>D35+1</f>
        <v>45380</v>
      </c>
    </row>
    <row r="36" spans="1:8" ht="18.75" hidden="1" customHeight="1" x14ac:dyDescent="0.2">
      <c r="B36" s="985"/>
      <c r="C36" s="985" t="s">
        <v>3296</v>
      </c>
      <c r="D36" s="817">
        <v>45386</v>
      </c>
      <c r="E36" s="817">
        <f t="shared" ref="E36:E37" si="23">D36+5</f>
        <v>45391</v>
      </c>
      <c r="F36" s="817">
        <f t="shared" ref="F36:F37" si="24">E36+1</f>
        <v>45392</v>
      </c>
      <c r="G36" s="331"/>
      <c r="H36" s="775">
        <v>45387</v>
      </c>
    </row>
    <row r="37" spans="1:8" ht="18.75" hidden="1" customHeight="1" x14ac:dyDescent="0.2">
      <c r="B37" s="985" t="s">
        <v>2275</v>
      </c>
      <c r="C37" s="985" t="s">
        <v>3297</v>
      </c>
      <c r="D37" s="985">
        <v>45399</v>
      </c>
      <c r="E37" s="775">
        <f t="shared" si="23"/>
        <v>45404</v>
      </c>
      <c r="F37" s="775">
        <f t="shared" si="24"/>
        <v>45405</v>
      </c>
      <c r="G37" s="331"/>
      <c r="H37" s="775">
        <f>D37+1</f>
        <v>45400</v>
      </c>
    </row>
    <row r="38" spans="1:8" ht="18.75" hidden="1" customHeight="1" x14ac:dyDescent="0.2">
      <c r="B38" s="898" t="s">
        <v>415</v>
      </c>
      <c r="C38" s="985" t="s">
        <v>3298</v>
      </c>
      <c r="D38" s="817">
        <v>45407</v>
      </c>
      <c r="E38" s="817">
        <f t="shared" ref="E38:E39" si="25">D38+5</f>
        <v>45412</v>
      </c>
      <c r="F38" s="817">
        <f t="shared" ref="F38:F39" si="26">E38+1</f>
        <v>45413</v>
      </c>
      <c r="G38" s="331"/>
      <c r="H38" s="775">
        <f>D38+1</f>
        <v>45408</v>
      </c>
    </row>
    <row r="39" spans="1:8" ht="18.75" hidden="1" customHeight="1" x14ac:dyDescent="0.2">
      <c r="B39" s="985" t="s">
        <v>3246</v>
      </c>
      <c r="C39" s="985" t="s">
        <v>3299</v>
      </c>
      <c r="D39" s="985">
        <v>45409</v>
      </c>
      <c r="E39" s="817">
        <f t="shared" si="25"/>
        <v>45414</v>
      </c>
      <c r="F39" s="775">
        <f t="shared" si="26"/>
        <v>45415</v>
      </c>
      <c r="G39" s="331"/>
      <c r="H39" s="775">
        <f>D39+1</f>
        <v>45410</v>
      </c>
    </row>
    <row r="40" spans="1:8" ht="18.75" hidden="1" customHeight="1" x14ac:dyDescent="0.2">
      <c r="B40" s="985" t="s">
        <v>1622</v>
      </c>
      <c r="C40" s="985" t="s">
        <v>3300</v>
      </c>
      <c r="D40" s="985">
        <v>45416</v>
      </c>
      <c r="E40" s="775">
        <f t="shared" ref="E40:E41" si="27">D40+5</f>
        <v>45421</v>
      </c>
      <c r="F40" s="775">
        <f t="shared" ref="F40:F41" si="28">E40+1</f>
        <v>45422</v>
      </c>
      <c r="G40" s="331"/>
      <c r="H40" s="775">
        <v>45415</v>
      </c>
    </row>
    <row r="41" spans="1:8" ht="18.75" hidden="1" customHeight="1" x14ac:dyDescent="0.2">
      <c r="B41" s="985" t="s">
        <v>3301</v>
      </c>
      <c r="C41" s="985" t="s">
        <v>3302</v>
      </c>
      <c r="D41" s="985">
        <v>45425</v>
      </c>
      <c r="E41" s="775">
        <f t="shared" si="27"/>
        <v>45430</v>
      </c>
      <c r="F41" s="775">
        <f t="shared" si="28"/>
        <v>45431</v>
      </c>
      <c r="G41" s="331"/>
      <c r="H41" s="775">
        <v>45422</v>
      </c>
    </row>
    <row r="42" spans="1:8" ht="18.75" hidden="1" customHeight="1" x14ac:dyDescent="0.2">
      <c r="A42" s="1017" t="s">
        <v>2265</v>
      </c>
      <c r="B42" s="985" t="s">
        <v>2412</v>
      </c>
      <c r="C42" s="985" t="s">
        <v>3303</v>
      </c>
      <c r="D42" s="985">
        <v>45435</v>
      </c>
      <c r="E42" s="775">
        <f>D42+5</f>
        <v>45440</v>
      </c>
      <c r="F42" s="775">
        <f>E42+1</f>
        <v>45441</v>
      </c>
      <c r="G42" s="331"/>
      <c r="H42" s="775">
        <f>H41+7</f>
        <v>45429</v>
      </c>
    </row>
    <row r="43" spans="1:8" ht="18.75" hidden="1" customHeight="1" x14ac:dyDescent="0.2">
      <c r="A43" s="1017" t="s">
        <v>2265</v>
      </c>
      <c r="B43" s="985" t="s">
        <v>3304</v>
      </c>
      <c r="C43" s="985" t="s">
        <v>3305</v>
      </c>
      <c r="D43" s="985">
        <v>45447</v>
      </c>
      <c r="E43" s="775">
        <f t="shared" ref="E43:E45" si="29">D43+5</f>
        <v>45452</v>
      </c>
      <c r="F43" s="775">
        <f t="shared" ref="F43:F45" si="30">E43+1</f>
        <v>45453</v>
      </c>
      <c r="G43" s="331"/>
      <c r="H43" s="775">
        <f t="shared" ref="H43:H44" si="31">H42+7</f>
        <v>45436</v>
      </c>
    </row>
    <row r="44" spans="1:8" ht="18.75" hidden="1" customHeight="1" x14ac:dyDescent="0.2">
      <c r="A44" s="1017" t="s">
        <v>3262</v>
      </c>
      <c r="B44" s="985" t="s">
        <v>2265</v>
      </c>
      <c r="C44" s="985" t="s">
        <v>3306</v>
      </c>
      <c r="D44" s="985">
        <v>45452</v>
      </c>
      <c r="E44" s="775">
        <f t="shared" si="29"/>
        <v>45457</v>
      </c>
      <c r="F44" s="775">
        <f t="shared" si="30"/>
        <v>45458</v>
      </c>
      <c r="G44" s="331"/>
      <c r="H44" s="775">
        <f t="shared" si="31"/>
        <v>45443</v>
      </c>
    </row>
    <row r="45" spans="1:8" ht="18.75" hidden="1" customHeight="1" x14ac:dyDescent="0.2">
      <c r="B45" s="985" t="s">
        <v>3307</v>
      </c>
      <c r="C45" s="985" t="s">
        <v>3308</v>
      </c>
      <c r="D45" s="985">
        <v>45459</v>
      </c>
      <c r="E45" s="775">
        <f t="shared" si="29"/>
        <v>45464</v>
      </c>
      <c r="F45" s="775">
        <f t="shared" si="30"/>
        <v>45465</v>
      </c>
      <c r="G45" s="331"/>
      <c r="H45" s="775">
        <v>45449</v>
      </c>
    </row>
    <row r="46" spans="1:8" ht="18.75" hidden="1" customHeight="1" x14ac:dyDescent="0.2">
      <c r="A46" s="1017" t="s">
        <v>2265</v>
      </c>
      <c r="B46" s="985" t="s">
        <v>2217</v>
      </c>
      <c r="C46" s="985" t="s">
        <v>3309</v>
      </c>
      <c r="D46" s="985">
        <v>45462</v>
      </c>
      <c r="E46" s="775">
        <f>D46+5</f>
        <v>45467</v>
      </c>
      <c r="F46" s="775">
        <f>E46+1</f>
        <v>45468</v>
      </c>
      <c r="G46" s="331"/>
      <c r="H46" s="775">
        <f>H45+7</f>
        <v>45456</v>
      </c>
    </row>
    <row r="47" spans="1:8" ht="18.75" hidden="1" customHeight="1" x14ac:dyDescent="0.2">
      <c r="A47" s="1017" t="s">
        <v>2265</v>
      </c>
      <c r="B47" s="882" t="s">
        <v>439</v>
      </c>
      <c r="C47" s="985" t="s">
        <v>3310</v>
      </c>
      <c r="D47" s="817">
        <v>45475</v>
      </c>
      <c r="E47" s="817">
        <f t="shared" ref="E47:E48" si="32">D47+5</f>
        <v>45480</v>
      </c>
      <c r="F47" s="817">
        <f t="shared" ref="F47:F48" si="33">E47+1</f>
        <v>45481</v>
      </c>
      <c r="G47" s="331"/>
      <c r="H47" s="775">
        <f t="shared" ref="H47:H61" si="34">H46+7</f>
        <v>45463</v>
      </c>
    </row>
    <row r="48" spans="1:8" ht="18.75" hidden="1" customHeight="1" x14ac:dyDescent="0.2">
      <c r="A48" s="1017" t="s">
        <v>3262</v>
      </c>
      <c r="B48" s="882" t="s">
        <v>439</v>
      </c>
      <c r="C48" s="985" t="s">
        <v>3311</v>
      </c>
      <c r="D48" s="817">
        <v>45476</v>
      </c>
      <c r="E48" s="817">
        <f t="shared" si="32"/>
        <v>45481</v>
      </c>
      <c r="F48" s="817">
        <f t="shared" si="33"/>
        <v>45482</v>
      </c>
      <c r="G48" s="331"/>
      <c r="H48" s="775">
        <f t="shared" si="34"/>
        <v>45470</v>
      </c>
    </row>
    <row r="49" spans="1:8" ht="18.75" hidden="1" customHeight="1" x14ac:dyDescent="0.2">
      <c r="B49" s="985" t="s">
        <v>3246</v>
      </c>
      <c r="C49" s="985" t="s">
        <v>3312</v>
      </c>
      <c r="D49" s="985">
        <v>45480</v>
      </c>
      <c r="E49" s="775">
        <f t="shared" ref="E49:E50" si="35">D49+5</f>
        <v>45485</v>
      </c>
      <c r="F49" s="775">
        <f t="shared" ref="F49:F50" si="36">E49+1</f>
        <v>45486</v>
      </c>
      <c r="G49" s="331"/>
      <c r="H49" s="775">
        <f t="shared" si="34"/>
        <v>45477</v>
      </c>
    </row>
    <row r="50" spans="1:8" ht="18.75" hidden="1" customHeight="1" x14ac:dyDescent="0.2">
      <c r="B50" s="985" t="s">
        <v>1622</v>
      </c>
      <c r="C50" s="985" t="s">
        <v>3313</v>
      </c>
      <c r="D50" s="985">
        <v>45484</v>
      </c>
      <c r="E50" s="775">
        <f t="shared" si="35"/>
        <v>45489</v>
      </c>
      <c r="F50" s="775">
        <f t="shared" si="36"/>
        <v>45490</v>
      </c>
      <c r="G50" s="331"/>
      <c r="H50" s="775">
        <f t="shared" si="34"/>
        <v>45484</v>
      </c>
    </row>
    <row r="51" spans="1:8" ht="18.75" hidden="1" customHeight="1" x14ac:dyDescent="0.2">
      <c r="B51" s="985" t="s">
        <v>3301</v>
      </c>
      <c r="C51" s="985" t="s">
        <v>3314</v>
      </c>
      <c r="D51" s="985">
        <v>45491</v>
      </c>
      <c r="E51" s="775">
        <f t="shared" ref="E51:E52" si="37">D51+5</f>
        <v>45496</v>
      </c>
      <c r="F51" s="775">
        <f t="shared" ref="F51:F52" si="38">E51+1</f>
        <v>45497</v>
      </c>
      <c r="G51" s="331"/>
      <c r="H51" s="775">
        <f t="shared" si="34"/>
        <v>45491</v>
      </c>
    </row>
    <row r="52" spans="1:8" ht="18.75" hidden="1" customHeight="1" x14ac:dyDescent="0.2">
      <c r="A52" s="1109" t="s">
        <v>2412</v>
      </c>
      <c r="B52" s="985" t="s">
        <v>2732</v>
      </c>
      <c r="C52" s="985" t="s">
        <v>3315</v>
      </c>
      <c r="D52" s="985">
        <v>45507</v>
      </c>
      <c r="E52" s="775">
        <f t="shared" si="37"/>
        <v>45512</v>
      </c>
      <c r="F52" s="775">
        <f t="shared" si="38"/>
        <v>45513</v>
      </c>
      <c r="G52" s="331"/>
      <c r="H52" s="775">
        <f t="shared" si="34"/>
        <v>45498</v>
      </c>
    </row>
    <row r="53" spans="1:8" ht="13.5" hidden="1" customHeight="1" x14ac:dyDescent="0.2">
      <c r="B53" s="1063" t="s">
        <v>704</v>
      </c>
      <c r="C53" s="985" t="s">
        <v>3316</v>
      </c>
      <c r="D53" s="985">
        <v>45505</v>
      </c>
      <c r="E53" s="775">
        <f t="shared" ref="E53" si="39">D53+5</f>
        <v>45510</v>
      </c>
      <c r="F53" s="775">
        <f t="shared" ref="F53" si="40">E53+1</f>
        <v>45511</v>
      </c>
      <c r="G53" s="331"/>
      <c r="H53" s="775">
        <f t="shared" si="34"/>
        <v>45505</v>
      </c>
    </row>
    <row r="54" spans="1:8" ht="18.75" hidden="1" customHeight="1" x14ac:dyDescent="0.2">
      <c r="B54" s="1063" t="s">
        <v>439</v>
      </c>
      <c r="C54" s="985" t="s">
        <v>3317</v>
      </c>
      <c r="D54" s="817">
        <v>45525</v>
      </c>
      <c r="E54" s="817">
        <f t="shared" ref="E54" si="41">D54+5</f>
        <v>45530</v>
      </c>
      <c r="F54" s="817">
        <f t="shared" ref="F54" si="42">E54+1</f>
        <v>45531</v>
      </c>
      <c r="G54" s="331"/>
      <c r="H54" s="775">
        <f t="shared" si="34"/>
        <v>45512</v>
      </c>
    </row>
    <row r="55" spans="1:8" ht="18.75" hidden="1" customHeight="1" x14ac:dyDescent="0.2">
      <c r="B55" s="985" t="s">
        <v>3307</v>
      </c>
      <c r="C55" s="985" t="s">
        <v>3318</v>
      </c>
      <c r="D55" s="898" t="s">
        <v>415</v>
      </c>
      <c r="E55" s="817" t="e">
        <f t="shared" ref="E55:E56" si="43">D55+5</f>
        <v>#VALUE!</v>
      </c>
      <c r="F55" s="817" t="e">
        <f t="shared" ref="F55:F56" si="44">E55+1</f>
        <v>#VALUE!</v>
      </c>
      <c r="G55" s="331"/>
      <c r="H55" s="775">
        <f t="shared" si="34"/>
        <v>45519</v>
      </c>
    </row>
    <row r="56" spans="1:8" ht="18.75" hidden="1" customHeight="1" x14ac:dyDescent="0.2">
      <c r="B56" s="1063" t="s">
        <v>439</v>
      </c>
      <c r="C56" s="985" t="s">
        <v>3319</v>
      </c>
      <c r="D56" s="817">
        <v>45525</v>
      </c>
      <c r="E56" s="817">
        <f t="shared" si="43"/>
        <v>45530</v>
      </c>
      <c r="F56" s="817">
        <f t="shared" si="44"/>
        <v>45531</v>
      </c>
      <c r="G56" s="331"/>
      <c r="H56" s="775">
        <f t="shared" si="34"/>
        <v>45526</v>
      </c>
    </row>
    <row r="57" spans="1:8" ht="18.75" customHeight="1" x14ac:dyDescent="0.2">
      <c r="B57" s="1063" t="s">
        <v>3320</v>
      </c>
      <c r="C57" s="985" t="s">
        <v>3321</v>
      </c>
      <c r="D57" s="985">
        <v>45533</v>
      </c>
      <c r="E57" s="775">
        <f t="shared" ref="E57:E58" si="45">D57+5</f>
        <v>45538</v>
      </c>
      <c r="F57" s="775">
        <f t="shared" ref="F57:F58" si="46">E57+1</f>
        <v>45539</v>
      </c>
      <c r="G57" s="331"/>
      <c r="H57" s="775">
        <f t="shared" si="34"/>
        <v>45533</v>
      </c>
    </row>
    <row r="58" spans="1:8" ht="18.75" customHeight="1" x14ac:dyDescent="0.2">
      <c r="B58" s="1063" t="s">
        <v>439</v>
      </c>
      <c r="C58" s="985" t="s">
        <v>3322</v>
      </c>
      <c r="D58" s="817">
        <v>45525</v>
      </c>
      <c r="E58" s="817">
        <f t="shared" si="45"/>
        <v>45530</v>
      </c>
      <c r="F58" s="817">
        <f t="shared" si="46"/>
        <v>45531</v>
      </c>
      <c r="G58" s="331"/>
      <c r="H58" s="775">
        <f t="shared" si="34"/>
        <v>45540</v>
      </c>
    </row>
    <row r="59" spans="1:8" ht="18.75" customHeight="1" x14ac:dyDescent="0.2">
      <c r="B59" s="985" t="s">
        <v>1622</v>
      </c>
      <c r="C59" s="985" t="s">
        <v>3323</v>
      </c>
      <c r="D59" s="985">
        <v>45548</v>
      </c>
      <c r="E59" s="775">
        <f t="shared" ref="E59" si="47">D59+5</f>
        <v>45553</v>
      </c>
      <c r="F59" s="775">
        <f t="shared" ref="F59" si="48">E59+1</f>
        <v>45554</v>
      </c>
      <c r="G59" s="331"/>
      <c r="H59" s="775">
        <f t="shared" si="34"/>
        <v>45547</v>
      </c>
    </row>
    <row r="60" spans="1:8" ht="18.75" customHeight="1" x14ac:dyDescent="0.2">
      <c r="B60" s="985" t="s">
        <v>2297</v>
      </c>
      <c r="C60" s="985" t="s">
        <v>3324</v>
      </c>
      <c r="D60" s="985">
        <v>45555</v>
      </c>
      <c r="E60" s="775">
        <f t="shared" ref="E60" si="49">D60+5</f>
        <v>45560</v>
      </c>
      <c r="F60" s="775">
        <f t="shared" ref="F60" si="50">E60+1</f>
        <v>45561</v>
      </c>
      <c r="G60" s="331"/>
      <c r="H60" s="775">
        <f t="shared" si="34"/>
        <v>45554</v>
      </c>
    </row>
    <row r="61" spans="1:8" ht="18.75" customHeight="1" x14ac:dyDescent="0.2">
      <c r="B61" s="985" t="s">
        <v>2108</v>
      </c>
      <c r="C61" s="985" t="s">
        <v>3325</v>
      </c>
      <c r="D61" s="985">
        <v>45564</v>
      </c>
      <c r="E61" s="775">
        <f t="shared" ref="E61" si="51">D61+5</f>
        <v>45569</v>
      </c>
      <c r="F61" s="775">
        <f t="shared" ref="F61" si="52">E61+1</f>
        <v>45570</v>
      </c>
      <c r="G61" s="331"/>
      <c r="H61" s="775">
        <f t="shared" si="34"/>
        <v>45561</v>
      </c>
    </row>
    <row r="62" spans="1:8" ht="15.75" customHeight="1" x14ac:dyDescent="0.2">
      <c r="B62" s="164"/>
      <c r="C62" s="155"/>
      <c r="D62" s="155"/>
      <c r="E62" s="155"/>
      <c r="F62" s="155"/>
      <c r="G62" s="430"/>
      <c r="H62" s="447"/>
    </row>
    <row r="63" spans="1:8" ht="15.75" customHeight="1" x14ac:dyDescent="0.2">
      <c r="B63" s="693" t="s">
        <v>1398</v>
      </c>
      <c r="C63" s="694"/>
      <c r="D63" s="694"/>
      <c r="E63" s="694"/>
      <c r="F63" s="694"/>
      <c r="G63" s="694"/>
      <c r="H63" s="694"/>
    </row>
    <row r="68" spans="2:8" s="147" customFormat="1" ht="18.75" customHeight="1" x14ac:dyDescent="0.2">
      <c r="B68" s="795" t="s">
        <v>528</v>
      </c>
      <c r="C68" s="145"/>
      <c r="D68" s="147" t="s">
        <v>529</v>
      </c>
      <c r="G68" s="147" t="s">
        <v>530</v>
      </c>
      <c r="H68" s="796"/>
    </row>
    <row r="69" spans="2:8" s="147" customFormat="1" ht="18.75" customHeight="1" x14ac:dyDescent="0.2">
      <c r="B69" s="797" t="s">
        <v>531</v>
      </c>
      <c r="C69" s="798" t="s">
        <v>532</v>
      </c>
      <c r="D69" s="133" t="s">
        <v>533</v>
      </c>
      <c r="F69" s="798" t="s">
        <v>534</v>
      </c>
      <c r="G69" s="145" t="s">
        <v>535</v>
      </c>
      <c r="H69" s="799" t="s">
        <v>536</v>
      </c>
    </row>
    <row r="70" spans="2:8" s="147" customFormat="1" ht="18.75" customHeight="1" x14ac:dyDescent="0.2">
      <c r="B70" s="797" t="s">
        <v>537</v>
      </c>
      <c r="C70" s="798" t="s">
        <v>538</v>
      </c>
      <c r="D70" s="133" t="s">
        <v>539</v>
      </c>
      <c r="E70" s="148" t="s">
        <v>540</v>
      </c>
      <c r="F70" s="802" t="s">
        <v>541</v>
      </c>
      <c r="G70" s="145" t="s">
        <v>542</v>
      </c>
      <c r="H70" s="799" t="s">
        <v>543</v>
      </c>
    </row>
    <row r="71" spans="2:8" s="147" customFormat="1" ht="18.75" customHeight="1" x14ac:dyDescent="0.2">
      <c r="B71" s="800" t="s">
        <v>544</v>
      </c>
      <c r="C71" s="801" t="s">
        <v>545</v>
      </c>
      <c r="D71" s="133" t="s">
        <v>546</v>
      </c>
      <c r="E71" s="148" t="s">
        <v>547</v>
      </c>
      <c r="F71" s="802" t="s">
        <v>548</v>
      </c>
      <c r="G71" s="602" t="s">
        <v>549</v>
      </c>
      <c r="H71" s="803" t="s">
        <v>550</v>
      </c>
    </row>
    <row r="72" spans="2:8" s="147" customFormat="1" ht="18.75" customHeight="1" x14ac:dyDescent="0.2">
      <c r="B72" s="800" t="s">
        <v>551</v>
      </c>
      <c r="C72" s="801" t="s">
        <v>552</v>
      </c>
      <c r="D72" s="133" t="s">
        <v>553</v>
      </c>
      <c r="E72" s="148" t="s">
        <v>554</v>
      </c>
      <c r="F72" s="802" t="s">
        <v>555</v>
      </c>
      <c r="G72" s="602" t="s">
        <v>556</v>
      </c>
      <c r="H72" s="803" t="s">
        <v>557</v>
      </c>
    </row>
    <row r="73" spans="2:8" s="147" customFormat="1" ht="18.75" customHeight="1" x14ac:dyDescent="0.2">
      <c r="B73" s="800" t="s">
        <v>558</v>
      </c>
      <c r="C73" s="801" t="s">
        <v>559</v>
      </c>
      <c r="D73" s="133" t="s">
        <v>560</v>
      </c>
      <c r="E73" s="148" t="s">
        <v>561</v>
      </c>
      <c r="F73" s="802" t="s">
        <v>562</v>
      </c>
      <c r="G73" s="602" t="s">
        <v>563</v>
      </c>
      <c r="H73" s="803" t="s">
        <v>564</v>
      </c>
    </row>
    <row r="74" spans="2:8" s="147" customFormat="1" ht="18.75" customHeight="1" x14ac:dyDescent="0.2">
      <c r="B74" s="800" t="s">
        <v>565</v>
      </c>
      <c r="C74" s="801" t="s">
        <v>566</v>
      </c>
      <c r="D74" s="133" t="s">
        <v>567</v>
      </c>
      <c r="E74" s="148" t="s">
        <v>568</v>
      </c>
      <c r="F74" s="802" t="s">
        <v>569</v>
      </c>
      <c r="G74" s="602" t="s">
        <v>570</v>
      </c>
      <c r="H74" s="803" t="s">
        <v>571</v>
      </c>
    </row>
    <row r="75" spans="2:8" s="147" customFormat="1" ht="18.75" customHeight="1" x14ac:dyDescent="0.2">
      <c r="B75" s="800" t="s">
        <v>572</v>
      </c>
      <c r="C75" s="801" t="s">
        <v>573</v>
      </c>
      <c r="D75" s="133" t="s">
        <v>574</v>
      </c>
      <c r="E75" s="148" t="s">
        <v>575</v>
      </c>
      <c r="F75" s="756" t="s">
        <v>576</v>
      </c>
      <c r="G75" s="602" t="s">
        <v>577</v>
      </c>
      <c r="H75" s="804" t="s">
        <v>578</v>
      </c>
    </row>
    <row r="76" spans="2:8" s="147" customFormat="1" ht="18.75" customHeight="1" x14ac:dyDescent="0.2">
      <c r="B76" s="800" t="s">
        <v>579</v>
      </c>
      <c r="C76" s="801" t="s">
        <v>580</v>
      </c>
      <c r="D76" s="133"/>
      <c r="E76" s="145"/>
      <c r="F76" s="602"/>
      <c r="H76" s="805"/>
    </row>
  </sheetData>
  <mergeCells count="2">
    <mergeCell ref="B4:F4"/>
    <mergeCell ref="D7:D8"/>
  </mergeCells>
  <hyperlinks>
    <hyperlink ref="H2" location="HOME!Print_Area" display="HOME" xr:uid="{D8EC37DB-5054-44AB-ABD9-1AA5FA1396C8}"/>
    <hyperlink ref="H69" r:id="rId1" xr:uid="{C607D132-354D-4383-B73C-393945919C69}"/>
    <hyperlink ref="C69" r:id="rId2" xr:uid="{0831842F-A7B5-4B76-B5A2-2583F7AB2A19}"/>
    <hyperlink ref="H74" r:id="rId3" xr:uid="{0DE4D855-95B6-4250-B679-CA2FBD088A9D}"/>
    <hyperlink ref="H73" r:id="rId4" xr:uid="{37E55B96-38DB-4D8C-94EE-2635D8423165}"/>
    <hyperlink ref="C73" r:id="rId5" xr:uid="{F2F6D89B-313D-42C2-B0A7-CD31C6416D70}"/>
    <hyperlink ref="C74" r:id="rId6" xr:uid="{28C178E0-BB40-4B11-A041-2F2AD0D10A69}"/>
    <hyperlink ref="C71" r:id="rId7" xr:uid="{37252893-74EB-4529-A288-6BA7E4A50411}"/>
    <hyperlink ref="C70" r:id="rId8" xr:uid="{353A9035-11FD-4091-B4E6-000CEE7BF34A}"/>
    <hyperlink ref="C76" r:id="rId9" xr:uid="{0690E88E-13F5-42D4-808A-FD369B750414}"/>
    <hyperlink ref="H72" r:id="rId10" xr:uid="{4400A06F-E462-4C3A-B9E0-796967459AEE}"/>
    <hyperlink ref="H75" r:id="rId11" xr:uid="{73828A64-34A9-470A-94C7-B3C003938CB6}"/>
    <hyperlink ref="C72" r:id="rId12" xr:uid="{9A2DEF1A-A7BF-44DA-8F55-77CE1B511543}"/>
    <hyperlink ref="F69" r:id="rId13" xr:uid="{510F757B-487F-48D9-86E3-E5FFEF7962AC}"/>
    <hyperlink ref="F74" r:id="rId14" xr:uid="{DF325470-B0CE-4CC9-AFCF-29CC6E852955}"/>
    <hyperlink ref="F70" r:id="rId15" xr:uid="{7EC73A5D-774F-44F9-9F7D-5D181254530A}"/>
    <hyperlink ref="F71" r:id="rId16" xr:uid="{9A89ACED-B673-4746-B3DB-FB3C050615F4}"/>
    <hyperlink ref="F72" r:id="rId17" xr:uid="{CB004AE5-C9F6-428A-AFDB-DE948D7DE8D8}"/>
    <hyperlink ref="F73" r:id="rId18" xr:uid="{4E1AFD3B-A7B4-464D-9FF3-14704C435BBF}"/>
    <hyperlink ref="H70" r:id="rId19" xr:uid="{B58DDA65-DD2B-44C7-B9AF-41B7667D256E}"/>
    <hyperlink ref="H71" r:id="rId20" xr:uid="{EDF739C7-6614-4875-8C55-ADB990C0A668}"/>
    <hyperlink ref="F75" r:id="rId21" xr:uid="{C14C55A6-38F0-4BBA-ACD9-3B30A933977E}"/>
  </hyperlinks>
  <pageMargins left="0.70866141732283472" right="0.70866141732283472" top="0.74803149606299213" bottom="0.74803149606299213" header="0.31496062992125984" footer="0.31496062992125984"/>
  <pageSetup paperSize="9" scale="55" orientation="landscape" r:id="rId22"/>
  <headerFooter>
    <oddFooter>&amp;L_x000D_&amp;1#&amp;"Calibri"&amp;10&amp;K000000 Sensitivity: Public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CCCC"/>
    <pageSetUpPr fitToPage="1"/>
  </sheetPr>
  <dimension ref="A2:H97"/>
  <sheetViews>
    <sheetView showGridLines="0" topLeftCell="A3" zoomScale="130" zoomScaleNormal="130" zoomScaleSheetLayoutView="75" workbookViewId="0">
      <selection activeCell="I76" sqref="I76"/>
    </sheetView>
  </sheetViews>
  <sheetFormatPr defaultColWidth="9.140625" defaultRowHeight="17.25" customHeight="1" x14ac:dyDescent="0.2"/>
  <cols>
    <col min="1" max="1" width="15.7109375" style="336" customWidth="1"/>
    <col min="2" max="2" width="27.5703125" style="145" customWidth="1"/>
    <col min="3" max="3" width="25.28515625" style="145" customWidth="1"/>
    <col min="4" max="5" width="20.7109375" style="145" customWidth="1"/>
    <col min="6" max="6" width="25.42578125" style="145" customWidth="1"/>
    <col min="7" max="7" width="20.7109375" style="145" customWidth="1"/>
    <col min="8" max="8" width="21.85546875" style="149" customWidth="1"/>
    <col min="9" max="9" width="20.7109375" style="149" customWidth="1"/>
    <col min="10" max="10" width="26.7109375" style="149" customWidth="1"/>
    <col min="11" max="11" width="15.85546875" style="149" customWidth="1"/>
    <col min="12" max="16384" width="9.140625" style="149"/>
  </cols>
  <sheetData>
    <row r="2" spans="1:8" ht="20.100000000000001" customHeight="1" thickBot="1" x14ac:dyDescent="0.25">
      <c r="B2" s="1163" t="s">
        <v>116</v>
      </c>
      <c r="C2" s="1163"/>
      <c r="D2" s="1163"/>
      <c r="E2" s="1163"/>
      <c r="F2" s="1163"/>
      <c r="H2" s="986" t="s">
        <v>373</v>
      </c>
    </row>
    <row r="3" spans="1:8" ht="17.25" customHeight="1" thickBot="1" x14ac:dyDescent="0.25">
      <c r="B3" s="1163"/>
      <c r="C3" s="1163"/>
      <c r="D3" s="1163"/>
      <c r="E3" s="1163"/>
      <c r="F3" s="1163"/>
    </row>
    <row r="4" spans="1:8" s="146" customFormat="1" ht="30" customHeight="1" thickBot="1" x14ac:dyDescent="0.25">
      <c r="A4" s="351"/>
      <c r="B4" s="1148" t="s">
        <v>3326</v>
      </c>
      <c r="C4" s="1149"/>
      <c r="D4" s="1149"/>
      <c r="E4" s="1149"/>
      <c r="F4" s="1150"/>
      <c r="G4" s="313"/>
      <c r="H4" s="147"/>
    </row>
    <row r="5" spans="1:8" s="146" customFormat="1" ht="30" customHeight="1" x14ac:dyDescent="0.2">
      <c r="A5" s="351"/>
      <c r="B5" s="1096"/>
      <c r="C5" s="1096"/>
      <c r="D5" s="1096"/>
      <c r="E5" s="1096"/>
      <c r="F5" s="1096"/>
      <c r="G5" s="313"/>
      <c r="H5" s="147"/>
    </row>
    <row r="6" spans="1:8" s="146" customFormat="1" ht="17.25" customHeight="1" x14ac:dyDescent="0.2">
      <c r="A6" s="351"/>
      <c r="B6" s="771"/>
      <c r="C6" s="771"/>
      <c r="D6" s="771"/>
      <c r="E6" s="771"/>
      <c r="F6" s="772"/>
      <c r="G6" s="313"/>
      <c r="H6" s="147"/>
    </row>
    <row r="7" spans="1:8" s="196" customFormat="1" ht="38.450000000000003" customHeight="1" x14ac:dyDescent="0.2">
      <c r="A7" s="1099"/>
      <c r="B7" s="1137" t="s">
        <v>3327</v>
      </c>
      <c r="C7" s="631"/>
      <c r="D7" s="1155" t="s">
        <v>377</v>
      </c>
      <c r="E7" s="973" t="s">
        <v>3328</v>
      </c>
      <c r="F7" s="973" t="s">
        <v>301</v>
      </c>
      <c r="G7" s="856"/>
      <c r="H7" s="899" t="s">
        <v>380</v>
      </c>
    </row>
    <row r="8" spans="1:8" s="196" customFormat="1" ht="17.25" customHeight="1" x14ac:dyDescent="0.2">
      <c r="A8" s="1099"/>
      <c r="B8" s="973" t="s">
        <v>381</v>
      </c>
      <c r="C8" s="973" t="s">
        <v>382</v>
      </c>
      <c r="D8" s="1156"/>
      <c r="E8" s="969" t="s">
        <v>179</v>
      </c>
      <c r="F8" s="969" t="s">
        <v>172</v>
      </c>
      <c r="G8" s="631"/>
      <c r="H8" s="973" t="s">
        <v>383</v>
      </c>
    </row>
    <row r="9" spans="1:8" s="196" customFormat="1" ht="22.5" hidden="1" customHeight="1" x14ac:dyDescent="0.2">
      <c r="A9" s="1099"/>
      <c r="B9" s="1042" t="s">
        <v>3329</v>
      </c>
      <c r="C9" s="775" t="s">
        <v>3330</v>
      </c>
      <c r="D9" s="775">
        <v>45232</v>
      </c>
      <c r="E9" s="775">
        <f t="shared" ref="E9:E13" si="0">D9+7</f>
        <v>45239</v>
      </c>
      <c r="F9" s="775">
        <f t="shared" ref="F9:F13" si="1">D9+11</f>
        <v>45243</v>
      </c>
      <c r="G9" s="781"/>
      <c r="H9" s="902" t="e">
        <f>#REF!+2</f>
        <v>#REF!</v>
      </c>
    </row>
    <row r="10" spans="1:8" s="196" customFormat="1" ht="22.5" hidden="1" customHeight="1" x14ac:dyDescent="0.2">
      <c r="A10" s="1099"/>
      <c r="B10" s="1042" t="s">
        <v>3056</v>
      </c>
      <c r="C10" s="775" t="s">
        <v>3331</v>
      </c>
      <c r="D10" s="775">
        <f t="shared" ref="D10:D17" si="2">D9+7</f>
        <v>45239</v>
      </c>
      <c r="E10" s="775">
        <f t="shared" si="0"/>
        <v>45246</v>
      </c>
      <c r="F10" s="775">
        <f t="shared" si="1"/>
        <v>45250</v>
      </c>
      <c r="G10" s="781"/>
      <c r="H10" s="902" t="e">
        <f>#REF!+2</f>
        <v>#REF!</v>
      </c>
    </row>
    <row r="11" spans="1:8" s="196" customFormat="1" ht="22.5" hidden="1" customHeight="1" x14ac:dyDescent="0.2">
      <c r="A11" s="1099"/>
      <c r="B11" s="1042" t="s">
        <v>3332</v>
      </c>
      <c r="C11" s="775" t="s">
        <v>3333</v>
      </c>
      <c r="D11" s="775">
        <f t="shared" si="2"/>
        <v>45246</v>
      </c>
      <c r="E11" s="775">
        <f t="shared" si="0"/>
        <v>45253</v>
      </c>
      <c r="F11" s="775">
        <f t="shared" si="1"/>
        <v>45257</v>
      </c>
      <c r="G11" s="781"/>
      <c r="H11" s="902" t="e">
        <f>#REF!+2</f>
        <v>#REF!</v>
      </c>
    </row>
    <row r="12" spans="1:8" s="196" customFormat="1" ht="22.5" hidden="1" customHeight="1" x14ac:dyDescent="0.2">
      <c r="A12" s="1099"/>
      <c r="B12" s="1042" t="s">
        <v>3334</v>
      </c>
      <c r="C12" s="775" t="s">
        <v>3335</v>
      </c>
      <c r="D12" s="775">
        <f t="shared" si="2"/>
        <v>45253</v>
      </c>
      <c r="E12" s="775">
        <f t="shared" si="0"/>
        <v>45260</v>
      </c>
      <c r="F12" s="775">
        <f t="shared" si="1"/>
        <v>45264</v>
      </c>
      <c r="G12" s="781"/>
      <c r="H12" s="902" t="e">
        <f>#REF!+2</f>
        <v>#REF!</v>
      </c>
    </row>
    <row r="13" spans="1:8" s="196" customFormat="1" ht="22.5" hidden="1" customHeight="1" x14ac:dyDescent="0.2">
      <c r="A13" s="1099"/>
      <c r="B13" s="1042" t="s">
        <v>3336</v>
      </c>
      <c r="C13" s="775" t="s">
        <v>3337</v>
      </c>
      <c r="D13" s="775">
        <f t="shared" si="2"/>
        <v>45260</v>
      </c>
      <c r="E13" s="775">
        <f t="shared" si="0"/>
        <v>45267</v>
      </c>
      <c r="F13" s="775">
        <f t="shared" si="1"/>
        <v>45271</v>
      </c>
      <c r="G13" s="781"/>
      <c r="H13" s="902" t="e">
        <f>#REF!+2</f>
        <v>#REF!</v>
      </c>
    </row>
    <row r="14" spans="1:8" s="196" customFormat="1" ht="22.15" hidden="1" customHeight="1" x14ac:dyDescent="0.2">
      <c r="A14" s="1099"/>
      <c r="B14" s="1042" t="s">
        <v>3338</v>
      </c>
      <c r="C14" s="775" t="s">
        <v>3339</v>
      </c>
      <c r="D14" s="775">
        <f t="shared" si="2"/>
        <v>45267</v>
      </c>
      <c r="E14" s="775">
        <f t="shared" ref="E14:E17" si="3">D14+7</f>
        <v>45274</v>
      </c>
      <c r="F14" s="775">
        <f t="shared" ref="F14:F17" si="4">D14+11</f>
        <v>45278</v>
      </c>
      <c r="G14" s="781"/>
      <c r="H14" s="902" t="e">
        <f>#REF!+2</f>
        <v>#REF!</v>
      </c>
    </row>
    <row r="15" spans="1:8" s="196" customFormat="1" ht="22.5" hidden="1" customHeight="1" x14ac:dyDescent="0.2">
      <c r="A15" s="1099"/>
      <c r="B15" s="1042" t="s">
        <v>3340</v>
      </c>
      <c r="C15" s="775" t="s">
        <v>3341</v>
      </c>
      <c r="D15" s="775">
        <f t="shared" si="2"/>
        <v>45274</v>
      </c>
      <c r="E15" s="775">
        <f t="shared" si="3"/>
        <v>45281</v>
      </c>
      <c r="F15" s="775">
        <f t="shared" si="4"/>
        <v>45285</v>
      </c>
      <c r="G15" s="781"/>
      <c r="H15" s="902" t="e">
        <f>#REF!+2</f>
        <v>#REF!</v>
      </c>
    </row>
    <row r="16" spans="1:8" s="196" customFormat="1" ht="22.5" hidden="1" customHeight="1" x14ac:dyDescent="0.2">
      <c r="A16" s="1099"/>
      <c r="B16" s="1042" t="s">
        <v>3342</v>
      </c>
      <c r="C16" s="775" t="s">
        <v>3343</v>
      </c>
      <c r="D16" s="775">
        <f t="shared" si="2"/>
        <v>45281</v>
      </c>
      <c r="E16" s="775">
        <f t="shared" si="3"/>
        <v>45288</v>
      </c>
      <c r="F16" s="775">
        <f t="shared" si="4"/>
        <v>45292</v>
      </c>
      <c r="G16" s="781"/>
      <c r="H16" s="902" t="e">
        <f>#REF!+2</f>
        <v>#REF!</v>
      </c>
    </row>
    <row r="17" spans="1:8" s="196" customFormat="1" ht="22.5" hidden="1" customHeight="1" x14ac:dyDescent="0.2">
      <c r="A17" s="1099"/>
      <c r="B17" s="1042" t="s">
        <v>3344</v>
      </c>
      <c r="C17" s="775" t="s">
        <v>3345</v>
      </c>
      <c r="D17" s="775">
        <f t="shared" si="2"/>
        <v>45288</v>
      </c>
      <c r="E17" s="775">
        <f t="shared" si="3"/>
        <v>45295</v>
      </c>
      <c r="F17" s="775">
        <f t="shared" si="4"/>
        <v>45299</v>
      </c>
      <c r="G17" s="781"/>
      <c r="H17" s="902" t="e">
        <f>#REF!+2</f>
        <v>#REF!</v>
      </c>
    </row>
    <row r="18" spans="1:8" s="196" customFormat="1" ht="22.5" hidden="1" customHeight="1" x14ac:dyDescent="0.2">
      <c r="A18" s="1099"/>
      <c r="B18" s="1042" t="s">
        <v>3346</v>
      </c>
      <c r="C18" s="775" t="s">
        <v>3347</v>
      </c>
      <c r="D18" s="775">
        <v>45295</v>
      </c>
      <c r="E18" s="775">
        <f t="shared" ref="E18" si="5">D18+7</f>
        <v>45302</v>
      </c>
      <c r="F18" s="775">
        <f t="shared" ref="F18" si="6">D18+11</f>
        <v>45306</v>
      </c>
      <c r="G18" s="781"/>
      <c r="H18" s="902" t="e">
        <f>#REF!+2</f>
        <v>#REF!</v>
      </c>
    </row>
    <row r="19" spans="1:8" s="196" customFormat="1" ht="22.5" hidden="1" customHeight="1" x14ac:dyDescent="0.2">
      <c r="A19" s="1099"/>
      <c r="B19" s="1042" t="s">
        <v>3348</v>
      </c>
      <c r="C19" s="775" t="s">
        <v>3349</v>
      </c>
      <c r="D19" s="775">
        <v>45304</v>
      </c>
      <c r="E19" s="775">
        <f t="shared" ref="E19" si="7">D19+7</f>
        <v>45311</v>
      </c>
      <c r="F19" s="775">
        <f t="shared" ref="F19" si="8">D19+11</f>
        <v>45315</v>
      </c>
      <c r="G19" s="781"/>
      <c r="H19" s="902" t="e">
        <f>#REF!+2</f>
        <v>#REF!</v>
      </c>
    </row>
    <row r="20" spans="1:8" s="196" customFormat="1" ht="22.5" hidden="1" customHeight="1" x14ac:dyDescent="0.2">
      <c r="A20" s="1099"/>
      <c r="B20" s="1042" t="s">
        <v>3066</v>
      </c>
      <c r="C20" s="775" t="s">
        <v>3350</v>
      </c>
      <c r="D20" s="775">
        <v>45326</v>
      </c>
      <c r="E20" s="775">
        <f t="shared" ref="E20:E22" si="9">D20+7</f>
        <v>45333</v>
      </c>
      <c r="F20" s="775">
        <f t="shared" ref="F20:F22" si="10">D20+11</f>
        <v>45337</v>
      </c>
      <c r="G20" s="781"/>
      <c r="H20" s="902" t="e">
        <f>#REF!+2</f>
        <v>#REF!</v>
      </c>
    </row>
    <row r="21" spans="1:8" s="196" customFormat="1" ht="22.5" hidden="1" customHeight="1" x14ac:dyDescent="0.2">
      <c r="A21" s="1099"/>
      <c r="B21" s="1042" t="s">
        <v>3351</v>
      </c>
      <c r="C21" s="775" t="s">
        <v>3352</v>
      </c>
      <c r="D21" s="775">
        <v>45334</v>
      </c>
      <c r="E21" s="775">
        <f t="shared" si="9"/>
        <v>45341</v>
      </c>
      <c r="F21" s="775">
        <f t="shared" si="10"/>
        <v>45345</v>
      </c>
      <c r="G21" s="781"/>
      <c r="H21" s="902" t="e">
        <f>#REF!+2</f>
        <v>#REF!</v>
      </c>
    </row>
    <row r="22" spans="1:8" s="196" customFormat="1" ht="22.5" hidden="1" customHeight="1" x14ac:dyDescent="0.2">
      <c r="A22" s="1099"/>
      <c r="B22" s="1042" t="s">
        <v>3072</v>
      </c>
      <c r="C22" s="775" t="s">
        <v>3353</v>
      </c>
      <c r="D22" s="775">
        <v>45346</v>
      </c>
      <c r="E22" s="775">
        <f t="shared" si="9"/>
        <v>45353</v>
      </c>
      <c r="F22" s="775">
        <f t="shared" si="10"/>
        <v>45357</v>
      </c>
      <c r="G22" s="781"/>
      <c r="H22" s="902" t="e">
        <f>#REF!+2</f>
        <v>#REF!</v>
      </c>
    </row>
    <row r="23" spans="1:8" s="196" customFormat="1" ht="22.5" hidden="1" customHeight="1" x14ac:dyDescent="0.2">
      <c r="A23" s="1099"/>
      <c r="B23" s="1042" t="s">
        <v>3329</v>
      </c>
      <c r="C23" s="775" t="s">
        <v>3354</v>
      </c>
      <c r="D23" s="775">
        <v>45356</v>
      </c>
      <c r="E23" s="775">
        <f t="shared" ref="E23:E25" si="11">D23+7</f>
        <v>45363</v>
      </c>
      <c r="F23" s="775">
        <f t="shared" ref="F23:F25" si="12">D23+11</f>
        <v>45367</v>
      </c>
      <c r="G23" s="781"/>
      <c r="H23" s="902" t="e">
        <f>#REF!+2</f>
        <v>#REF!</v>
      </c>
    </row>
    <row r="24" spans="1:8" s="196" customFormat="1" ht="22.5" hidden="1" customHeight="1" x14ac:dyDescent="0.2">
      <c r="A24" s="1099"/>
      <c r="B24" s="1042" t="s">
        <v>3056</v>
      </c>
      <c r="C24" s="775" t="s">
        <v>3355</v>
      </c>
      <c r="D24" s="775">
        <v>45360</v>
      </c>
      <c r="E24" s="775">
        <f t="shared" si="11"/>
        <v>45367</v>
      </c>
      <c r="F24" s="775">
        <f t="shared" si="12"/>
        <v>45371</v>
      </c>
      <c r="G24" s="786"/>
      <c r="H24" s="902" t="e">
        <f>#REF!+2</f>
        <v>#REF!</v>
      </c>
    </row>
    <row r="25" spans="1:8" s="196" customFormat="1" ht="22.5" hidden="1" customHeight="1" x14ac:dyDescent="0.2">
      <c r="A25" s="1099"/>
      <c r="B25" s="1042" t="s">
        <v>3332</v>
      </c>
      <c r="C25" s="775" t="s">
        <v>3356</v>
      </c>
      <c r="D25" s="775">
        <v>45377</v>
      </c>
      <c r="E25" s="775">
        <f t="shared" si="11"/>
        <v>45384</v>
      </c>
      <c r="F25" s="775">
        <f t="shared" si="12"/>
        <v>45388</v>
      </c>
      <c r="G25" s="781"/>
      <c r="H25" s="902" t="e">
        <f>#REF!+2</f>
        <v>#REF!</v>
      </c>
    </row>
    <row r="26" spans="1:8" s="196" customFormat="1" ht="22.5" hidden="1" customHeight="1" x14ac:dyDescent="0.2">
      <c r="A26" s="1099"/>
      <c r="B26" s="1006" t="s">
        <v>3334</v>
      </c>
      <c r="C26" s="985" t="s">
        <v>3357</v>
      </c>
      <c r="D26" s="985">
        <v>45392</v>
      </c>
      <c r="E26" s="775">
        <f t="shared" ref="E26" si="13">D26+7</f>
        <v>45399</v>
      </c>
      <c r="F26" s="775">
        <f t="shared" ref="F26" si="14">D26+11</f>
        <v>45403</v>
      </c>
      <c r="G26" s="781"/>
      <c r="H26" s="775" t="e">
        <f>#REF!+2</f>
        <v>#REF!</v>
      </c>
    </row>
    <row r="27" spans="1:8" s="196" customFormat="1" ht="22.5" hidden="1" customHeight="1" x14ac:dyDescent="0.2">
      <c r="A27" s="1099"/>
      <c r="B27" s="1006" t="s">
        <v>3358</v>
      </c>
      <c r="C27" s="985" t="s">
        <v>3359</v>
      </c>
      <c r="D27" s="985">
        <v>45385</v>
      </c>
      <c r="E27" s="775">
        <f t="shared" ref="E27" si="15">D27+7</f>
        <v>45392</v>
      </c>
      <c r="F27" s="775">
        <f t="shared" ref="F27" si="16">D27+11</f>
        <v>45396</v>
      </c>
      <c r="G27" s="781"/>
      <c r="H27" s="775" t="e">
        <f>#REF!+2</f>
        <v>#REF!</v>
      </c>
    </row>
    <row r="28" spans="1:8" s="196" customFormat="1" ht="22.5" hidden="1" customHeight="1" x14ac:dyDescent="0.2">
      <c r="A28" s="1099"/>
      <c r="B28" s="1006" t="s">
        <v>3338</v>
      </c>
      <c r="C28" s="985" t="s">
        <v>3360</v>
      </c>
      <c r="D28" s="985">
        <v>45397</v>
      </c>
      <c r="E28" s="775">
        <f t="shared" ref="E28" si="17">D28+7</f>
        <v>45404</v>
      </c>
      <c r="F28" s="775">
        <f t="shared" ref="F28" si="18">D28+11</f>
        <v>45408</v>
      </c>
      <c r="G28" s="781"/>
      <c r="H28" s="775" t="e">
        <f>#REF!+2</f>
        <v>#REF!</v>
      </c>
    </row>
    <row r="29" spans="1:8" s="196" customFormat="1" ht="22.5" hidden="1" customHeight="1" x14ac:dyDescent="0.2">
      <c r="A29" s="1099"/>
      <c r="B29" s="1006" t="s">
        <v>3340</v>
      </c>
      <c r="C29" s="985" t="s">
        <v>3361</v>
      </c>
      <c r="D29" s="985">
        <v>45399</v>
      </c>
      <c r="E29" s="775">
        <f t="shared" ref="E29:E34" si="19">D29+7</f>
        <v>45406</v>
      </c>
      <c r="F29" s="775">
        <f t="shared" ref="F29:F34" si="20">D29+11</f>
        <v>45410</v>
      </c>
      <c r="G29" s="781"/>
      <c r="H29" s="775" t="e">
        <f>#REF!+2</f>
        <v>#REF!</v>
      </c>
    </row>
    <row r="30" spans="1:8" s="196" customFormat="1" ht="22.5" hidden="1" customHeight="1" x14ac:dyDescent="0.2">
      <c r="A30" s="1099"/>
      <c r="B30" s="1006" t="s">
        <v>3342</v>
      </c>
      <c r="C30" s="985" t="s">
        <v>3362</v>
      </c>
      <c r="D30" s="985">
        <v>45408</v>
      </c>
      <c r="E30" s="775">
        <f t="shared" si="19"/>
        <v>45415</v>
      </c>
      <c r="F30" s="775">
        <f t="shared" si="20"/>
        <v>45419</v>
      </c>
      <c r="G30" s="781"/>
      <c r="H30" s="775" t="e">
        <f>#REF!+2</f>
        <v>#REF!</v>
      </c>
    </row>
    <row r="31" spans="1:8" s="196" customFormat="1" ht="22.5" hidden="1" customHeight="1" x14ac:dyDescent="0.2">
      <c r="A31" s="1099"/>
      <c r="B31" s="1006" t="s">
        <v>3344</v>
      </c>
      <c r="C31" s="985" t="s">
        <v>3363</v>
      </c>
      <c r="D31" s="985">
        <v>45415</v>
      </c>
      <c r="E31" s="775">
        <f t="shared" si="19"/>
        <v>45422</v>
      </c>
      <c r="F31" s="775">
        <f t="shared" si="20"/>
        <v>45426</v>
      </c>
      <c r="G31" s="781"/>
      <c r="H31" s="775" t="e">
        <f>#REF!+2</f>
        <v>#REF!</v>
      </c>
    </row>
    <row r="32" spans="1:8" s="196" customFormat="1" ht="22.5" hidden="1" customHeight="1" x14ac:dyDescent="0.2">
      <c r="A32" s="1099"/>
      <c r="B32" s="1006" t="s">
        <v>3346</v>
      </c>
      <c r="C32" s="985" t="s">
        <v>3364</v>
      </c>
      <c r="D32" s="985">
        <v>45425</v>
      </c>
      <c r="E32" s="775">
        <f t="shared" si="19"/>
        <v>45432</v>
      </c>
      <c r="F32" s="775">
        <f t="shared" si="20"/>
        <v>45436</v>
      </c>
      <c r="G32" s="781"/>
      <c r="H32" s="775">
        <v>45395</v>
      </c>
    </row>
    <row r="33" spans="1:8" s="196" customFormat="1" ht="22.5" hidden="1" customHeight="1" x14ac:dyDescent="0.2">
      <c r="A33" s="1099"/>
      <c r="B33" s="1006" t="s">
        <v>3348</v>
      </c>
      <c r="C33" s="985" t="s">
        <v>3365</v>
      </c>
      <c r="D33" s="985">
        <v>45428</v>
      </c>
      <c r="E33" s="775">
        <f t="shared" si="19"/>
        <v>45435</v>
      </c>
      <c r="F33" s="775">
        <f t="shared" si="20"/>
        <v>45439</v>
      </c>
      <c r="G33" s="781"/>
      <c r="H33" s="775">
        <f>H32+7</f>
        <v>45402</v>
      </c>
    </row>
    <row r="34" spans="1:8" s="196" customFormat="1" ht="22.5" hidden="1" customHeight="1" x14ac:dyDescent="0.2">
      <c r="A34" s="1099"/>
      <c r="B34" s="964" t="s">
        <v>439</v>
      </c>
      <c r="C34" s="985" t="s">
        <v>3366</v>
      </c>
      <c r="D34" s="817">
        <v>45407</v>
      </c>
      <c r="E34" s="817">
        <f t="shared" si="19"/>
        <v>45414</v>
      </c>
      <c r="F34" s="817">
        <f t="shared" si="20"/>
        <v>45418</v>
      </c>
      <c r="G34" s="781"/>
      <c r="H34" s="775">
        <f t="shared" ref="H34:H81" si="21">H33+7</f>
        <v>45409</v>
      </c>
    </row>
    <row r="35" spans="1:8" s="196" customFormat="1" ht="22.5" hidden="1" customHeight="1" x14ac:dyDescent="0.2">
      <c r="A35" s="1099"/>
      <c r="B35" s="964" t="s">
        <v>439</v>
      </c>
      <c r="C35" s="985" t="s">
        <v>3367</v>
      </c>
      <c r="D35" s="817">
        <v>45407</v>
      </c>
      <c r="E35" s="817">
        <f t="shared" ref="E35:E39" si="22">D35+7</f>
        <v>45414</v>
      </c>
      <c r="F35" s="817">
        <f t="shared" ref="F35:F39" si="23">D35+11</f>
        <v>45418</v>
      </c>
      <c r="G35" s="781"/>
      <c r="H35" s="775">
        <f t="shared" si="21"/>
        <v>45416</v>
      </c>
    </row>
    <row r="36" spans="1:8" s="196" customFormat="1" ht="20.100000000000001" hidden="1" customHeight="1" x14ac:dyDescent="0.2">
      <c r="A36" s="1099" t="s">
        <v>3368</v>
      </c>
      <c r="B36" s="1006" t="s">
        <v>3214</v>
      </c>
      <c r="C36" s="985" t="s">
        <v>3369</v>
      </c>
      <c r="D36" s="985">
        <v>45431</v>
      </c>
      <c r="E36" s="775">
        <f t="shared" si="22"/>
        <v>45438</v>
      </c>
      <c r="F36" s="775">
        <f t="shared" si="23"/>
        <v>45442</v>
      </c>
      <c r="G36" s="781"/>
      <c r="H36" s="775">
        <f t="shared" si="21"/>
        <v>45423</v>
      </c>
    </row>
    <row r="37" spans="1:8" s="196" customFormat="1" ht="20.100000000000001" hidden="1" customHeight="1" x14ac:dyDescent="0.2">
      <c r="A37" s="1099"/>
      <c r="B37" s="1006" t="s">
        <v>3066</v>
      </c>
      <c r="C37" s="985" t="s">
        <v>3370</v>
      </c>
      <c r="D37" s="985">
        <v>45441</v>
      </c>
      <c r="E37" s="775">
        <f t="shared" si="22"/>
        <v>45448</v>
      </c>
      <c r="F37" s="775">
        <f t="shared" si="23"/>
        <v>45452</v>
      </c>
      <c r="G37" s="781"/>
      <c r="H37" s="775">
        <f t="shared" si="21"/>
        <v>45430</v>
      </c>
    </row>
    <row r="38" spans="1:8" s="196" customFormat="1" ht="20.100000000000001" hidden="1" customHeight="1" x14ac:dyDescent="0.2">
      <c r="A38" s="1099"/>
      <c r="B38" s="1006" t="s">
        <v>3351</v>
      </c>
      <c r="C38" s="985" t="s">
        <v>3371</v>
      </c>
      <c r="D38" s="985">
        <v>45441</v>
      </c>
      <c r="E38" s="775">
        <f t="shared" si="22"/>
        <v>45448</v>
      </c>
      <c r="F38" s="775">
        <f t="shared" si="23"/>
        <v>45452</v>
      </c>
      <c r="G38" s="781"/>
      <c r="H38" s="775">
        <f t="shared" si="21"/>
        <v>45437</v>
      </c>
    </row>
    <row r="39" spans="1:8" s="196" customFormat="1" ht="20.100000000000001" hidden="1" customHeight="1" x14ac:dyDescent="0.2">
      <c r="A39" s="1099"/>
      <c r="B39" s="964" t="s">
        <v>415</v>
      </c>
      <c r="C39" s="985" t="s">
        <v>3372</v>
      </c>
      <c r="D39" s="817">
        <v>45451</v>
      </c>
      <c r="E39" s="817">
        <f t="shared" si="22"/>
        <v>45458</v>
      </c>
      <c r="F39" s="817">
        <f t="shared" si="23"/>
        <v>45462</v>
      </c>
      <c r="G39" s="781"/>
      <c r="H39" s="775">
        <f t="shared" si="21"/>
        <v>45444</v>
      </c>
    </row>
    <row r="40" spans="1:8" s="196" customFormat="1" ht="20.100000000000001" hidden="1" customHeight="1" x14ac:dyDescent="0.2">
      <c r="A40" s="1099" t="s">
        <v>3368</v>
      </c>
      <c r="B40" s="1006" t="s">
        <v>3072</v>
      </c>
      <c r="C40" s="985" t="s">
        <v>3373</v>
      </c>
      <c r="D40" s="985">
        <v>45462</v>
      </c>
      <c r="E40" s="775">
        <f t="shared" ref="E40:E43" si="24">D40+7</f>
        <v>45469</v>
      </c>
      <c r="F40" s="775">
        <f t="shared" ref="F40:F43" si="25">D40+11</f>
        <v>45473</v>
      </c>
      <c r="G40" s="781"/>
      <c r="H40" s="775">
        <f t="shared" si="21"/>
        <v>45451</v>
      </c>
    </row>
    <row r="41" spans="1:8" s="196" customFormat="1" ht="20.100000000000001" hidden="1" customHeight="1" x14ac:dyDescent="0.2">
      <c r="A41" s="1099"/>
      <c r="B41" s="1006" t="s">
        <v>3056</v>
      </c>
      <c r="C41" s="985" t="s">
        <v>3374</v>
      </c>
      <c r="D41" s="985">
        <v>45471</v>
      </c>
      <c r="E41" s="775">
        <f t="shared" si="24"/>
        <v>45478</v>
      </c>
      <c r="F41" s="775">
        <f t="shared" si="25"/>
        <v>45482</v>
      </c>
      <c r="G41" s="781"/>
      <c r="H41" s="775">
        <f t="shared" si="21"/>
        <v>45458</v>
      </c>
    </row>
    <row r="42" spans="1:8" s="196" customFormat="1" ht="20.100000000000001" hidden="1" customHeight="1" x14ac:dyDescent="0.2">
      <c r="A42" s="1099"/>
      <c r="B42" s="1006" t="s">
        <v>3221</v>
      </c>
      <c r="C42" s="985" t="s">
        <v>3375</v>
      </c>
      <c r="D42" s="985">
        <v>45478</v>
      </c>
      <c r="E42" s="775">
        <f t="shared" si="24"/>
        <v>45485</v>
      </c>
      <c r="F42" s="775">
        <f t="shared" si="25"/>
        <v>45489</v>
      </c>
      <c r="G42" s="781"/>
      <c r="H42" s="775">
        <f t="shared" si="21"/>
        <v>45465</v>
      </c>
    </row>
    <row r="43" spans="1:8" s="196" customFormat="1" ht="20.100000000000001" hidden="1" customHeight="1" x14ac:dyDescent="0.2">
      <c r="A43" s="1099"/>
      <c r="B43" s="1006" t="s">
        <v>3376</v>
      </c>
      <c r="C43" s="985" t="s">
        <v>3377</v>
      </c>
      <c r="D43" s="985">
        <v>45484</v>
      </c>
      <c r="E43" s="775">
        <f t="shared" si="24"/>
        <v>45491</v>
      </c>
      <c r="F43" s="775">
        <f t="shared" si="25"/>
        <v>45495</v>
      </c>
      <c r="G43" s="781"/>
      <c r="H43" s="775">
        <f t="shared" si="21"/>
        <v>45472</v>
      </c>
    </row>
    <row r="44" spans="1:8" s="196" customFormat="1" ht="20.100000000000001" hidden="1" customHeight="1" x14ac:dyDescent="0.2">
      <c r="A44" s="1099"/>
      <c r="B44" s="1006" t="s">
        <v>3224</v>
      </c>
      <c r="C44" s="985" t="s">
        <v>3378</v>
      </c>
      <c r="D44" s="985">
        <v>45500</v>
      </c>
      <c r="E44" s="775">
        <f t="shared" ref="E44:E46" si="26">D44+7</f>
        <v>45507</v>
      </c>
      <c r="F44" s="898" t="s">
        <v>415</v>
      </c>
      <c r="G44" s="781"/>
      <c r="H44" s="775">
        <f t="shared" si="21"/>
        <v>45479</v>
      </c>
    </row>
    <row r="45" spans="1:8" s="196" customFormat="1" ht="20.100000000000001" hidden="1" customHeight="1" x14ac:dyDescent="0.2">
      <c r="A45" s="1099"/>
      <c r="B45" s="1006" t="s">
        <v>3358</v>
      </c>
      <c r="C45" s="985" t="s">
        <v>3379</v>
      </c>
      <c r="D45" s="985">
        <v>45503</v>
      </c>
      <c r="E45" s="898" t="s">
        <v>415</v>
      </c>
      <c r="F45" s="775">
        <f t="shared" ref="F45:F46" si="27">D45+11</f>
        <v>45514</v>
      </c>
      <c r="G45" s="781"/>
      <c r="H45" s="775">
        <f t="shared" si="21"/>
        <v>45486</v>
      </c>
    </row>
    <row r="46" spans="1:8" s="196" customFormat="1" ht="20.100000000000001" hidden="1" customHeight="1" x14ac:dyDescent="0.2">
      <c r="A46" s="1099"/>
      <c r="B46" s="1006" t="s">
        <v>3334</v>
      </c>
      <c r="C46" s="985" t="s">
        <v>3380</v>
      </c>
      <c r="D46" s="985">
        <v>45512</v>
      </c>
      <c r="E46" s="775">
        <f t="shared" si="26"/>
        <v>45519</v>
      </c>
      <c r="F46" s="775">
        <f t="shared" si="27"/>
        <v>45523</v>
      </c>
      <c r="G46" s="781"/>
      <c r="H46" s="775">
        <f t="shared" si="21"/>
        <v>45493</v>
      </c>
    </row>
    <row r="47" spans="1:8" s="196" customFormat="1" ht="20.100000000000001" hidden="1" customHeight="1" x14ac:dyDescent="0.2">
      <c r="A47" s="1099"/>
      <c r="B47" s="1006" t="s">
        <v>3338</v>
      </c>
      <c r="C47" s="985" t="s">
        <v>3381</v>
      </c>
      <c r="D47" s="985">
        <v>45526</v>
      </c>
      <c r="E47" s="775">
        <f t="shared" ref="E47:E51" si="28">D47+7</f>
        <v>45533</v>
      </c>
      <c r="F47" s="898" t="s">
        <v>415</v>
      </c>
      <c r="G47" s="781"/>
      <c r="H47" s="775">
        <f t="shared" si="21"/>
        <v>45500</v>
      </c>
    </row>
    <row r="48" spans="1:8" s="196" customFormat="1" ht="20.100000000000001" hidden="1" customHeight="1" x14ac:dyDescent="0.2">
      <c r="A48" s="1099"/>
      <c r="B48" s="1006" t="s">
        <v>3340</v>
      </c>
      <c r="C48" s="985" t="s">
        <v>3382</v>
      </c>
      <c r="D48" s="898" t="s">
        <v>415</v>
      </c>
      <c r="E48" s="817" t="e">
        <f t="shared" si="28"/>
        <v>#VALUE!</v>
      </c>
      <c r="F48" s="817" t="e">
        <f t="shared" ref="F48:F51" si="29">D48+11</f>
        <v>#VALUE!</v>
      </c>
      <c r="G48" s="781"/>
      <c r="H48" s="775">
        <f t="shared" si="21"/>
        <v>45507</v>
      </c>
    </row>
    <row r="49" spans="1:8" s="196" customFormat="1" ht="20.100000000000001" hidden="1" customHeight="1" x14ac:dyDescent="0.2">
      <c r="A49" s="1099"/>
      <c r="B49" s="1006" t="s">
        <v>3342</v>
      </c>
      <c r="C49" s="985" t="s">
        <v>3383</v>
      </c>
      <c r="D49" s="985">
        <v>45532</v>
      </c>
      <c r="E49" s="775">
        <f t="shared" si="28"/>
        <v>45539</v>
      </c>
      <c r="F49" s="775">
        <f t="shared" si="29"/>
        <v>45543</v>
      </c>
      <c r="G49" s="781"/>
      <c r="H49" s="775">
        <f t="shared" si="21"/>
        <v>45514</v>
      </c>
    </row>
    <row r="50" spans="1:8" s="196" customFormat="1" ht="20.100000000000001" hidden="1" customHeight="1" x14ac:dyDescent="0.2">
      <c r="A50" s="1099"/>
      <c r="B50" s="1006" t="s">
        <v>3344</v>
      </c>
      <c r="C50" s="985" t="s">
        <v>3384</v>
      </c>
      <c r="D50" s="985">
        <v>45535</v>
      </c>
      <c r="E50" s="775">
        <f t="shared" si="28"/>
        <v>45542</v>
      </c>
      <c r="F50" s="775">
        <f t="shared" si="29"/>
        <v>45546</v>
      </c>
      <c r="G50" s="781"/>
      <c r="H50" s="775">
        <f t="shared" si="21"/>
        <v>45521</v>
      </c>
    </row>
    <row r="51" spans="1:8" s="196" customFormat="1" ht="20.100000000000001" hidden="1" customHeight="1" x14ac:dyDescent="0.2">
      <c r="A51" s="1099"/>
      <c r="B51" s="1006" t="s">
        <v>3214</v>
      </c>
      <c r="C51" s="985" t="s">
        <v>3385</v>
      </c>
      <c r="D51" s="985">
        <v>45542</v>
      </c>
      <c r="E51" s="775">
        <f t="shared" si="28"/>
        <v>45549</v>
      </c>
      <c r="F51" s="775">
        <f t="shared" si="29"/>
        <v>45553</v>
      </c>
      <c r="G51" s="781"/>
      <c r="H51" s="775">
        <f t="shared" si="21"/>
        <v>45528</v>
      </c>
    </row>
    <row r="52" spans="1:8" s="196" customFormat="1" ht="20.100000000000001" hidden="1" customHeight="1" x14ac:dyDescent="0.2">
      <c r="A52" s="1099"/>
      <c r="B52" s="1006" t="s">
        <v>3348</v>
      </c>
      <c r="C52" s="985" t="s">
        <v>3386</v>
      </c>
      <c r="D52" s="985">
        <v>45551</v>
      </c>
      <c r="E52" s="775">
        <f t="shared" ref="E52:E54" si="30">D52+7</f>
        <v>45558</v>
      </c>
      <c r="F52" s="775">
        <f t="shared" ref="F52:F54" si="31">D52+11</f>
        <v>45562</v>
      </c>
      <c r="G52" s="781"/>
      <c r="H52" s="775">
        <f t="shared" si="21"/>
        <v>45535</v>
      </c>
    </row>
    <row r="53" spans="1:8" s="196" customFormat="1" ht="20.100000000000001" hidden="1" customHeight="1" x14ac:dyDescent="0.2">
      <c r="A53" s="1099"/>
      <c r="B53" s="1006" t="s">
        <v>3351</v>
      </c>
      <c r="C53" s="985" t="s">
        <v>3387</v>
      </c>
      <c r="D53" s="985">
        <v>45557</v>
      </c>
      <c r="E53" s="775">
        <f t="shared" si="30"/>
        <v>45564</v>
      </c>
      <c r="F53" s="775">
        <f t="shared" si="31"/>
        <v>45568</v>
      </c>
      <c r="G53" s="781"/>
      <c r="H53" s="775">
        <f t="shared" si="21"/>
        <v>45542</v>
      </c>
    </row>
    <row r="54" spans="1:8" s="196" customFormat="1" ht="20.100000000000001" hidden="1" customHeight="1" x14ac:dyDescent="0.2">
      <c r="A54" s="1099"/>
      <c r="B54" s="1006" t="s">
        <v>3388</v>
      </c>
      <c r="C54" s="985" t="s">
        <v>3389</v>
      </c>
      <c r="D54" s="985">
        <v>45564</v>
      </c>
      <c r="E54" s="775">
        <f t="shared" si="30"/>
        <v>45571</v>
      </c>
      <c r="F54" s="775">
        <f t="shared" si="31"/>
        <v>45575</v>
      </c>
      <c r="G54" s="781"/>
      <c r="H54" s="775">
        <f t="shared" si="21"/>
        <v>45549</v>
      </c>
    </row>
    <row r="55" spans="1:8" s="196" customFormat="1" ht="20.100000000000001" hidden="1" customHeight="1" x14ac:dyDescent="0.2">
      <c r="A55" s="1099"/>
      <c r="B55" s="1104" t="s">
        <v>439</v>
      </c>
      <c r="C55" s="985" t="s">
        <v>3390</v>
      </c>
      <c r="D55" s="817">
        <v>45562</v>
      </c>
      <c r="E55" s="817">
        <f t="shared" ref="E55:E59" si="32">D55+7</f>
        <v>45569</v>
      </c>
      <c r="F55" s="817">
        <f t="shared" ref="F55:F59" si="33">D55+11</f>
        <v>45573</v>
      </c>
      <c r="G55" s="781"/>
      <c r="H55" s="775">
        <f t="shared" si="21"/>
        <v>45556</v>
      </c>
    </row>
    <row r="56" spans="1:8" s="196" customFormat="1" ht="20.100000000000001" hidden="1" customHeight="1" x14ac:dyDescent="0.2">
      <c r="A56" s="1099"/>
      <c r="B56" s="1006" t="s">
        <v>3072</v>
      </c>
      <c r="C56" s="985" t="s">
        <v>3391</v>
      </c>
      <c r="D56" s="985">
        <v>45571</v>
      </c>
      <c r="E56" s="775">
        <f t="shared" si="32"/>
        <v>45578</v>
      </c>
      <c r="F56" s="775">
        <f t="shared" si="33"/>
        <v>45582</v>
      </c>
      <c r="G56" s="781"/>
      <c r="H56" s="775">
        <f t="shared" si="21"/>
        <v>45563</v>
      </c>
    </row>
    <row r="57" spans="1:8" s="196" customFormat="1" ht="20.100000000000001" hidden="1" customHeight="1" x14ac:dyDescent="0.2">
      <c r="A57" s="1099"/>
      <c r="B57" s="1006" t="s">
        <v>3056</v>
      </c>
      <c r="C57" s="985" t="s">
        <v>3392</v>
      </c>
      <c r="D57" s="985">
        <v>45580</v>
      </c>
      <c r="E57" s="775">
        <f t="shared" si="32"/>
        <v>45587</v>
      </c>
      <c r="F57" s="775">
        <f t="shared" si="33"/>
        <v>45591</v>
      </c>
      <c r="G57" s="781"/>
      <c r="H57" s="775">
        <f t="shared" si="21"/>
        <v>45570</v>
      </c>
    </row>
    <row r="58" spans="1:8" s="196" customFormat="1" ht="20.100000000000001" hidden="1" customHeight="1" x14ac:dyDescent="0.2">
      <c r="A58" s="1099"/>
      <c r="B58" s="1006" t="s">
        <v>3221</v>
      </c>
      <c r="C58" s="985" t="s">
        <v>3393</v>
      </c>
      <c r="D58" s="985">
        <v>45589</v>
      </c>
      <c r="E58" s="775">
        <f t="shared" si="32"/>
        <v>45596</v>
      </c>
      <c r="F58" s="775">
        <f t="shared" si="33"/>
        <v>45600</v>
      </c>
      <c r="G58" s="781"/>
      <c r="H58" s="775">
        <f t="shared" si="21"/>
        <v>45577</v>
      </c>
    </row>
    <row r="59" spans="1:8" s="196" customFormat="1" ht="20.100000000000001" hidden="1" customHeight="1" x14ac:dyDescent="0.2">
      <c r="A59" s="1099"/>
      <c r="B59" s="1006" t="s">
        <v>3376</v>
      </c>
      <c r="C59" s="985" t="s">
        <v>3394</v>
      </c>
      <c r="D59" s="985">
        <v>45595</v>
      </c>
      <c r="E59" s="775">
        <f t="shared" si="32"/>
        <v>45602</v>
      </c>
      <c r="F59" s="775">
        <f t="shared" si="33"/>
        <v>45606</v>
      </c>
      <c r="G59" s="781"/>
      <c r="H59" s="775">
        <f t="shared" si="21"/>
        <v>45584</v>
      </c>
    </row>
    <row r="60" spans="1:8" s="196" customFormat="1" ht="20.100000000000001" hidden="1" customHeight="1" x14ac:dyDescent="0.2">
      <c r="A60" s="1099"/>
      <c r="B60" s="1006" t="s">
        <v>3224</v>
      </c>
      <c r="C60" s="985" t="s">
        <v>3395</v>
      </c>
      <c r="D60" s="985">
        <v>45608</v>
      </c>
      <c r="E60" s="775">
        <f t="shared" ref="E60:E63" si="34">D60+7</f>
        <v>45615</v>
      </c>
      <c r="F60" s="898" t="s">
        <v>415</v>
      </c>
      <c r="G60" s="781"/>
      <c r="H60" s="775">
        <f t="shared" si="21"/>
        <v>45591</v>
      </c>
    </row>
    <row r="61" spans="1:8" s="196" customFormat="1" ht="20.100000000000001" hidden="1" customHeight="1" x14ac:dyDescent="0.2">
      <c r="A61" s="1099"/>
      <c r="B61" s="1006" t="s">
        <v>3358</v>
      </c>
      <c r="C61" s="985" t="s">
        <v>3396</v>
      </c>
      <c r="D61" s="985">
        <v>45612</v>
      </c>
      <c r="E61" s="775">
        <f t="shared" si="34"/>
        <v>45619</v>
      </c>
      <c r="F61" s="775">
        <f t="shared" ref="F61:F63" si="35">D61+11</f>
        <v>45623</v>
      </c>
      <c r="G61" s="781"/>
      <c r="H61" s="775">
        <f t="shared" si="21"/>
        <v>45598</v>
      </c>
    </row>
    <row r="62" spans="1:8" s="196" customFormat="1" ht="20.100000000000001" hidden="1" customHeight="1" x14ac:dyDescent="0.2">
      <c r="A62" s="1099"/>
      <c r="B62" s="1104" t="s">
        <v>439</v>
      </c>
      <c r="C62" s="985" t="s">
        <v>3397</v>
      </c>
      <c r="D62" s="817">
        <v>45588</v>
      </c>
      <c r="E62" s="817">
        <f t="shared" si="34"/>
        <v>45595</v>
      </c>
      <c r="F62" s="817">
        <f t="shared" si="35"/>
        <v>45599</v>
      </c>
      <c r="G62" s="781"/>
      <c r="H62" s="775">
        <f t="shared" si="21"/>
        <v>45605</v>
      </c>
    </row>
    <row r="63" spans="1:8" s="196" customFormat="1" ht="20.100000000000001" hidden="1" customHeight="1" x14ac:dyDescent="0.2">
      <c r="A63" s="1099"/>
      <c r="B63" s="1006" t="s">
        <v>3334</v>
      </c>
      <c r="C63" s="985" t="s">
        <v>3398</v>
      </c>
      <c r="D63" s="985">
        <v>45626</v>
      </c>
      <c r="E63" s="775">
        <f t="shared" si="34"/>
        <v>45633</v>
      </c>
      <c r="F63" s="775">
        <f t="shared" si="35"/>
        <v>45637</v>
      </c>
      <c r="G63" s="781"/>
      <c r="H63" s="775">
        <f t="shared" si="21"/>
        <v>45612</v>
      </c>
    </row>
    <row r="64" spans="1:8" s="196" customFormat="1" ht="20.100000000000001" hidden="1" customHeight="1" x14ac:dyDescent="0.2">
      <c r="A64" s="1099"/>
      <c r="B64" s="1006" t="s">
        <v>3338</v>
      </c>
      <c r="C64" s="985" t="s">
        <v>3399</v>
      </c>
      <c r="D64" s="985">
        <v>45632</v>
      </c>
      <c r="E64" s="775">
        <f t="shared" ref="E64:E65" si="36">D64+7</f>
        <v>45639</v>
      </c>
      <c r="F64" s="775">
        <f t="shared" ref="F64:F65" si="37">D64+11</f>
        <v>45643</v>
      </c>
      <c r="G64" s="781"/>
      <c r="H64" s="775">
        <f t="shared" si="21"/>
        <v>45619</v>
      </c>
    </row>
    <row r="65" spans="1:8" s="196" customFormat="1" ht="20.100000000000001" hidden="1" customHeight="1" x14ac:dyDescent="0.2">
      <c r="A65" s="1099"/>
      <c r="B65" s="1006" t="s">
        <v>3344</v>
      </c>
      <c r="C65" s="985" t="s">
        <v>3400</v>
      </c>
      <c r="D65" s="985">
        <v>45648</v>
      </c>
      <c r="E65" s="775">
        <f t="shared" si="36"/>
        <v>45655</v>
      </c>
      <c r="F65" s="775">
        <f t="shared" si="37"/>
        <v>45659</v>
      </c>
      <c r="G65" s="781"/>
      <c r="H65" s="775">
        <f t="shared" si="21"/>
        <v>45626</v>
      </c>
    </row>
    <row r="66" spans="1:8" s="196" customFormat="1" ht="20.100000000000001" hidden="1" customHeight="1" x14ac:dyDescent="0.2">
      <c r="A66" s="1099"/>
      <c r="B66" s="1006" t="s">
        <v>3342</v>
      </c>
      <c r="C66" s="985" t="s">
        <v>3401</v>
      </c>
      <c r="D66" s="985">
        <v>45646</v>
      </c>
      <c r="E66" s="775">
        <f t="shared" ref="E66:E70" si="38">D66+7</f>
        <v>45653</v>
      </c>
      <c r="F66" s="775">
        <f t="shared" ref="F66:F70" si="39">D66+11</f>
        <v>45657</v>
      </c>
      <c r="G66" s="781"/>
      <c r="H66" s="775">
        <f t="shared" si="21"/>
        <v>45633</v>
      </c>
    </row>
    <row r="67" spans="1:8" s="196" customFormat="1" ht="20.100000000000001" hidden="1" customHeight="1" x14ac:dyDescent="0.2">
      <c r="A67" s="1099"/>
      <c r="B67" s="1104" t="s">
        <v>439</v>
      </c>
      <c r="C67" s="985" t="s">
        <v>3402</v>
      </c>
      <c r="D67" s="817">
        <v>45588</v>
      </c>
      <c r="E67" s="817">
        <f t="shared" si="38"/>
        <v>45595</v>
      </c>
      <c r="F67" s="817">
        <f t="shared" si="39"/>
        <v>45599</v>
      </c>
      <c r="G67" s="781"/>
      <c r="H67" s="775">
        <f t="shared" si="21"/>
        <v>45640</v>
      </c>
    </row>
    <row r="68" spans="1:8" s="196" customFormat="1" ht="20.100000000000001" hidden="1" customHeight="1" x14ac:dyDescent="0.2">
      <c r="A68" s="1099"/>
      <c r="B68" s="1006" t="s">
        <v>3214</v>
      </c>
      <c r="C68" s="985" t="s">
        <v>3403</v>
      </c>
      <c r="D68" s="985">
        <v>45660</v>
      </c>
      <c r="E68" s="775">
        <f t="shared" si="38"/>
        <v>45667</v>
      </c>
      <c r="F68" s="775">
        <f t="shared" si="39"/>
        <v>45671</v>
      </c>
      <c r="G68" s="781"/>
      <c r="H68" s="775">
        <f t="shared" si="21"/>
        <v>45647</v>
      </c>
    </row>
    <row r="69" spans="1:8" s="196" customFormat="1" ht="20.100000000000001" hidden="1" customHeight="1" x14ac:dyDescent="0.2">
      <c r="A69" s="1099"/>
      <c r="B69" s="1104" t="s">
        <v>439</v>
      </c>
      <c r="C69" s="985" t="s">
        <v>3404</v>
      </c>
      <c r="D69" s="817">
        <v>45588</v>
      </c>
      <c r="E69" s="817">
        <f t="shared" ref="E69" si="40">D69+7</f>
        <v>45595</v>
      </c>
      <c r="F69" s="817">
        <f t="shared" ref="F69" si="41">D69+11</f>
        <v>45599</v>
      </c>
      <c r="G69" s="781"/>
      <c r="H69" s="775">
        <f t="shared" si="21"/>
        <v>45654</v>
      </c>
    </row>
    <row r="70" spans="1:8" s="196" customFormat="1" ht="20.100000000000001" hidden="1" customHeight="1" x14ac:dyDescent="0.2">
      <c r="A70" s="1099"/>
      <c r="B70" s="1006" t="s">
        <v>3348</v>
      </c>
      <c r="C70" s="985" t="s">
        <v>3405</v>
      </c>
      <c r="D70" s="985">
        <v>45667</v>
      </c>
      <c r="E70" s="775">
        <f t="shared" si="38"/>
        <v>45674</v>
      </c>
      <c r="F70" s="775">
        <f t="shared" si="39"/>
        <v>45678</v>
      </c>
      <c r="G70" s="781"/>
      <c r="H70" s="775">
        <v>45668</v>
      </c>
    </row>
    <row r="71" spans="1:8" s="196" customFormat="1" ht="20.100000000000001" customHeight="1" x14ac:dyDescent="0.2">
      <c r="A71" s="1099"/>
      <c r="B71" s="1006" t="s">
        <v>3351</v>
      </c>
      <c r="C71" s="985" t="s">
        <v>3406</v>
      </c>
      <c r="D71" s="985">
        <v>45678</v>
      </c>
      <c r="E71" s="775">
        <f t="shared" ref="E71:E72" si="42">D71+7</f>
        <v>45685</v>
      </c>
      <c r="F71" s="775">
        <f t="shared" ref="F71:F72" si="43">D71+11</f>
        <v>45689</v>
      </c>
      <c r="G71" s="781"/>
      <c r="H71" s="775">
        <f t="shared" si="21"/>
        <v>45675</v>
      </c>
    </row>
    <row r="72" spans="1:8" s="196" customFormat="1" ht="20.100000000000001" customHeight="1" x14ac:dyDescent="0.2">
      <c r="A72" s="1099"/>
      <c r="B72" s="1006" t="s">
        <v>3388</v>
      </c>
      <c r="C72" s="985" t="s">
        <v>3407</v>
      </c>
      <c r="D72" s="985">
        <v>45314</v>
      </c>
      <c r="E72" s="775">
        <f t="shared" si="42"/>
        <v>45321</v>
      </c>
      <c r="F72" s="775">
        <f t="shared" si="43"/>
        <v>45325</v>
      </c>
      <c r="G72" s="781"/>
      <c r="H72" s="775">
        <f t="shared" si="21"/>
        <v>45682</v>
      </c>
    </row>
    <row r="73" spans="1:8" s="196" customFormat="1" ht="20.100000000000001" customHeight="1" x14ac:dyDescent="0.2">
      <c r="A73" s="1099"/>
      <c r="B73" s="1006" t="s">
        <v>3072</v>
      </c>
      <c r="C73" s="985" t="s">
        <v>3408</v>
      </c>
      <c r="D73" s="985">
        <v>45321</v>
      </c>
      <c r="E73" s="775">
        <f t="shared" ref="E73:E76" si="44">D73+7</f>
        <v>45328</v>
      </c>
      <c r="F73" s="775">
        <f t="shared" ref="F73:F76" si="45">D73+11</f>
        <v>45332</v>
      </c>
      <c r="G73" s="781"/>
      <c r="H73" s="775">
        <f t="shared" si="21"/>
        <v>45689</v>
      </c>
    </row>
    <row r="74" spans="1:8" s="196" customFormat="1" ht="20.100000000000001" customHeight="1" x14ac:dyDescent="0.2">
      <c r="A74" s="1099"/>
      <c r="B74" s="1006" t="s">
        <v>3056</v>
      </c>
      <c r="C74" s="985" t="s">
        <v>3409</v>
      </c>
      <c r="D74" s="985">
        <v>45328</v>
      </c>
      <c r="E74" s="775">
        <f t="shared" si="44"/>
        <v>45335</v>
      </c>
      <c r="F74" s="775">
        <f t="shared" si="45"/>
        <v>45339</v>
      </c>
      <c r="G74" s="781"/>
      <c r="H74" s="775">
        <f t="shared" si="21"/>
        <v>45696</v>
      </c>
    </row>
    <row r="75" spans="1:8" s="196" customFormat="1" ht="20.100000000000001" customHeight="1" x14ac:dyDescent="0.2">
      <c r="A75" s="1099"/>
      <c r="B75" s="1006" t="s">
        <v>3221</v>
      </c>
      <c r="C75" s="985" t="s">
        <v>3410</v>
      </c>
      <c r="D75" s="985">
        <v>45335</v>
      </c>
      <c r="E75" s="775">
        <f t="shared" si="44"/>
        <v>45342</v>
      </c>
      <c r="F75" s="775">
        <f t="shared" si="45"/>
        <v>45346</v>
      </c>
      <c r="G75" s="781"/>
      <c r="H75" s="775">
        <f t="shared" si="21"/>
        <v>45703</v>
      </c>
    </row>
    <row r="76" spans="1:8" s="196" customFormat="1" ht="20.100000000000001" customHeight="1" x14ac:dyDescent="0.2">
      <c r="A76" s="1099"/>
      <c r="B76" s="1006" t="s">
        <v>3376</v>
      </c>
      <c r="C76" s="985" t="s">
        <v>3411</v>
      </c>
      <c r="D76" s="985">
        <v>45342</v>
      </c>
      <c r="E76" s="775">
        <f t="shared" si="44"/>
        <v>45349</v>
      </c>
      <c r="F76" s="775">
        <f t="shared" si="45"/>
        <v>45353</v>
      </c>
      <c r="G76" s="781"/>
      <c r="H76" s="775">
        <f t="shared" si="21"/>
        <v>45710</v>
      </c>
    </row>
    <row r="77" spans="1:8" s="196" customFormat="1" ht="20.100000000000001" customHeight="1" x14ac:dyDescent="0.2">
      <c r="A77" s="1099"/>
      <c r="B77" s="1006" t="s">
        <v>3346</v>
      </c>
      <c r="C77" s="985" t="s">
        <v>3412</v>
      </c>
      <c r="D77" s="985">
        <v>45349</v>
      </c>
      <c r="E77" s="775">
        <f t="shared" ref="E77" si="46">D77+7</f>
        <v>45356</v>
      </c>
      <c r="F77" s="775">
        <f t="shared" ref="F77" si="47">D77+11</f>
        <v>45360</v>
      </c>
      <c r="G77" s="781"/>
      <c r="H77" s="775">
        <f t="shared" si="21"/>
        <v>45717</v>
      </c>
    </row>
    <row r="78" spans="1:8" s="196" customFormat="1" ht="20.100000000000001" customHeight="1" x14ac:dyDescent="0.2">
      <c r="A78" s="1099"/>
      <c r="B78" s="1006" t="s">
        <v>3358</v>
      </c>
      <c r="C78" s="985" t="s">
        <v>3413</v>
      </c>
      <c r="D78" s="985">
        <v>45722</v>
      </c>
      <c r="E78" s="775">
        <f t="shared" ref="E78:E80" si="48">D78+7</f>
        <v>45729</v>
      </c>
      <c r="F78" s="775">
        <f t="shared" ref="F78:F80" si="49">D78+11</f>
        <v>45733</v>
      </c>
      <c r="G78" s="781"/>
      <c r="H78" s="775">
        <f t="shared" si="21"/>
        <v>45724</v>
      </c>
    </row>
    <row r="79" spans="1:8" s="196" customFormat="1" ht="20.100000000000001" customHeight="1" x14ac:dyDescent="0.2">
      <c r="A79" s="1099"/>
      <c r="B79" s="1006" t="s">
        <v>3340</v>
      </c>
      <c r="C79" s="985" t="s">
        <v>3414</v>
      </c>
      <c r="D79" s="985">
        <v>45729</v>
      </c>
      <c r="E79" s="775">
        <f t="shared" si="48"/>
        <v>45736</v>
      </c>
      <c r="F79" s="775">
        <f t="shared" si="49"/>
        <v>45740</v>
      </c>
      <c r="G79" s="781"/>
      <c r="H79" s="775">
        <f t="shared" si="21"/>
        <v>45731</v>
      </c>
    </row>
    <row r="80" spans="1:8" s="196" customFormat="1" ht="20.100000000000001" customHeight="1" x14ac:dyDescent="0.2">
      <c r="A80" s="1099"/>
      <c r="B80" s="1006" t="s">
        <v>3334</v>
      </c>
      <c r="C80" s="985" t="s">
        <v>3415</v>
      </c>
      <c r="D80" s="985">
        <v>45736</v>
      </c>
      <c r="E80" s="775">
        <f t="shared" si="48"/>
        <v>45743</v>
      </c>
      <c r="F80" s="775">
        <f t="shared" si="49"/>
        <v>45747</v>
      </c>
      <c r="G80" s="781"/>
      <c r="H80" s="775">
        <f t="shared" si="21"/>
        <v>45738</v>
      </c>
    </row>
    <row r="81" spans="1:8" s="196" customFormat="1" ht="20.100000000000001" customHeight="1" x14ac:dyDescent="0.2">
      <c r="A81" s="1099"/>
      <c r="B81" s="1006" t="s">
        <v>3338</v>
      </c>
      <c r="C81" s="985" t="s">
        <v>3416</v>
      </c>
      <c r="D81" s="985">
        <v>45743</v>
      </c>
      <c r="E81" s="775">
        <f t="shared" ref="E81" si="50">D81+7</f>
        <v>45750</v>
      </c>
      <c r="F81" s="775">
        <f t="shared" ref="F81" si="51">D81+11</f>
        <v>45754</v>
      </c>
      <c r="G81" s="781"/>
      <c r="H81" s="775">
        <f t="shared" si="21"/>
        <v>45745</v>
      </c>
    </row>
    <row r="82" spans="1:8" s="159" customFormat="1" ht="22.5" customHeight="1" x14ac:dyDescent="0.2">
      <c r="A82" s="351"/>
      <c r="B82" s="145"/>
      <c r="C82" s="155"/>
      <c r="D82" s="155"/>
      <c r="E82" s="155"/>
      <c r="F82" s="155"/>
      <c r="G82" s="422"/>
      <c r="H82" s="570"/>
    </row>
    <row r="83" spans="1:8" s="159" customFormat="1" ht="17.25" customHeight="1" x14ac:dyDescent="0.2">
      <c r="A83" s="351"/>
      <c r="B83" s="693" t="s">
        <v>1398</v>
      </c>
      <c r="C83" s="694"/>
      <c r="D83" s="694"/>
      <c r="E83" s="694"/>
      <c r="F83" s="694"/>
      <c r="G83" s="694"/>
      <c r="H83" s="145"/>
    </row>
    <row r="84" spans="1:8" s="159" customFormat="1" ht="17.25" customHeight="1" x14ac:dyDescent="0.2">
      <c r="A84" s="337"/>
      <c r="B84" s="693"/>
      <c r="C84" s="694"/>
      <c r="D84" s="694"/>
      <c r="E84" s="694"/>
      <c r="F84" s="694"/>
      <c r="G84" s="694"/>
      <c r="H84" s="145"/>
    </row>
    <row r="85" spans="1:8" s="159" customFormat="1" ht="17.25" customHeight="1" x14ac:dyDescent="0.2">
      <c r="A85" s="338"/>
      <c r="B85" s="693"/>
      <c r="C85" s="694"/>
      <c r="D85" s="694"/>
      <c r="E85" s="694" t="s">
        <v>2101</v>
      </c>
      <c r="F85" s="693"/>
      <c r="G85" s="693"/>
      <c r="H85" s="195"/>
    </row>
    <row r="86" spans="1:8" s="159" customFormat="1" ht="17.25" customHeight="1" thickBot="1" x14ac:dyDescent="0.25">
      <c r="A86" s="338"/>
      <c r="B86" s="695"/>
      <c r="C86" s="693"/>
      <c r="D86" s="693"/>
      <c r="E86" s="693"/>
      <c r="F86" s="693"/>
      <c r="G86" s="693"/>
      <c r="H86" s="197"/>
    </row>
    <row r="87" spans="1:8" s="147" customFormat="1" ht="18.75" customHeight="1" x14ac:dyDescent="0.2">
      <c r="A87" s="881"/>
      <c r="B87" s="788"/>
      <c r="C87" s="789"/>
      <c r="D87" s="790"/>
      <c r="E87" s="791"/>
      <c r="F87" s="792"/>
      <c r="G87" s="793"/>
      <c r="H87" s="794"/>
    </row>
    <row r="88" spans="1:8" s="147" customFormat="1" ht="18.75" customHeight="1" x14ac:dyDescent="0.2">
      <c r="A88" s="881"/>
      <c r="B88" s="795" t="s">
        <v>528</v>
      </c>
      <c r="C88" s="145"/>
      <c r="D88" s="147" t="s">
        <v>529</v>
      </c>
      <c r="G88" s="147" t="s">
        <v>530</v>
      </c>
      <c r="H88" s="796"/>
    </row>
    <row r="89" spans="1:8" s="147" customFormat="1" ht="18.75" customHeight="1" x14ac:dyDescent="0.2">
      <c r="A89" s="881"/>
      <c r="B89" s="797" t="s">
        <v>531</v>
      </c>
      <c r="C89" s="798" t="s">
        <v>532</v>
      </c>
      <c r="D89" s="133" t="s">
        <v>533</v>
      </c>
      <c r="F89" s="798" t="s">
        <v>534</v>
      </c>
      <c r="G89" s="145" t="s">
        <v>535</v>
      </c>
      <c r="H89" s="799" t="s">
        <v>536</v>
      </c>
    </row>
    <row r="90" spans="1:8" s="147" customFormat="1" ht="18.75" customHeight="1" x14ac:dyDescent="0.2">
      <c r="A90" s="881"/>
      <c r="B90" s="797" t="s">
        <v>537</v>
      </c>
      <c r="C90" s="798" t="s">
        <v>538</v>
      </c>
      <c r="D90" s="133" t="s">
        <v>539</v>
      </c>
      <c r="E90" s="148" t="s">
        <v>540</v>
      </c>
      <c r="F90" s="802" t="s">
        <v>541</v>
      </c>
      <c r="G90" s="145" t="s">
        <v>542</v>
      </c>
      <c r="H90" s="799" t="s">
        <v>543</v>
      </c>
    </row>
    <row r="91" spans="1:8" s="147" customFormat="1" ht="18.75" customHeight="1" x14ac:dyDescent="0.2">
      <c r="A91" s="881"/>
      <c r="B91" s="800" t="s">
        <v>544</v>
      </c>
      <c r="C91" s="801" t="s">
        <v>545</v>
      </c>
      <c r="D91" s="133" t="s">
        <v>546</v>
      </c>
      <c r="E91" s="148" t="s">
        <v>547</v>
      </c>
      <c r="F91" s="802" t="s">
        <v>548</v>
      </c>
      <c r="G91" s="602" t="s">
        <v>549</v>
      </c>
      <c r="H91" s="803" t="s">
        <v>550</v>
      </c>
    </row>
    <row r="92" spans="1:8" s="147" customFormat="1" ht="18.75" customHeight="1" x14ac:dyDescent="0.2">
      <c r="B92" s="800" t="s">
        <v>551</v>
      </c>
      <c r="C92" s="801" t="s">
        <v>552</v>
      </c>
      <c r="D92" s="133" t="s">
        <v>553</v>
      </c>
      <c r="E92" s="148" t="s">
        <v>554</v>
      </c>
      <c r="F92" s="802" t="s">
        <v>555</v>
      </c>
      <c r="G92" s="602" t="s">
        <v>556</v>
      </c>
      <c r="H92" s="803" t="s">
        <v>557</v>
      </c>
    </row>
    <row r="93" spans="1:8" s="147" customFormat="1" ht="18.75" customHeight="1" x14ac:dyDescent="0.2">
      <c r="B93" s="800" t="s">
        <v>558</v>
      </c>
      <c r="C93" s="801" t="s">
        <v>559</v>
      </c>
      <c r="D93" s="133" t="s">
        <v>560</v>
      </c>
      <c r="E93" s="148" t="s">
        <v>561</v>
      </c>
      <c r="F93" s="802" t="s">
        <v>562</v>
      </c>
      <c r="G93" s="602" t="s">
        <v>563</v>
      </c>
      <c r="H93" s="803" t="s">
        <v>564</v>
      </c>
    </row>
    <row r="94" spans="1:8" s="147" customFormat="1" ht="18.75" customHeight="1" x14ac:dyDescent="0.2">
      <c r="B94" s="800" t="s">
        <v>565</v>
      </c>
      <c r="C94" s="801" t="s">
        <v>566</v>
      </c>
      <c r="D94" s="133" t="s">
        <v>567</v>
      </c>
      <c r="E94" s="148" t="s">
        <v>568</v>
      </c>
      <c r="F94" s="802" t="s">
        <v>569</v>
      </c>
      <c r="G94" s="602" t="s">
        <v>570</v>
      </c>
      <c r="H94" s="803" t="s">
        <v>571</v>
      </c>
    </row>
    <row r="95" spans="1:8" s="147" customFormat="1" ht="18.75" customHeight="1" x14ac:dyDescent="0.2">
      <c r="B95" s="800" t="s">
        <v>572</v>
      </c>
      <c r="C95" s="801" t="s">
        <v>573</v>
      </c>
      <c r="D95" s="133" t="s">
        <v>574</v>
      </c>
      <c r="E95" s="148" t="s">
        <v>575</v>
      </c>
      <c r="F95" s="756" t="s">
        <v>576</v>
      </c>
      <c r="G95" s="602" t="s">
        <v>577</v>
      </c>
      <c r="H95" s="804" t="s">
        <v>578</v>
      </c>
    </row>
    <row r="96" spans="1:8" s="147" customFormat="1" ht="18.75" customHeight="1" x14ac:dyDescent="0.2">
      <c r="B96" s="800" t="s">
        <v>579</v>
      </c>
      <c r="C96" s="801" t="s">
        <v>580</v>
      </c>
      <c r="D96" s="133"/>
      <c r="E96" s="145"/>
      <c r="F96" s="602"/>
      <c r="H96" s="805"/>
    </row>
    <row r="97" spans="2:8" ht="17.25" customHeight="1" thickBot="1" x14ac:dyDescent="0.25">
      <c r="B97" s="806"/>
      <c r="C97" s="807"/>
      <c r="D97" s="807"/>
      <c r="E97" s="808"/>
      <c r="F97" s="808"/>
      <c r="G97" s="808"/>
      <c r="H97" s="809"/>
    </row>
  </sheetData>
  <customSheetViews>
    <customSheetView guid="{1ECD3B71-3848-4973-92B4-4B4B149BC657}" scale="85" fitToPage="1" hiddenRows="1" state="hidden">
      <selection activeCell="F13" sqref="F13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>
      <selection activeCell="D14" sqref="B14:D15"/>
      <pageMargins left="0" right="0" top="0" bottom="0" header="0" footer="0"/>
      <pageSetup paperSize="9" scale="61" orientation="landscape" r:id="rId2"/>
    </customSheetView>
    <customSheetView guid="{081BDD81-EE06-4095-AD37-7E4189D26072}" scale="85" fitToPage="1">
      <selection activeCell="B7" sqref="B7"/>
      <pageMargins left="0" right="0" top="0" bottom="0" header="0" footer="0"/>
      <pageSetup paperSize="9" scale="61" orientation="landscape" r:id="rId3"/>
    </customSheetView>
    <customSheetView guid="{9E7EEAA3-A5FB-49FD-8C3A-1AF14EAE95FB}" scale="85" fitToPage="1">
      <selection activeCell="D11" sqref="D11"/>
      <pageMargins left="0" right="0" top="0" bottom="0" header="0" footer="0"/>
      <pageSetup paperSize="9" scale="61" orientation="landscape" r:id="rId4"/>
    </customSheetView>
    <customSheetView guid="{2EFCC4AA-DFFF-400E-B34F-BF7B9FA2A1FF}" fitToPage="1">
      <selection sqref="A1:XFD1048576"/>
      <pageMargins left="0" right="0" top="0" bottom="0" header="0" footer="0"/>
      <pageSetup paperSize="9" scale="61" orientation="landscape" r:id="rId5"/>
    </customSheetView>
    <customSheetView guid="{3485952D-0C31-4884-9EDF-552F3D1B124B}" scale="85" showPageBreaks="1" fitToPage="1" topLeftCell="A28">
      <selection activeCell="F63" sqref="F63"/>
      <pageMargins left="0" right="0" top="0" bottom="0" header="0" footer="0"/>
      <pageSetup paperSize="9" scale="55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C13" sqref="C13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8773B614-CBE7-474E-B57F-0A27A3791CF3}" scale="85" fitToPage="1">
      <selection activeCell="B13" sqref="B13:E13"/>
      <pageMargins left="0" right="0" top="0" bottom="0" header="0" footer="0"/>
      <pageSetup paperSize="9" scale="61" orientation="landscape" r:id="rId8"/>
    </customSheetView>
    <customSheetView guid="{1BFD2ADD-60C4-4334-9BDE-E3C6DD17BEED}" scale="85" fitToPage="1">
      <selection activeCell="K13" sqref="K13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D10" sqref="D10"/>
      <pageMargins left="0" right="0" top="0" bottom="0" header="0" footer="0"/>
      <pageSetup paperSize="9" scale="63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E44" sqref="E44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J15" sqref="J15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I14" sqref="I14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4">
    <mergeCell ref="B3:F3"/>
    <mergeCell ref="B4:F4"/>
    <mergeCell ref="B2:F2"/>
    <mergeCell ref="D7:D8"/>
  </mergeCells>
  <hyperlinks>
    <hyperlink ref="H2" location="HOME!Print_Area" display="HOME" xr:uid="{4642BEFB-130B-428D-9D94-D799BB491DE5}"/>
    <hyperlink ref="H89" r:id="rId14" xr:uid="{6F1BEAB0-D109-4F30-8316-6DFDAAC9422C}"/>
    <hyperlink ref="C89" r:id="rId15" xr:uid="{1056AA94-8D0B-45E5-8F3F-FBB9D41AC220}"/>
    <hyperlink ref="H94" r:id="rId16" xr:uid="{1BAE1563-36FA-4199-A7FD-BE12C1E2CE7E}"/>
    <hyperlink ref="H93" r:id="rId17" xr:uid="{D2F4DBD6-18A6-4165-9706-BA8C096FAB73}"/>
    <hyperlink ref="C93" r:id="rId18" xr:uid="{A2E56154-5A74-45CF-BD28-E27D2EA0561D}"/>
    <hyperlink ref="C94" r:id="rId19" xr:uid="{10B60004-E726-4CF6-86A3-4150AB869C56}"/>
    <hyperlink ref="C91" r:id="rId20" xr:uid="{53B0B87E-FFB4-4D98-80B9-8A9EAA2D8569}"/>
    <hyperlink ref="C90" r:id="rId21" xr:uid="{D062E6DC-BF2B-484D-B234-DF7D891D377E}"/>
    <hyperlink ref="C96" r:id="rId22" xr:uid="{54C63954-EAA2-4DCA-BA72-6FFF057797D3}"/>
    <hyperlink ref="H92" r:id="rId23" xr:uid="{2A9DABD8-37B7-422B-BE3C-0F117594831C}"/>
    <hyperlink ref="H95" r:id="rId24" xr:uid="{C090AC09-4448-41AC-AC53-24C8AD250EE0}"/>
    <hyperlink ref="C92" r:id="rId25" xr:uid="{63420CA1-B852-41F6-A9DC-393B55DEA3B5}"/>
    <hyperlink ref="F89" r:id="rId26" xr:uid="{27961A9E-A05C-4770-9ADD-0E95033DCC1C}"/>
    <hyperlink ref="F94" r:id="rId27" xr:uid="{FE66775B-D0DB-48C2-82DA-AD740E7D666A}"/>
    <hyperlink ref="F90" r:id="rId28" xr:uid="{6E3A786B-D65D-4342-B766-F5C277D6A6B0}"/>
    <hyperlink ref="F91" r:id="rId29" xr:uid="{EF5DECAE-C8D2-42F3-8042-8060BC778CCF}"/>
    <hyperlink ref="F92" r:id="rId30" xr:uid="{3913BB8D-3A24-4F37-B065-71F7C4477526}"/>
    <hyperlink ref="F93" r:id="rId31" xr:uid="{92E4165A-5A15-447B-A841-5EC77BAD7B78}"/>
    <hyperlink ref="H90" r:id="rId32" xr:uid="{33227E9B-2FAA-4F74-8881-6C292B2BFC46}"/>
    <hyperlink ref="H91" r:id="rId33" xr:uid="{B5DC0974-34C2-466A-B87B-7B8EEABA7DCE}"/>
    <hyperlink ref="F95" r:id="rId34" xr:uid="{4FA04BEC-3DBB-46E8-84A2-376018BB57CA}"/>
  </hyperlinks>
  <pageMargins left="0.7" right="0.7" top="0.75" bottom="0.75" header="0.3" footer="0.3"/>
  <pageSetup paperSize="9" scale="65" orientation="landscape" r:id="rId35"/>
  <headerFooter>
    <oddFooter>&amp;L_x000D_&amp;1#&amp;"Calibri"&amp;10&amp;K000000 Sensitivity: Public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CCCC"/>
    <pageSetUpPr fitToPage="1"/>
  </sheetPr>
  <dimension ref="A2:M152"/>
  <sheetViews>
    <sheetView zoomScale="85" zoomScaleNormal="85" zoomScaleSheetLayoutView="75" workbookViewId="0">
      <selection activeCell="G133" sqref="G133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14.140625" style="149" customWidth="1"/>
    <col min="14" max="16384" width="9.140625" style="149"/>
  </cols>
  <sheetData>
    <row r="2" spans="1:13" ht="17.25" customHeight="1" x14ac:dyDescent="0.2">
      <c r="A2" s="255"/>
      <c r="B2" s="8" t="s">
        <v>3417</v>
      </c>
      <c r="H2" s="620" t="s">
        <v>373</v>
      </c>
    </row>
    <row r="3" spans="1:13" ht="51.75" customHeight="1" x14ac:dyDescent="0.2">
      <c r="A3" s="255"/>
      <c r="B3" s="165"/>
      <c r="H3" s="146" t="s">
        <v>3418</v>
      </c>
      <c r="M3" s="485"/>
    </row>
    <row r="4" spans="1:13" ht="65.25" customHeight="1" x14ac:dyDescent="0.25">
      <c r="A4" s="148"/>
      <c r="B4" s="148"/>
      <c r="C4" s="314" t="s">
        <v>3419</v>
      </c>
      <c r="D4" s="148"/>
      <c r="E4" s="148"/>
      <c r="F4" s="148"/>
      <c r="G4" s="148"/>
      <c r="H4" s="484"/>
      <c r="I4" s="456"/>
      <c r="J4" s="456"/>
      <c r="K4" s="456"/>
      <c r="L4" s="484"/>
      <c r="M4" s="484"/>
    </row>
    <row r="5" spans="1:13" ht="26.25" x14ac:dyDescent="0.4">
      <c r="B5" s="342" t="s">
        <v>3420</v>
      </c>
      <c r="C5" s="148"/>
      <c r="D5" s="148"/>
      <c r="E5" s="148"/>
      <c r="F5" s="148"/>
      <c r="G5" s="148"/>
      <c r="H5" s="148"/>
      <c r="I5" s="148"/>
    </row>
    <row r="6" spans="1:13" ht="24.75" customHeight="1" x14ac:dyDescent="0.2">
      <c r="A6" s="257"/>
      <c r="B6" s="394" t="s">
        <v>1702</v>
      </c>
      <c r="C6" s="169" t="s">
        <v>3421</v>
      </c>
      <c r="D6" s="412" t="s">
        <v>1510</v>
      </c>
      <c r="E6" s="163" t="s">
        <v>3422</v>
      </c>
      <c r="F6" s="163" t="s">
        <v>188</v>
      </c>
      <c r="G6" s="163" t="s">
        <v>3423</v>
      </c>
      <c r="H6" s="332" t="s">
        <v>250</v>
      </c>
      <c r="I6" s="464"/>
      <c r="J6" s="490" t="s">
        <v>3424</v>
      </c>
      <c r="K6" s="490" t="s">
        <v>3425</v>
      </c>
      <c r="L6" s="464"/>
      <c r="M6" s="464"/>
    </row>
    <row r="7" spans="1:13" ht="16.149999999999999" customHeight="1" x14ac:dyDescent="0.2">
      <c r="A7" s="257"/>
      <c r="B7" s="394"/>
      <c r="C7" s="169"/>
      <c r="D7" s="412" t="s">
        <v>1289</v>
      </c>
      <c r="E7" s="163" t="s">
        <v>169</v>
      </c>
      <c r="F7" s="163" t="s">
        <v>172</v>
      </c>
      <c r="G7" s="163"/>
      <c r="H7" s="332" t="s">
        <v>322</v>
      </c>
      <c r="I7" s="704"/>
      <c r="J7" s="443"/>
      <c r="K7" s="443"/>
      <c r="L7" s="704"/>
      <c r="M7" s="146"/>
    </row>
    <row r="8" spans="1:13" ht="17.25" hidden="1" customHeight="1" x14ac:dyDescent="0.2">
      <c r="A8" s="257"/>
      <c r="B8" s="360" t="s">
        <v>3426</v>
      </c>
      <c r="C8" s="357" t="s">
        <v>3427</v>
      </c>
      <c r="D8" s="357">
        <v>44411</v>
      </c>
      <c r="E8" s="357">
        <f t="shared" ref="E8:E12" si="0">D8+8</f>
        <v>44419</v>
      </c>
      <c r="F8" s="357">
        <f t="shared" ref="F8:F12" si="1">D8+11</f>
        <v>44422</v>
      </c>
      <c r="G8" s="400">
        <f t="shared" ref="G8:G12" si="2">D8+13</f>
        <v>44424</v>
      </c>
      <c r="H8" s="357">
        <f t="shared" ref="H8:H12" si="3">D8+17</f>
        <v>44428</v>
      </c>
      <c r="I8" s="408"/>
      <c r="J8" s="405" t="s">
        <v>3428</v>
      </c>
      <c r="K8" s="405" t="s">
        <v>3428</v>
      </c>
      <c r="L8" s="408"/>
      <c r="M8" s="146"/>
    </row>
    <row r="9" spans="1:13" ht="17.25" hidden="1" customHeight="1" x14ac:dyDescent="0.2">
      <c r="A9" s="257"/>
      <c r="B9" s="153" t="s">
        <v>3429</v>
      </c>
      <c r="C9" s="320" t="s">
        <v>3430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400">
        <f t="shared" si="2"/>
        <v>44431</v>
      </c>
      <c r="H9" s="320">
        <f t="shared" si="3"/>
        <v>44435</v>
      </c>
      <c r="I9" s="408"/>
      <c r="J9" s="405" t="s">
        <v>3431</v>
      </c>
      <c r="K9" s="405" t="s">
        <v>3431</v>
      </c>
      <c r="L9" s="408"/>
      <c r="M9" s="146"/>
    </row>
    <row r="10" spans="1:13" ht="17.25" hidden="1" customHeight="1" x14ac:dyDescent="0.2">
      <c r="A10" s="257"/>
      <c r="B10" s="153" t="s">
        <v>3133</v>
      </c>
      <c r="C10" s="320" t="s">
        <v>3432</v>
      </c>
      <c r="D10" s="320">
        <v>44426</v>
      </c>
      <c r="E10" s="320">
        <f t="shared" si="0"/>
        <v>44434</v>
      </c>
      <c r="F10" s="320">
        <f t="shared" si="1"/>
        <v>44437</v>
      </c>
      <c r="G10" s="400">
        <f t="shared" si="2"/>
        <v>44439</v>
      </c>
      <c r="H10" s="320">
        <f t="shared" si="3"/>
        <v>44443</v>
      </c>
      <c r="I10" s="408"/>
      <c r="J10" s="405" t="s">
        <v>3433</v>
      </c>
      <c r="K10" s="405" t="s">
        <v>3433</v>
      </c>
      <c r="L10" s="408"/>
      <c r="M10" s="146"/>
    </row>
    <row r="11" spans="1:13" ht="17.25" hidden="1" customHeight="1" x14ac:dyDescent="0.2">
      <c r="A11" s="257"/>
      <c r="B11" s="153" t="s">
        <v>3434</v>
      </c>
      <c r="C11" s="320" t="s">
        <v>3435</v>
      </c>
      <c r="D11" s="320">
        <v>44432</v>
      </c>
      <c r="E11" s="320">
        <f t="shared" si="0"/>
        <v>44440</v>
      </c>
      <c r="F11" s="320">
        <f t="shared" si="1"/>
        <v>44443</v>
      </c>
      <c r="G11" s="400">
        <f t="shared" si="2"/>
        <v>44445</v>
      </c>
      <c r="H11" s="320">
        <f t="shared" si="3"/>
        <v>44449</v>
      </c>
      <c r="I11" s="408"/>
      <c r="J11" s="405" t="s">
        <v>3436</v>
      </c>
      <c r="K11" s="405" t="s">
        <v>3436</v>
      </c>
      <c r="L11" s="408"/>
      <c r="M11" s="146"/>
    </row>
    <row r="12" spans="1:13" ht="17.25" hidden="1" customHeight="1" x14ac:dyDescent="0.2">
      <c r="A12" s="257"/>
      <c r="B12" s="153" t="s">
        <v>3437</v>
      </c>
      <c r="C12" s="320" t="s">
        <v>3438</v>
      </c>
      <c r="D12" s="320">
        <v>44439</v>
      </c>
      <c r="E12" s="320">
        <f t="shared" si="0"/>
        <v>44447</v>
      </c>
      <c r="F12" s="320">
        <f t="shared" si="1"/>
        <v>44450</v>
      </c>
      <c r="G12" s="400">
        <f t="shared" si="2"/>
        <v>44452</v>
      </c>
      <c r="H12" s="320">
        <f t="shared" si="3"/>
        <v>44456</v>
      </c>
      <c r="I12" s="408"/>
      <c r="J12" s="405" t="s">
        <v>3439</v>
      </c>
      <c r="K12" s="405" t="s">
        <v>3439</v>
      </c>
      <c r="L12" s="408"/>
      <c r="M12" s="146"/>
    </row>
    <row r="13" spans="1:13" ht="17.25" hidden="1" customHeight="1" x14ac:dyDescent="0.2">
      <c r="A13" s="257"/>
      <c r="B13" s="153" t="s">
        <v>3426</v>
      </c>
      <c r="C13" s="320" t="s">
        <v>3065</v>
      </c>
      <c r="D13" s="320">
        <v>44492</v>
      </c>
      <c r="E13" s="320">
        <f t="shared" ref="E13:E14" si="5">D13+8</f>
        <v>44500</v>
      </c>
      <c r="F13" s="320">
        <f t="shared" ref="F13:F14" si="6">D13+11</f>
        <v>44503</v>
      </c>
      <c r="G13" s="400">
        <f t="shared" ref="G13:G14" si="7">D13+13</f>
        <v>44505</v>
      </c>
      <c r="H13" s="320">
        <f t="shared" ref="H13:H14" si="8">D13+17</f>
        <v>44509</v>
      </c>
      <c r="I13" s="435"/>
      <c r="J13" s="442">
        <v>44489</v>
      </c>
      <c r="K13" s="442">
        <v>44489</v>
      </c>
      <c r="L13" s="435"/>
      <c r="M13" s="146"/>
    </row>
    <row r="14" spans="1:13" ht="17.25" hidden="1" customHeight="1" x14ac:dyDescent="0.2">
      <c r="A14" s="257"/>
      <c r="B14" s="153" t="s">
        <v>3429</v>
      </c>
      <c r="C14" s="320" t="s">
        <v>3440</v>
      </c>
      <c r="D14" s="320">
        <v>44501</v>
      </c>
      <c r="E14" s="320">
        <f t="shared" si="5"/>
        <v>44509</v>
      </c>
      <c r="F14" s="320">
        <f t="shared" si="6"/>
        <v>44512</v>
      </c>
      <c r="G14" s="400">
        <f t="shared" si="7"/>
        <v>44514</v>
      </c>
      <c r="H14" s="320">
        <f t="shared" si="8"/>
        <v>44518</v>
      </c>
      <c r="I14" s="435"/>
      <c r="J14" s="442">
        <f t="shared" ref="J14:K37" si="9">J13+7</f>
        <v>44496</v>
      </c>
      <c r="K14" s="442">
        <f t="shared" si="9"/>
        <v>44496</v>
      </c>
      <c r="L14" s="435"/>
      <c r="M14" s="146"/>
    </row>
    <row r="15" spans="1:13" ht="17.25" hidden="1" customHeight="1" x14ac:dyDescent="0.2">
      <c r="A15" s="257"/>
      <c r="B15" s="360" t="s">
        <v>3133</v>
      </c>
      <c r="C15" s="357" t="s">
        <v>3441</v>
      </c>
      <c r="D15" s="357">
        <v>44510</v>
      </c>
      <c r="E15" s="357">
        <f t="shared" ref="E15:E19" si="10">D15+8</f>
        <v>44518</v>
      </c>
      <c r="F15" s="357">
        <f t="shared" ref="F15:F19" si="11">D15+11</f>
        <v>44521</v>
      </c>
      <c r="G15" s="400">
        <f t="shared" ref="G15:G19" si="12">D15+13</f>
        <v>44523</v>
      </c>
      <c r="H15" s="357">
        <f t="shared" ref="H15:H19" si="13">D15+17</f>
        <v>44527</v>
      </c>
      <c r="I15" s="435"/>
      <c r="J15" s="442">
        <f t="shared" si="9"/>
        <v>44503</v>
      </c>
      <c r="K15" s="442">
        <f t="shared" si="9"/>
        <v>44503</v>
      </c>
      <c r="L15" s="435"/>
      <c r="M15" s="146"/>
    </row>
    <row r="16" spans="1:13" ht="17.25" hidden="1" customHeight="1" x14ac:dyDescent="0.2">
      <c r="A16" s="257"/>
      <c r="B16" s="360" t="s">
        <v>3434</v>
      </c>
      <c r="C16" s="357" t="s">
        <v>3071</v>
      </c>
      <c r="D16" s="357">
        <v>44518</v>
      </c>
      <c r="E16" s="357">
        <f t="shared" si="10"/>
        <v>44526</v>
      </c>
      <c r="F16" s="357">
        <f t="shared" si="11"/>
        <v>44529</v>
      </c>
      <c r="G16" s="400">
        <f t="shared" si="12"/>
        <v>44531</v>
      </c>
      <c r="H16" s="357">
        <f t="shared" si="13"/>
        <v>44535</v>
      </c>
      <c r="I16" s="435"/>
      <c r="J16" s="442">
        <f t="shared" si="9"/>
        <v>44510</v>
      </c>
      <c r="K16" s="442">
        <f t="shared" si="9"/>
        <v>44510</v>
      </c>
      <c r="L16" s="435"/>
      <c r="M16" s="146"/>
    </row>
    <row r="17" spans="1:13" ht="17.25" hidden="1" customHeight="1" x14ac:dyDescent="0.2">
      <c r="A17" s="257"/>
      <c r="B17" s="360" t="s">
        <v>3437</v>
      </c>
      <c r="C17" s="357" t="s">
        <v>3442</v>
      </c>
      <c r="D17" s="357">
        <v>44521</v>
      </c>
      <c r="E17" s="357">
        <f t="shared" si="10"/>
        <v>44529</v>
      </c>
      <c r="F17" s="357">
        <f t="shared" si="11"/>
        <v>44532</v>
      </c>
      <c r="G17" s="400">
        <f t="shared" si="12"/>
        <v>44534</v>
      </c>
      <c r="H17" s="357">
        <f t="shared" si="13"/>
        <v>44538</v>
      </c>
      <c r="I17" s="703"/>
      <c r="J17" s="442">
        <f t="shared" si="9"/>
        <v>44517</v>
      </c>
      <c r="K17" s="442">
        <f t="shared" si="9"/>
        <v>44517</v>
      </c>
      <c r="L17" s="703"/>
      <c r="M17" s="146"/>
    </row>
    <row r="18" spans="1:13" ht="17.25" hidden="1" customHeight="1" x14ac:dyDescent="0.2">
      <c r="A18" s="257"/>
      <c r="B18" s="360" t="s">
        <v>3443</v>
      </c>
      <c r="C18" s="357" t="s">
        <v>3444</v>
      </c>
      <c r="D18" s="357">
        <v>44527</v>
      </c>
      <c r="E18" s="357">
        <f t="shared" si="10"/>
        <v>44535</v>
      </c>
      <c r="F18" s="357">
        <f t="shared" si="11"/>
        <v>44538</v>
      </c>
      <c r="G18" s="400">
        <f t="shared" si="12"/>
        <v>44540</v>
      </c>
      <c r="H18" s="357">
        <f t="shared" si="13"/>
        <v>44544</v>
      </c>
      <c r="I18" s="703"/>
      <c r="J18" s="442">
        <f t="shared" si="9"/>
        <v>44524</v>
      </c>
      <c r="K18" s="442">
        <f t="shared" si="9"/>
        <v>44524</v>
      </c>
      <c r="L18" s="703"/>
      <c r="M18" s="146"/>
    </row>
    <row r="19" spans="1:13" ht="17.25" hidden="1" customHeight="1" x14ac:dyDescent="0.2">
      <c r="A19" s="257"/>
      <c r="B19" s="360" t="s">
        <v>3445</v>
      </c>
      <c r="C19" s="357" t="s">
        <v>3446</v>
      </c>
      <c r="D19" s="493">
        <v>44536</v>
      </c>
      <c r="E19" s="357">
        <f t="shared" si="10"/>
        <v>44544</v>
      </c>
      <c r="F19" s="357">
        <f t="shared" si="11"/>
        <v>44547</v>
      </c>
      <c r="G19" s="400">
        <f t="shared" si="12"/>
        <v>44549</v>
      </c>
      <c r="H19" s="357">
        <f t="shared" si="13"/>
        <v>44553</v>
      </c>
      <c r="I19" s="468"/>
      <c r="J19" s="442">
        <f t="shared" si="9"/>
        <v>44531</v>
      </c>
      <c r="K19" s="442">
        <f t="shared" si="9"/>
        <v>44531</v>
      </c>
      <c r="L19" s="468"/>
      <c r="M19" s="146"/>
    </row>
    <row r="20" spans="1:13" ht="17.25" hidden="1" customHeight="1" x14ac:dyDescent="0.2">
      <c r="A20" s="257"/>
      <c r="B20" s="360" t="s">
        <v>3447</v>
      </c>
      <c r="C20" s="357" t="s">
        <v>3448</v>
      </c>
      <c r="D20" s="493">
        <v>44548</v>
      </c>
      <c r="E20" s="357">
        <f t="shared" ref="E20" si="14">D20+8</f>
        <v>44556</v>
      </c>
      <c r="F20" s="357">
        <f t="shared" ref="F20" si="15">D20+11</f>
        <v>44559</v>
      </c>
      <c r="G20" s="400">
        <f t="shared" ref="G20" si="16">D20+13</f>
        <v>44561</v>
      </c>
      <c r="H20" s="357">
        <f t="shared" ref="H20" si="17">D20+17</f>
        <v>44565</v>
      </c>
      <c r="I20" s="468"/>
      <c r="J20" s="442">
        <f t="shared" si="9"/>
        <v>44538</v>
      </c>
      <c r="K20" s="442">
        <f t="shared" si="9"/>
        <v>44538</v>
      </c>
      <c r="L20" s="468"/>
      <c r="M20" s="146"/>
    </row>
    <row r="21" spans="1:13" ht="17.25" hidden="1" customHeight="1" x14ac:dyDescent="0.2">
      <c r="A21" s="257"/>
      <c r="B21" s="360" t="s">
        <v>3449</v>
      </c>
      <c r="C21" s="357" t="s">
        <v>3450</v>
      </c>
      <c r="D21" s="493">
        <v>44559</v>
      </c>
      <c r="E21" s="357">
        <f t="shared" ref="E21" si="18">D21+8</f>
        <v>44567</v>
      </c>
      <c r="F21" s="357">
        <f t="shared" ref="F21" si="19">D21+11</f>
        <v>44570</v>
      </c>
      <c r="G21" s="400">
        <f t="shared" ref="G21" si="20">D21+13</f>
        <v>44572</v>
      </c>
      <c r="H21" s="357">
        <f t="shared" ref="H21" si="21">D21+17</f>
        <v>44576</v>
      </c>
      <c r="I21" s="468"/>
      <c r="J21" s="442">
        <f t="shared" si="9"/>
        <v>44545</v>
      </c>
      <c r="K21" s="442">
        <f t="shared" si="9"/>
        <v>44545</v>
      </c>
      <c r="L21" s="468"/>
      <c r="M21" s="146"/>
    </row>
    <row r="22" spans="1:13" ht="16.149999999999999" hidden="1" customHeight="1" x14ac:dyDescent="0.2">
      <c r="A22" s="257"/>
      <c r="B22" s="360" t="s">
        <v>3451</v>
      </c>
      <c r="C22" s="357" t="s">
        <v>3452</v>
      </c>
      <c r="D22" s="493">
        <v>44557</v>
      </c>
      <c r="E22" s="357">
        <f t="shared" ref="E22" si="22">D22+8</f>
        <v>44565</v>
      </c>
      <c r="F22" s="357">
        <f t="shared" ref="F22" si="23">D22+11</f>
        <v>44568</v>
      </c>
      <c r="G22" s="400">
        <f t="shared" ref="G22" si="24">D22+13</f>
        <v>44570</v>
      </c>
      <c r="H22" s="357">
        <f t="shared" ref="H22" si="25">D22+17</f>
        <v>44574</v>
      </c>
      <c r="I22" s="468"/>
      <c r="J22" s="442">
        <f t="shared" si="9"/>
        <v>44552</v>
      </c>
      <c r="K22" s="442">
        <f t="shared" si="9"/>
        <v>44552</v>
      </c>
      <c r="L22" s="468"/>
      <c r="M22" s="146"/>
    </row>
    <row r="23" spans="1:13" ht="17.25" hidden="1" customHeight="1" x14ac:dyDescent="0.2">
      <c r="A23" s="257"/>
      <c r="B23" s="360" t="s">
        <v>3453</v>
      </c>
      <c r="C23" s="357" t="s">
        <v>3080</v>
      </c>
      <c r="D23" s="357">
        <v>44566</v>
      </c>
      <c r="E23" s="357">
        <f t="shared" ref="E23" si="26">D23+8</f>
        <v>44574</v>
      </c>
      <c r="F23" s="357">
        <f t="shared" ref="F23" si="27">D23+11</f>
        <v>44577</v>
      </c>
      <c r="G23" s="400">
        <f t="shared" ref="G23" si="28">D23+13</f>
        <v>44579</v>
      </c>
      <c r="H23" s="357">
        <f t="shared" ref="H23" si="29">D23+17</f>
        <v>44583</v>
      </c>
      <c r="I23" s="468"/>
      <c r="J23" s="442">
        <f t="shared" si="9"/>
        <v>44559</v>
      </c>
      <c r="K23" s="442">
        <f t="shared" si="9"/>
        <v>44559</v>
      </c>
      <c r="L23" s="468"/>
      <c r="M23" s="146"/>
    </row>
    <row r="24" spans="1:13" ht="17.25" hidden="1" customHeight="1" x14ac:dyDescent="0.2">
      <c r="A24" s="257"/>
      <c r="B24" s="360" t="s">
        <v>3426</v>
      </c>
      <c r="C24" s="357" t="s">
        <v>3454</v>
      </c>
      <c r="D24" s="357">
        <v>44584</v>
      </c>
      <c r="E24" s="357">
        <f t="shared" ref="E24" si="30">D24+8</f>
        <v>44592</v>
      </c>
      <c r="F24" s="357">
        <f t="shared" ref="F24" si="31">D24+11</f>
        <v>44595</v>
      </c>
      <c r="G24" s="400">
        <f t="shared" ref="G24" si="32">D24+13</f>
        <v>44597</v>
      </c>
      <c r="H24" s="357">
        <f t="shared" ref="H24" si="33">D24+17</f>
        <v>44601</v>
      </c>
      <c r="I24" s="468"/>
      <c r="J24" s="442">
        <f t="shared" si="9"/>
        <v>44566</v>
      </c>
      <c r="K24" s="442">
        <f t="shared" si="9"/>
        <v>44566</v>
      </c>
      <c r="L24" s="468"/>
      <c r="M24" s="146"/>
    </row>
    <row r="25" spans="1:13" ht="17.25" hidden="1" customHeight="1" x14ac:dyDescent="0.2">
      <c r="A25" s="257"/>
      <c r="B25" s="360" t="s">
        <v>3429</v>
      </c>
      <c r="C25" s="357" t="s">
        <v>3082</v>
      </c>
      <c r="D25" s="357">
        <v>44590</v>
      </c>
      <c r="E25" s="357">
        <f t="shared" ref="E25:E31" si="34">D25+8</f>
        <v>44598</v>
      </c>
      <c r="F25" s="357">
        <f t="shared" ref="F25:F29" si="35">D25+11</f>
        <v>44601</v>
      </c>
      <c r="G25" s="400">
        <f t="shared" ref="G25:G29" si="36">D25+13</f>
        <v>44603</v>
      </c>
      <c r="H25" s="357">
        <f t="shared" ref="H25:H29" si="37">D25+17</f>
        <v>44607</v>
      </c>
      <c r="I25" s="468"/>
      <c r="J25" s="442">
        <f t="shared" si="9"/>
        <v>44573</v>
      </c>
      <c r="K25" s="442">
        <f t="shared" si="9"/>
        <v>44573</v>
      </c>
      <c r="L25" s="468"/>
      <c r="M25" s="146"/>
    </row>
    <row r="26" spans="1:13" ht="17.25" hidden="1" customHeight="1" x14ac:dyDescent="0.2">
      <c r="A26" s="257"/>
      <c r="B26" s="360" t="s">
        <v>3133</v>
      </c>
      <c r="C26" s="357" t="s">
        <v>3455</v>
      </c>
      <c r="D26" s="357">
        <v>44599</v>
      </c>
      <c r="E26" s="357">
        <f t="shared" si="34"/>
        <v>44607</v>
      </c>
      <c r="F26" s="357">
        <f t="shared" si="35"/>
        <v>44610</v>
      </c>
      <c r="G26" s="400">
        <f t="shared" si="36"/>
        <v>44612</v>
      </c>
      <c r="H26" s="357">
        <f t="shared" si="37"/>
        <v>44616</v>
      </c>
      <c r="I26" s="468"/>
      <c r="J26" s="442">
        <f t="shared" si="9"/>
        <v>44580</v>
      </c>
      <c r="K26" s="442">
        <f t="shared" si="9"/>
        <v>44580</v>
      </c>
      <c r="L26" s="468"/>
      <c r="M26" s="146"/>
    </row>
    <row r="27" spans="1:13" ht="17.25" hidden="1" customHeight="1" x14ac:dyDescent="0.2">
      <c r="A27" s="257"/>
      <c r="B27" s="360" t="s">
        <v>3434</v>
      </c>
      <c r="C27" s="357" t="s">
        <v>3456</v>
      </c>
      <c r="D27" s="357">
        <v>44603</v>
      </c>
      <c r="E27" s="357">
        <f t="shared" si="34"/>
        <v>44611</v>
      </c>
      <c r="F27" s="357">
        <f t="shared" si="35"/>
        <v>44614</v>
      </c>
      <c r="G27" s="400">
        <f t="shared" si="36"/>
        <v>44616</v>
      </c>
      <c r="H27" s="357">
        <f t="shared" si="37"/>
        <v>44620</v>
      </c>
      <c r="I27" s="468"/>
      <c r="J27" s="442">
        <f t="shared" si="9"/>
        <v>44587</v>
      </c>
      <c r="K27" s="442">
        <f t="shared" si="9"/>
        <v>44587</v>
      </c>
      <c r="L27" s="468"/>
      <c r="M27" s="146"/>
    </row>
    <row r="28" spans="1:13" ht="17.25" hidden="1" customHeight="1" x14ac:dyDescent="0.2">
      <c r="A28" s="257"/>
      <c r="B28" s="360" t="s">
        <v>3437</v>
      </c>
      <c r="C28" s="357" t="s">
        <v>3457</v>
      </c>
      <c r="D28" s="357">
        <v>44605</v>
      </c>
      <c r="E28" s="357">
        <f t="shared" si="34"/>
        <v>44613</v>
      </c>
      <c r="F28" s="357">
        <f t="shared" si="35"/>
        <v>44616</v>
      </c>
      <c r="G28" s="400">
        <f t="shared" si="36"/>
        <v>44618</v>
      </c>
      <c r="H28" s="357">
        <f t="shared" si="37"/>
        <v>44622</v>
      </c>
      <c r="I28" s="468"/>
      <c r="J28" s="442">
        <f t="shared" si="9"/>
        <v>44594</v>
      </c>
      <c r="K28" s="442">
        <f t="shared" si="9"/>
        <v>44594</v>
      </c>
      <c r="L28" s="468"/>
      <c r="M28" s="146"/>
    </row>
    <row r="29" spans="1:13" ht="17.25" hidden="1" customHeight="1" x14ac:dyDescent="0.2">
      <c r="A29" s="257"/>
      <c r="B29" s="360" t="s">
        <v>3443</v>
      </c>
      <c r="C29" s="357" t="s">
        <v>3458</v>
      </c>
      <c r="D29" s="357">
        <v>44612</v>
      </c>
      <c r="E29" s="357">
        <f t="shared" si="34"/>
        <v>44620</v>
      </c>
      <c r="F29" s="357">
        <f t="shared" si="35"/>
        <v>44623</v>
      </c>
      <c r="G29" s="400">
        <f t="shared" si="36"/>
        <v>44625</v>
      </c>
      <c r="H29" s="357">
        <f t="shared" si="37"/>
        <v>44629</v>
      </c>
      <c r="I29" s="468"/>
      <c r="J29" s="442">
        <f t="shared" si="9"/>
        <v>44601</v>
      </c>
      <c r="K29" s="442">
        <f t="shared" si="9"/>
        <v>44601</v>
      </c>
      <c r="L29" s="468"/>
      <c r="M29" s="146"/>
    </row>
    <row r="30" spans="1:13" ht="17.25" hidden="1" customHeight="1" x14ac:dyDescent="0.2">
      <c r="A30" s="257"/>
      <c r="B30" s="501" t="s">
        <v>439</v>
      </c>
      <c r="C30" s="357" t="s">
        <v>3459</v>
      </c>
      <c r="D30" s="441"/>
      <c r="E30" s="441"/>
      <c r="F30" s="441"/>
      <c r="G30" s="441"/>
      <c r="H30" s="441"/>
      <c r="I30" s="468"/>
      <c r="J30" s="442">
        <f t="shared" si="9"/>
        <v>44608</v>
      </c>
      <c r="K30" s="442">
        <f t="shared" si="9"/>
        <v>44608</v>
      </c>
      <c r="L30" s="468"/>
      <c r="M30" s="146"/>
    </row>
    <row r="31" spans="1:13" ht="17.25" hidden="1" customHeight="1" x14ac:dyDescent="0.2">
      <c r="A31" s="257"/>
      <c r="B31" s="360" t="s">
        <v>3445</v>
      </c>
      <c r="C31" s="357" t="s">
        <v>3460</v>
      </c>
      <c r="D31" s="357">
        <v>44621</v>
      </c>
      <c r="E31" s="357">
        <f t="shared" si="34"/>
        <v>44629</v>
      </c>
      <c r="F31" s="357">
        <f t="shared" ref="F31:F38" si="38">D31+11</f>
        <v>44632</v>
      </c>
      <c r="G31" s="400"/>
      <c r="H31" s="357">
        <f t="shared" ref="H31:H38" si="39">D31+17</f>
        <v>44638</v>
      </c>
      <c r="I31" s="468"/>
      <c r="J31" s="442">
        <f t="shared" si="9"/>
        <v>44615</v>
      </c>
      <c r="K31" s="442">
        <f t="shared" si="9"/>
        <v>44615</v>
      </c>
      <c r="L31" s="468"/>
      <c r="M31" s="146"/>
    </row>
    <row r="32" spans="1:13" ht="17.25" hidden="1" customHeight="1" x14ac:dyDescent="0.2">
      <c r="A32" s="257"/>
      <c r="B32" s="360" t="s">
        <v>3447</v>
      </c>
      <c r="C32" s="357" t="s">
        <v>3461</v>
      </c>
      <c r="D32" s="357">
        <v>44630</v>
      </c>
      <c r="E32" s="357">
        <f t="shared" ref="E32:E36" si="40">D32+8</f>
        <v>44638</v>
      </c>
      <c r="F32" s="357">
        <f t="shared" si="38"/>
        <v>44641</v>
      </c>
      <c r="G32" s="400"/>
      <c r="H32" s="357">
        <f t="shared" si="39"/>
        <v>44647</v>
      </c>
      <c r="I32" s="468"/>
      <c r="J32" s="442">
        <f t="shared" si="9"/>
        <v>44622</v>
      </c>
      <c r="K32" s="442">
        <f t="shared" si="9"/>
        <v>44622</v>
      </c>
      <c r="L32" s="468"/>
      <c r="M32" s="146"/>
    </row>
    <row r="33" spans="1:13" ht="17.25" hidden="1" customHeight="1" x14ac:dyDescent="0.2">
      <c r="A33" s="257"/>
      <c r="B33" s="360" t="s">
        <v>3451</v>
      </c>
      <c r="C33" s="357" t="s">
        <v>3462</v>
      </c>
      <c r="D33" s="357">
        <v>44644</v>
      </c>
      <c r="E33" s="357">
        <f t="shared" si="40"/>
        <v>44652</v>
      </c>
      <c r="F33" s="357">
        <f t="shared" si="38"/>
        <v>44655</v>
      </c>
      <c r="G33" s="400"/>
      <c r="H33" s="357">
        <f t="shared" si="39"/>
        <v>44661</v>
      </c>
      <c r="I33" s="468"/>
      <c r="J33" s="442">
        <f t="shared" si="9"/>
        <v>44629</v>
      </c>
      <c r="K33" s="442">
        <f t="shared" si="9"/>
        <v>44629</v>
      </c>
      <c r="L33" s="468"/>
      <c r="M33" s="146"/>
    </row>
    <row r="34" spans="1:13" ht="17.25" hidden="1" customHeight="1" x14ac:dyDescent="0.2">
      <c r="A34" s="257"/>
      <c r="B34" s="360" t="s">
        <v>3449</v>
      </c>
      <c r="C34" s="357" t="s">
        <v>3463</v>
      </c>
      <c r="D34" s="357">
        <v>44648</v>
      </c>
      <c r="E34" s="357">
        <f t="shared" si="40"/>
        <v>44656</v>
      </c>
      <c r="F34" s="357">
        <f t="shared" si="38"/>
        <v>44659</v>
      </c>
      <c r="G34" s="400"/>
      <c r="H34" s="357">
        <f t="shared" si="39"/>
        <v>44665</v>
      </c>
      <c r="I34" s="468"/>
      <c r="J34" s="442">
        <f t="shared" si="9"/>
        <v>44636</v>
      </c>
      <c r="K34" s="442">
        <f t="shared" si="9"/>
        <v>44636</v>
      </c>
      <c r="L34" s="468"/>
      <c r="M34" s="146"/>
    </row>
    <row r="35" spans="1:13" ht="16.149999999999999" hidden="1" customHeight="1" x14ac:dyDescent="0.2">
      <c r="A35" s="257"/>
      <c r="B35" s="360" t="s">
        <v>3453</v>
      </c>
      <c r="C35" s="357" t="s">
        <v>3464</v>
      </c>
      <c r="D35" s="357">
        <v>44658</v>
      </c>
      <c r="E35" s="357">
        <f t="shared" si="40"/>
        <v>44666</v>
      </c>
      <c r="F35" s="357">
        <f t="shared" si="38"/>
        <v>44669</v>
      </c>
      <c r="G35" s="400"/>
      <c r="H35" s="357">
        <f t="shared" si="39"/>
        <v>44675</v>
      </c>
      <c r="I35" s="468"/>
      <c r="J35" s="442">
        <f t="shared" si="9"/>
        <v>44643</v>
      </c>
      <c r="K35" s="442">
        <f t="shared" si="9"/>
        <v>44643</v>
      </c>
      <c r="L35" s="468"/>
      <c r="M35" s="146"/>
    </row>
    <row r="36" spans="1:13" ht="17.25" hidden="1" customHeight="1" x14ac:dyDescent="0.2">
      <c r="A36" s="257"/>
      <c r="B36" s="360" t="s">
        <v>3426</v>
      </c>
      <c r="C36" s="357" t="s">
        <v>3465</v>
      </c>
      <c r="D36" s="357">
        <v>44667</v>
      </c>
      <c r="E36" s="357">
        <f t="shared" si="40"/>
        <v>44675</v>
      </c>
      <c r="F36" s="357">
        <f t="shared" si="38"/>
        <v>44678</v>
      </c>
      <c r="G36" s="400"/>
      <c r="H36" s="357">
        <f t="shared" si="39"/>
        <v>44684</v>
      </c>
      <c r="I36" s="468"/>
      <c r="J36" s="442">
        <f t="shared" si="9"/>
        <v>44650</v>
      </c>
      <c r="K36" s="442">
        <f t="shared" si="9"/>
        <v>44650</v>
      </c>
      <c r="L36" s="468"/>
      <c r="M36" s="146"/>
    </row>
    <row r="37" spans="1:13" ht="17.25" hidden="1" customHeight="1" x14ac:dyDescent="0.2">
      <c r="A37" s="257"/>
      <c r="B37" s="365" t="s">
        <v>439</v>
      </c>
      <c r="C37" s="441" t="s">
        <v>3466</v>
      </c>
      <c r="D37" s="441">
        <v>44656</v>
      </c>
      <c r="E37" s="441">
        <f t="shared" ref="E37" si="41">D37+8</f>
        <v>44664</v>
      </c>
      <c r="F37" s="441">
        <f t="shared" si="38"/>
        <v>44667</v>
      </c>
      <c r="G37" s="400"/>
      <c r="H37" s="441">
        <f t="shared" si="39"/>
        <v>44673</v>
      </c>
      <c r="I37" s="705"/>
      <c r="J37" s="571">
        <f t="shared" si="9"/>
        <v>44657</v>
      </c>
      <c r="K37" s="571">
        <f t="shared" si="9"/>
        <v>44657</v>
      </c>
      <c r="L37" s="705"/>
      <c r="M37" s="146"/>
    </row>
    <row r="38" spans="1:13" ht="17.25" hidden="1" customHeight="1" x14ac:dyDescent="0.2">
      <c r="A38" s="257"/>
      <c r="B38" s="360" t="s">
        <v>3429</v>
      </c>
      <c r="C38" s="357" t="s">
        <v>3467</v>
      </c>
      <c r="D38" s="320">
        <v>44673</v>
      </c>
      <c r="E38" s="320">
        <f>D38+8</f>
        <v>44681</v>
      </c>
      <c r="F38" s="357">
        <f t="shared" si="38"/>
        <v>44684</v>
      </c>
      <c r="G38" s="441"/>
      <c r="H38" s="357">
        <f t="shared" si="39"/>
        <v>44690</v>
      </c>
      <c r="I38" s="468"/>
      <c r="J38" s="442">
        <v>44664</v>
      </c>
      <c r="K38" s="442">
        <v>44664</v>
      </c>
      <c r="L38" s="468"/>
      <c r="M38" s="146"/>
    </row>
    <row r="39" spans="1:13" ht="18.75" hidden="1" customHeight="1" x14ac:dyDescent="0.2">
      <c r="A39" s="257"/>
      <c r="B39" s="360" t="s">
        <v>3133</v>
      </c>
      <c r="C39" s="357" t="s">
        <v>3468</v>
      </c>
      <c r="D39" s="320">
        <v>44684</v>
      </c>
      <c r="E39" s="320">
        <f t="shared" ref="E39:E40" si="42">D39+8</f>
        <v>44692</v>
      </c>
      <c r="F39" s="357">
        <f t="shared" ref="F39:F40" si="43">D39+11</f>
        <v>44695</v>
      </c>
      <c r="G39" s="441"/>
      <c r="H39" s="357">
        <f t="shared" ref="H39:H40" si="44">D39+17</f>
        <v>44701</v>
      </c>
      <c r="I39" s="468"/>
      <c r="J39" s="442">
        <v>44671</v>
      </c>
      <c r="K39" s="442">
        <v>44671</v>
      </c>
      <c r="L39" s="468"/>
      <c r="M39" s="146"/>
    </row>
    <row r="40" spans="1:13" ht="17.25" hidden="1" customHeight="1" x14ac:dyDescent="0.2">
      <c r="A40" s="257"/>
      <c r="B40" s="360" t="s">
        <v>3469</v>
      </c>
      <c r="C40" s="357" t="s">
        <v>3470</v>
      </c>
      <c r="D40" s="320">
        <v>44694</v>
      </c>
      <c r="E40" s="491">
        <f t="shared" si="42"/>
        <v>44702</v>
      </c>
      <c r="F40" s="357">
        <f t="shared" si="43"/>
        <v>44705</v>
      </c>
      <c r="G40" s="441"/>
      <c r="H40" s="357">
        <f t="shared" si="44"/>
        <v>44711</v>
      </c>
      <c r="I40" s="468"/>
      <c r="J40" s="442">
        <v>44678</v>
      </c>
      <c r="K40" s="442">
        <v>44678</v>
      </c>
      <c r="L40" s="468"/>
      <c r="M40" s="146"/>
    </row>
    <row r="41" spans="1:13" ht="17.25" hidden="1" customHeight="1" x14ac:dyDescent="0.2">
      <c r="A41" s="257"/>
      <c r="B41" s="360" t="s">
        <v>3437</v>
      </c>
      <c r="C41" s="357" t="s">
        <v>3471</v>
      </c>
      <c r="D41" s="320">
        <v>44696</v>
      </c>
      <c r="E41" s="320">
        <f t="shared" ref="E41" si="45">D41+8</f>
        <v>44704</v>
      </c>
      <c r="F41" s="357">
        <f t="shared" ref="F41" si="46">D41+11</f>
        <v>44707</v>
      </c>
      <c r="G41" s="441"/>
      <c r="H41" s="357">
        <f t="shared" ref="H41" si="47">D41+17</f>
        <v>44713</v>
      </c>
      <c r="I41" s="468"/>
      <c r="J41" s="442">
        <f t="shared" ref="J41:K83" si="48">J40+7</f>
        <v>44685</v>
      </c>
      <c r="K41" s="442">
        <f t="shared" si="48"/>
        <v>44685</v>
      </c>
      <c r="L41" s="468"/>
      <c r="M41" s="146"/>
    </row>
    <row r="42" spans="1:13" ht="17.25" hidden="1" customHeight="1" x14ac:dyDescent="0.2">
      <c r="A42" s="257"/>
      <c r="B42" s="360" t="s">
        <v>3443</v>
      </c>
      <c r="C42" s="357" t="s">
        <v>3472</v>
      </c>
      <c r="D42" s="320">
        <v>44698</v>
      </c>
      <c r="E42" s="320">
        <f t="shared" ref="E42" si="49">D42+8</f>
        <v>44706</v>
      </c>
      <c r="F42" s="491">
        <f t="shared" ref="F42" si="50">D42+11</f>
        <v>44709</v>
      </c>
      <c r="G42" s="441"/>
      <c r="H42" s="357">
        <f t="shared" ref="H42" si="51">D42+17</f>
        <v>44715</v>
      </c>
      <c r="I42" s="468"/>
      <c r="J42" s="442">
        <f t="shared" si="48"/>
        <v>44692</v>
      </c>
      <c r="K42" s="442">
        <f t="shared" si="48"/>
        <v>44692</v>
      </c>
      <c r="L42" s="468"/>
      <c r="M42" s="146"/>
    </row>
    <row r="43" spans="1:13" ht="17.25" hidden="1" customHeight="1" x14ac:dyDescent="0.2">
      <c r="A43" s="257"/>
      <c r="B43" s="360" t="s">
        <v>3445</v>
      </c>
      <c r="C43" s="357" t="s">
        <v>3093</v>
      </c>
      <c r="D43" s="320">
        <v>44710</v>
      </c>
      <c r="E43" s="320">
        <f t="shared" ref="E43" si="52">D43+8</f>
        <v>44718</v>
      </c>
      <c r="F43" s="357">
        <f t="shared" ref="F43" si="53">D43+11</f>
        <v>44721</v>
      </c>
      <c r="G43" s="441"/>
      <c r="H43" s="357">
        <f t="shared" ref="H43" si="54">D43+17</f>
        <v>44727</v>
      </c>
      <c r="I43" s="468"/>
      <c r="J43" s="442">
        <f t="shared" si="48"/>
        <v>44699</v>
      </c>
      <c r="K43" s="442">
        <f t="shared" si="48"/>
        <v>44699</v>
      </c>
      <c r="L43" s="468"/>
      <c r="M43" s="146"/>
    </row>
    <row r="44" spans="1:13" ht="17.25" hidden="1" customHeight="1" x14ac:dyDescent="0.2">
      <c r="A44" s="257"/>
      <c r="B44" s="360" t="s">
        <v>3447</v>
      </c>
      <c r="C44" s="357" t="s">
        <v>3473</v>
      </c>
      <c r="D44" s="320">
        <v>44723</v>
      </c>
      <c r="E44" s="320">
        <f t="shared" ref="E44" si="55">D44+8</f>
        <v>44731</v>
      </c>
      <c r="F44" s="357">
        <f t="shared" ref="F44" si="56">D44+11</f>
        <v>44734</v>
      </c>
      <c r="G44" s="441"/>
      <c r="H44" s="357">
        <f t="shared" ref="H44" si="57">D44+17</f>
        <v>44740</v>
      </c>
      <c r="I44" s="468"/>
      <c r="J44" s="442">
        <f t="shared" si="48"/>
        <v>44706</v>
      </c>
      <c r="K44" s="442">
        <f t="shared" si="48"/>
        <v>44706</v>
      </c>
      <c r="L44" s="468"/>
      <c r="M44" s="146"/>
    </row>
    <row r="45" spans="1:13" ht="17.25" hidden="1" customHeight="1" x14ac:dyDescent="0.2">
      <c r="A45" s="257"/>
      <c r="B45" s="360" t="s">
        <v>3451</v>
      </c>
      <c r="C45" s="357" t="s">
        <v>3474</v>
      </c>
      <c r="D45" s="320">
        <v>44727</v>
      </c>
      <c r="E45" s="320">
        <f t="shared" ref="E45" si="58">D45+8</f>
        <v>44735</v>
      </c>
      <c r="F45" s="357">
        <f t="shared" ref="F45" si="59">D45+11</f>
        <v>44738</v>
      </c>
      <c r="G45" s="441"/>
      <c r="H45" s="357">
        <f t="shared" ref="H45" si="60">D45+17</f>
        <v>44744</v>
      </c>
      <c r="I45" s="468"/>
      <c r="J45" s="442">
        <f t="shared" si="48"/>
        <v>44713</v>
      </c>
      <c r="K45" s="442">
        <f t="shared" si="48"/>
        <v>44713</v>
      </c>
      <c r="L45" s="468"/>
      <c r="M45" s="146"/>
    </row>
    <row r="46" spans="1:13" ht="17.25" hidden="1" customHeight="1" x14ac:dyDescent="0.2">
      <c r="A46" s="257"/>
      <c r="B46" s="360" t="s">
        <v>3449</v>
      </c>
      <c r="C46" s="357" t="s">
        <v>3475</v>
      </c>
      <c r="D46" s="320">
        <v>44736</v>
      </c>
      <c r="E46" s="320">
        <f t="shared" ref="E46" si="61">D46+8</f>
        <v>44744</v>
      </c>
      <c r="F46" s="357">
        <f t="shared" ref="F46" si="62">D46+11</f>
        <v>44747</v>
      </c>
      <c r="G46" s="441"/>
      <c r="H46" s="357">
        <f t="shared" ref="H46" si="63">D46+17</f>
        <v>44753</v>
      </c>
      <c r="I46" s="468"/>
      <c r="J46" s="442">
        <f t="shared" si="48"/>
        <v>44720</v>
      </c>
      <c r="K46" s="442">
        <f t="shared" si="48"/>
        <v>44720</v>
      </c>
      <c r="L46" s="468"/>
      <c r="M46" s="146"/>
    </row>
    <row r="47" spans="1:13" ht="17.25" hidden="1" customHeight="1" x14ac:dyDescent="0.2">
      <c r="A47" s="257"/>
      <c r="B47" s="153" t="s">
        <v>3453</v>
      </c>
      <c r="C47" s="320" t="s">
        <v>3476</v>
      </c>
      <c r="D47" s="320">
        <v>44744</v>
      </c>
      <c r="E47" s="320">
        <f t="shared" ref="E47" si="64">D47+8</f>
        <v>44752</v>
      </c>
      <c r="F47" s="320">
        <f t="shared" ref="F47" si="65">D47+11</f>
        <v>44755</v>
      </c>
      <c r="G47" s="441"/>
      <c r="H47" s="320">
        <f t="shared" ref="H47" si="66">D47+17</f>
        <v>44761</v>
      </c>
      <c r="I47" s="468"/>
      <c r="J47" s="442">
        <f t="shared" si="48"/>
        <v>44727</v>
      </c>
      <c r="K47" s="442">
        <f t="shared" si="48"/>
        <v>44727</v>
      </c>
      <c r="L47" s="468"/>
      <c r="M47" s="146"/>
    </row>
    <row r="48" spans="1:13" ht="17.25" hidden="1" customHeight="1" x14ac:dyDescent="0.2">
      <c r="A48" s="257"/>
      <c r="B48" s="437" t="s">
        <v>439</v>
      </c>
      <c r="C48" s="320" t="s">
        <v>3477</v>
      </c>
      <c r="D48" s="491">
        <v>44736</v>
      </c>
      <c r="E48" s="491">
        <f t="shared" ref="E48" si="67">D48+8</f>
        <v>44744</v>
      </c>
      <c r="F48" s="491">
        <f t="shared" ref="F48" si="68">D48+11</f>
        <v>44747</v>
      </c>
      <c r="G48" s="491"/>
      <c r="H48" s="491">
        <f t="shared" ref="H48" si="69">D48+17</f>
        <v>44753</v>
      </c>
      <c r="I48" s="468"/>
      <c r="J48" s="442">
        <f t="shared" si="48"/>
        <v>44734</v>
      </c>
      <c r="K48" s="442">
        <f t="shared" si="48"/>
        <v>44734</v>
      </c>
      <c r="L48" s="468"/>
      <c r="M48" s="146"/>
    </row>
    <row r="49" spans="1:13" ht="17.25" hidden="1" customHeight="1" x14ac:dyDescent="0.2">
      <c r="A49" s="257"/>
      <c r="B49" s="153" t="s">
        <v>3426</v>
      </c>
      <c r="C49" s="320" t="s">
        <v>3478</v>
      </c>
      <c r="D49" s="320">
        <v>44752</v>
      </c>
      <c r="E49" s="320">
        <f t="shared" ref="E49" si="70">D49+8</f>
        <v>44760</v>
      </c>
      <c r="F49" s="320">
        <f t="shared" ref="F49" si="71">D49+11</f>
        <v>44763</v>
      </c>
      <c r="G49" s="441"/>
      <c r="H49" s="320">
        <f t="shared" ref="H49" si="72">D49+17</f>
        <v>44769</v>
      </c>
      <c r="I49" s="468"/>
      <c r="J49" s="442">
        <f t="shared" si="48"/>
        <v>44741</v>
      </c>
      <c r="K49" s="442">
        <f t="shared" si="48"/>
        <v>44741</v>
      </c>
      <c r="L49" s="468"/>
      <c r="M49" s="146"/>
    </row>
    <row r="50" spans="1:13" ht="17.25" hidden="1" customHeight="1" x14ac:dyDescent="0.2">
      <c r="A50" s="257"/>
      <c r="B50" s="153" t="s">
        <v>3429</v>
      </c>
      <c r="C50" s="320" t="s">
        <v>3479</v>
      </c>
      <c r="D50" s="320">
        <v>44760</v>
      </c>
      <c r="E50" s="320">
        <f t="shared" ref="E50" si="73">D50+8</f>
        <v>44768</v>
      </c>
      <c r="F50" s="320">
        <f t="shared" ref="F50" si="74">D50+11</f>
        <v>44771</v>
      </c>
      <c r="G50" s="441"/>
      <c r="H50" s="320">
        <f t="shared" ref="H50" si="75">D50+17</f>
        <v>44777</v>
      </c>
      <c r="I50" s="468"/>
      <c r="J50" s="442">
        <f t="shared" si="48"/>
        <v>44748</v>
      </c>
      <c r="K50" s="442">
        <f t="shared" si="48"/>
        <v>44748</v>
      </c>
      <c r="L50" s="468"/>
      <c r="M50" s="146"/>
    </row>
    <row r="51" spans="1:13" ht="17.25" hidden="1" customHeight="1" x14ac:dyDescent="0.2">
      <c r="A51" s="257"/>
      <c r="B51" s="153" t="s">
        <v>3133</v>
      </c>
      <c r="C51" s="320" t="s">
        <v>3480</v>
      </c>
      <c r="D51" s="320">
        <v>44772</v>
      </c>
      <c r="E51" s="320">
        <f t="shared" ref="E51" si="76">D51+8</f>
        <v>44780</v>
      </c>
      <c r="F51" s="320">
        <f t="shared" ref="F51" si="77">D51+11</f>
        <v>44783</v>
      </c>
      <c r="G51" s="441"/>
      <c r="H51" s="320">
        <f t="shared" ref="H51" si="78">D51+17</f>
        <v>44789</v>
      </c>
      <c r="I51" s="468"/>
      <c r="J51" s="442">
        <f t="shared" si="48"/>
        <v>44755</v>
      </c>
      <c r="K51" s="442">
        <f t="shared" si="48"/>
        <v>44755</v>
      </c>
      <c r="L51" s="468"/>
      <c r="M51" s="146"/>
    </row>
    <row r="52" spans="1:13" ht="17.25" hidden="1" customHeight="1" x14ac:dyDescent="0.2">
      <c r="A52" s="257"/>
      <c r="B52" s="153" t="s">
        <v>3469</v>
      </c>
      <c r="C52" s="320" t="s">
        <v>3481</v>
      </c>
      <c r="D52" s="320">
        <v>44775</v>
      </c>
      <c r="E52" s="320">
        <f t="shared" ref="E52:E53" si="79">D52+8</f>
        <v>44783</v>
      </c>
      <c r="F52" s="320">
        <f t="shared" ref="F52:F53" si="80">D52+11</f>
        <v>44786</v>
      </c>
      <c r="G52" s="441"/>
      <c r="H52" s="320">
        <f t="shared" ref="H52:H53" si="81">D52+17</f>
        <v>44792</v>
      </c>
      <c r="I52" s="468"/>
      <c r="J52" s="442">
        <f t="shared" si="48"/>
        <v>44762</v>
      </c>
      <c r="K52" s="442">
        <f t="shared" si="48"/>
        <v>44762</v>
      </c>
      <c r="L52" s="468"/>
      <c r="M52" s="146"/>
    </row>
    <row r="53" spans="1:13" ht="17.25" hidden="1" customHeight="1" x14ac:dyDescent="0.2">
      <c r="A53" s="257"/>
      <c r="B53" s="437" t="s">
        <v>439</v>
      </c>
      <c r="C53" s="320" t="s">
        <v>3482</v>
      </c>
      <c r="D53" s="491">
        <v>44736</v>
      </c>
      <c r="E53" s="491">
        <f t="shared" si="79"/>
        <v>44744</v>
      </c>
      <c r="F53" s="491">
        <f t="shared" si="80"/>
        <v>44747</v>
      </c>
      <c r="G53" s="491"/>
      <c r="H53" s="491">
        <f t="shared" si="81"/>
        <v>44753</v>
      </c>
      <c r="I53" s="468"/>
      <c r="J53" s="442">
        <f t="shared" si="48"/>
        <v>44769</v>
      </c>
      <c r="K53" s="442">
        <f t="shared" si="48"/>
        <v>44769</v>
      </c>
      <c r="L53" s="468"/>
      <c r="M53" s="146"/>
    </row>
    <row r="54" spans="1:13" ht="17.25" hidden="1" customHeight="1" x14ac:dyDescent="0.2">
      <c r="A54" s="257"/>
      <c r="B54" s="153" t="s">
        <v>3437</v>
      </c>
      <c r="C54" s="320" t="s">
        <v>3483</v>
      </c>
      <c r="D54" s="320">
        <v>44790</v>
      </c>
      <c r="E54" s="320">
        <f t="shared" ref="E54" si="82">D54+8</f>
        <v>44798</v>
      </c>
      <c r="F54" s="320">
        <f t="shared" ref="F54" si="83">D54+11</f>
        <v>44801</v>
      </c>
      <c r="G54" s="491"/>
      <c r="H54" s="320">
        <f t="shared" ref="H54" si="84">D54+17</f>
        <v>44807</v>
      </c>
      <c r="I54" s="468"/>
      <c r="J54" s="442">
        <f t="shared" si="48"/>
        <v>44776</v>
      </c>
      <c r="K54" s="442">
        <f t="shared" si="48"/>
        <v>44776</v>
      </c>
      <c r="L54" s="468"/>
      <c r="M54" s="146"/>
    </row>
    <row r="55" spans="1:13" ht="17.25" hidden="1" customHeight="1" x14ac:dyDescent="0.2">
      <c r="A55" s="257"/>
      <c r="B55" s="153" t="s">
        <v>3079</v>
      </c>
      <c r="C55" s="320" t="s">
        <v>3484</v>
      </c>
      <c r="D55" s="320">
        <v>44797</v>
      </c>
      <c r="E55" s="320">
        <f t="shared" ref="E55" si="85">D55+8</f>
        <v>44805</v>
      </c>
      <c r="F55" s="320">
        <f t="shared" ref="F55" si="86">D55+11</f>
        <v>44808</v>
      </c>
      <c r="G55" s="491"/>
      <c r="H55" s="320">
        <f t="shared" ref="H55" si="87">D55+17</f>
        <v>44814</v>
      </c>
      <c r="I55" s="468"/>
      <c r="J55" s="442">
        <f t="shared" si="48"/>
        <v>44783</v>
      </c>
      <c r="K55" s="442">
        <f t="shared" si="48"/>
        <v>44783</v>
      </c>
      <c r="L55" s="468"/>
      <c r="M55" s="146"/>
    </row>
    <row r="56" spans="1:13" ht="17.25" hidden="1" customHeight="1" x14ac:dyDescent="0.2">
      <c r="A56" s="257"/>
      <c r="B56" s="153" t="s">
        <v>3445</v>
      </c>
      <c r="C56" s="320" t="s">
        <v>3099</v>
      </c>
      <c r="D56" s="320">
        <v>44804</v>
      </c>
      <c r="E56" s="320">
        <f t="shared" ref="E56" si="88">D56+8</f>
        <v>44812</v>
      </c>
      <c r="F56" s="320">
        <f t="shared" ref="F56" si="89">D56+11</f>
        <v>44815</v>
      </c>
      <c r="G56" s="491"/>
      <c r="H56" s="320">
        <f t="shared" ref="H56" si="90">D56+17</f>
        <v>44821</v>
      </c>
      <c r="I56" s="468"/>
      <c r="J56" s="442">
        <f t="shared" si="48"/>
        <v>44790</v>
      </c>
      <c r="K56" s="442">
        <f t="shared" si="48"/>
        <v>44790</v>
      </c>
      <c r="L56" s="468"/>
      <c r="M56" s="146"/>
    </row>
    <row r="57" spans="1:13" ht="17.25" hidden="1" customHeight="1" x14ac:dyDescent="0.2">
      <c r="A57" s="257"/>
      <c r="B57" s="153" t="s">
        <v>3447</v>
      </c>
      <c r="C57" s="320" t="s">
        <v>3485</v>
      </c>
      <c r="D57" s="320">
        <v>44811</v>
      </c>
      <c r="E57" s="320">
        <f t="shared" ref="E57" si="91">D57+8</f>
        <v>44819</v>
      </c>
      <c r="F57" s="320">
        <f t="shared" ref="F57" si="92">D57+11</f>
        <v>44822</v>
      </c>
      <c r="G57" s="491"/>
      <c r="H57" s="320">
        <f t="shared" ref="H57" si="93">D57+17</f>
        <v>44828</v>
      </c>
      <c r="I57" s="468"/>
      <c r="J57" s="442">
        <f t="shared" si="48"/>
        <v>44797</v>
      </c>
      <c r="K57" s="442">
        <f t="shared" si="48"/>
        <v>44797</v>
      </c>
      <c r="L57" s="468"/>
      <c r="M57" s="146"/>
    </row>
    <row r="58" spans="1:13" ht="17.25" hidden="1" customHeight="1" x14ac:dyDescent="0.2">
      <c r="A58" s="257"/>
      <c r="B58" s="607" t="s">
        <v>3486</v>
      </c>
      <c r="C58" s="604" t="s">
        <v>3487</v>
      </c>
      <c r="D58" s="604">
        <v>44814</v>
      </c>
      <c r="E58" s="534">
        <f t="shared" ref="E58:E59" si="94">D58+8</f>
        <v>44822</v>
      </c>
      <c r="F58" s="604">
        <f t="shared" ref="F58:F59" si="95">D58+11</f>
        <v>44825</v>
      </c>
      <c r="G58" s="534"/>
      <c r="H58" s="604">
        <f t="shared" ref="H58:H59" si="96">D58+17</f>
        <v>44831</v>
      </c>
      <c r="I58" s="468"/>
      <c r="J58" s="442">
        <f t="shared" si="48"/>
        <v>44804</v>
      </c>
      <c r="K58" s="442">
        <f t="shared" si="48"/>
        <v>44804</v>
      </c>
      <c r="L58" s="468"/>
      <c r="M58" s="146"/>
    </row>
    <row r="59" spans="1:13" ht="17.25" hidden="1" customHeight="1" x14ac:dyDescent="0.2">
      <c r="A59" s="257"/>
      <c r="B59" s="608" t="s">
        <v>3449</v>
      </c>
      <c r="C59" s="605" t="s">
        <v>3488</v>
      </c>
      <c r="D59" s="605">
        <v>44823</v>
      </c>
      <c r="E59" s="605">
        <f t="shared" si="94"/>
        <v>44831</v>
      </c>
      <c r="F59" s="605">
        <f t="shared" si="95"/>
        <v>44834</v>
      </c>
      <c r="G59" s="606"/>
      <c r="H59" s="605">
        <f t="shared" si="96"/>
        <v>44840</v>
      </c>
      <c r="I59" s="468"/>
      <c r="J59" s="442">
        <f t="shared" si="48"/>
        <v>44811</v>
      </c>
      <c r="K59" s="442">
        <f t="shared" si="48"/>
        <v>44811</v>
      </c>
      <c r="L59" s="468"/>
      <c r="M59" s="146"/>
    </row>
    <row r="60" spans="1:13" ht="17.25" hidden="1" customHeight="1" x14ac:dyDescent="0.2">
      <c r="A60" s="257"/>
      <c r="B60" s="608" t="s">
        <v>3453</v>
      </c>
      <c r="C60" s="605" t="s">
        <v>3489</v>
      </c>
      <c r="D60" s="605">
        <v>44831</v>
      </c>
      <c r="E60" s="605">
        <f t="shared" ref="E60" si="97">D60+8</f>
        <v>44839</v>
      </c>
      <c r="F60" s="605">
        <f t="shared" ref="F60" si="98">D60+11</f>
        <v>44842</v>
      </c>
      <c r="G60" s="606"/>
      <c r="H60" s="605">
        <f t="shared" ref="H60" si="99">D60+17</f>
        <v>44848</v>
      </c>
      <c r="I60" s="468"/>
      <c r="J60" s="442">
        <f t="shared" si="48"/>
        <v>44818</v>
      </c>
      <c r="K60" s="442">
        <f t="shared" si="48"/>
        <v>44818</v>
      </c>
      <c r="L60" s="468"/>
      <c r="M60" s="146"/>
    </row>
    <row r="61" spans="1:13" ht="17.25" hidden="1" customHeight="1" x14ac:dyDescent="0.2">
      <c r="A61" s="257"/>
      <c r="B61" s="153" t="s">
        <v>3426</v>
      </c>
      <c r="C61" s="605" t="s">
        <v>3108</v>
      </c>
      <c r="D61" s="605">
        <v>44838</v>
      </c>
      <c r="E61" s="605">
        <f t="shared" ref="E61" si="100">D61+8</f>
        <v>44846</v>
      </c>
      <c r="F61" s="605">
        <f t="shared" ref="F61" si="101">D61+11</f>
        <v>44849</v>
      </c>
      <c r="G61" s="606"/>
      <c r="H61" s="605">
        <f t="shared" ref="H61" si="102">D61+17</f>
        <v>44855</v>
      </c>
      <c r="I61" s="468"/>
      <c r="J61" s="442">
        <f t="shared" si="48"/>
        <v>44825</v>
      </c>
      <c r="K61" s="442">
        <f t="shared" si="48"/>
        <v>44825</v>
      </c>
      <c r="L61" s="468"/>
      <c r="M61" s="146"/>
    </row>
    <row r="62" spans="1:13" ht="17.25" hidden="1" customHeight="1" x14ac:dyDescent="0.2">
      <c r="A62" s="257"/>
      <c r="B62" s="153" t="s">
        <v>3429</v>
      </c>
      <c r="C62" s="605" t="s">
        <v>3490</v>
      </c>
      <c r="D62" s="605">
        <v>44845</v>
      </c>
      <c r="E62" s="605">
        <f t="shared" ref="E62" si="103">D62+8</f>
        <v>44853</v>
      </c>
      <c r="F62" s="605">
        <f t="shared" ref="F62" si="104">D62+11</f>
        <v>44856</v>
      </c>
      <c r="G62" s="606"/>
      <c r="H62" s="605">
        <f t="shared" ref="H62" si="105">D62+17</f>
        <v>44862</v>
      </c>
      <c r="I62" s="468"/>
      <c r="J62" s="442">
        <f t="shared" si="48"/>
        <v>44832</v>
      </c>
      <c r="K62" s="442">
        <f t="shared" si="48"/>
        <v>44832</v>
      </c>
      <c r="L62" s="468"/>
      <c r="M62" s="146"/>
    </row>
    <row r="63" spans="1:13" ht="17.25" hidden="1" customHeight="1" x14ac:dyDescent="0.2">
      <c r="A63" s="257"/>
      <c r="B63" s="437" t="s">
        <v>439</v>
      </c>
      <c r="C63" s="605" t="s">
        <v>3491</v>
      </c>
      <c r="D63" s="606">
        <v>44838</v>
      </c>
      <c r="E63" s="606">
        <f t="shared" ref="E63" si="106">D63+8</f>
        <v>44846</v>
      </c>
      <c r="F63" s="606">
        <f t="shared" ref="F63" si="107">D63+11</f>
        <v>44849</v>
      </c>
      <c r="G63" s="606"/>
      <c r="H63" s="606">
        <f t="shared" ref="H63" si="108">D63+17</f>
        <v>44855</v>
      </c>
      <c r="I63" s="468"/>
      <c r="J63" s="442">
        <f t="shared" si="48"/>
        <v>44839</v>
      </c>
      <c r="K63" s="442">
        <f t="shared" si="48"/>
        <v>44839</v>
      </c>
      <c r="L63" s="468"/>
      <c r="M63" s="146" t="s">
        <v>2101</v>
      </c>
    </row>
    <row r="64" spans="1:13" ht="17.25" hidden="1" customHeight="1" x14ac:dyDescent="0.2">
      <c r="A64" s="257"/>
      <c r="B64" s="153" t="s">
        <v>3133</v>
      </c>
      <c r="C64" s="605" t="s">
        <v>3492</v>
      </c>
      <c r="D64" s="605">
        <v>44857</v>
      </c>
      <c r="E64" s="605">
        <f t="shared" ref="E64" si="109">D64+8</f>
        <v>44865</v>
      </c>
      <c r="F64" s="605">
        <f t="shared" ref="F64" si="110">D64+11</f>
        <v>44868</v>
      </c>
      <c r="G64" s="606"/>
      <c r="H64" s="605">
        <f t="shared" ref="H64" si="111">D64+17</f>
        <v>44874</v>
      </c>
      <c r="I64" s="468"/>
      <c r="J64" s="442">
        <f t="shared" si="48"/>
        <v>44846</v>
      </c>
      <c r="K64" s="442">
        <f t="shared" si="48"/>
        <v>44846</v>
      </c>
      <c r="L64" s="468"/>
      <c r="M64" s="146"/>
    </row>
    <row r="65" spans="1:13" ht="17.25" hidden="1" customHeight="1" x14ac:dyDescent="0.2">
      <c r="A65" s="257"/>
      <c r="B65" s="153" t="s">
        <v>3469</v>
      </c>
      <c r="C65" s="605" t="s">
        <v>3493</v>
      </c>
      <c r="D65" s="605">
        <v>44861</v>
      </c>
      <c r="E65" s="605">
        <f t="shared" ref="E65" si="112">D65+8</f>
        <v>44869</v>
      </c>
      <c r="F65" s="605">
        <f t="shared" ref="F65" si="113">D65+11</f>
        <v>44872</v>
      </c>
      <c r="G65" s="606"/>
      <c r="H65" s="605">
        <f t="shared" ref="H65" si="114">D65+17</f>
        <v>44878</v>
      </c>
      <c r="I65" s="468"/>
      <c r="J65" s="442">
        <f t="shared" si="48"/>
        <v>44853</v>
      </c>
      <c r="K65" s="442">
        <f t="shared" si="48"/>
        <v>44853</v>
      </c>
      <c r="L65" s="468"/>
      <c r="M65" s="146"/>
    </row>
    <row r="66" spans="1:13" ht="17.25" hidden="1" customHeight="1" x14ac:dyDescent="0.2">
      <c r="A66" s="257"/>
      <c r="B66" s="153" t="s">
        <v>3443</v>
      </c>
      <c r="C66" s="605" t="s">
        <v>3494</v>
      </c>
      <c r="D66" s="605">
        <v>44865</v>
      </c>
      <c r="E66" s="605">
        <f t="shared" ref="E66" si="115">D66+8</f>
        <v>44873</v>
      </c>
      <c r="F66" s="605">
        <f t="shared" ref="F66" si="116">D66+11</f>
        <v>44876</v>
      </c>
      <c r="G66" s="606"/>
      <c r="H66" s="605">
        <f t="shared" ref="H66" si="117">D66+17</f>
        <v>44882</v>
      </c>
      <c r="I66" s="468"/>
      <c r="J66" s="442">
        <f t="shared" si="48"/>
        <v>44860</v>
      </c>
      <c r="K66" s="442">
        <f t="shared" si="48"/>
        <v>44860</v>
      </c>
      <c r="L66" s="468"/>
      <c r="M66" s="146"/>
    </row>
    <row r="67" spans="1:13" ht="17.25" hidden="1" customHeight="1" x14ac:dyDescent="0.2">
      <c r="A67" s="257"/>
      <c r="B67" s="153" t="s">
        <v>3079</v>
      </c>
      <c r="C67" s="605" t="s">
        <v>3495</v>
      </c>
      <c r="D67" s="605">
        <v>44878</v>
      </c>
      <c r="E67" s="605">
        <f>D67+8</f>
        <v>44886</v>
      </c>
      <c r="F67" s="605">
        <f t="shared" ref="F67" si="118">D67+11</f>
        <v>44889</v>
      </c>
      <c r="G67" s="606"/>
      <c r="H67" s="605">
        <f t="shared" ref="H67" si="119">D67+17</f>
        <v>44895</v>
      </c>
      <c r="I67" s="468"/>
      <c r="J67" s="442">
        <f t="shared" si="48"/>
        <v>44867</v>
      </c>
      <c r="K67" s="442">
        <f t="shared" si="48"/>
        <v>44867</v>
      </c>
      <c r="L67" s="468"/>
      <c r="M67" s="146"/>
    </row>
    <row r="68" spans="1:13" ht="17.25" hidden="1" customHeight="1" x14ac:dyDescent="0.2">
      <c r="A68" s="257"/>
      <c r="B68" s="437" t="s">
        <v>439</v>
      </c>
      <c r="C68" s="605" t="s">
        <v>3118</v>
      </c>
      <c r="D68" s="606">
        <f t="shared" ref="D68:D74" si="120">D67+7</f>
        <v>44885</v>
      </c>
      <c r="E68" s="606"/>
      <c r="F68" s="606"/>
      <c r="G68" s="606"/>
      <c r="H68" s="606"/>
      <c r="I68" s="468"/>
      <c r="J68" s="442">
        <f t="shared" si="48"/>
        <v>44874</v>
      </c>
      <c r="K68" s="442">
        <f t="shared" si="48"/>
        <v>44874</v>
      </c>
      <c r="L68" s="468"/>
      <c r="M68" s="146"/>
    </row>
    <row r="69" spans="1:13" ht="17.25" hidden="1" customHeight="1" x14ac:dyDescent="0.2">
      <c r="A69" s="257"/>
      <c r="B69" s="153" t="s">
        <v>3496</v>
      </c>
      <c r="C69" s="605" t="s">
        <v>3497</v>
      </c>
      <c r="D69" s="605">
        <v>44886</v>
      </c>
      <c r="E69" s="605">
        <f t="shared" ref="E69" si="121">D69+8</f>
        <v>44894</v>
      </c>
      <c r="F69" s="606">
        <f t="shared" ref="F69" si="122">D69+11</f>
        <v>44897</v>
      </c>
      <c r="G69" s="606"/>
      <c r="H69" s="605">
        <f t="shared" ref="H69" si="123">D69+17</f>
        <v>44903</v>
      </c>
      <c r="I69" s="468"/>
      <c r="J69" s="442">
        <f t="shared" si="48"/>
        <v>44881</v>
      </c>
      <c r="K69" s="442">
        <f t="shared" si="48"/>
        <v>44881</v>
      </c>
      <c r="L69" s="468"/>
      <c r="M69" s="146"/>
    </row>
    <row r="70" spans="1:13" ht="17.25" hidden="1" customHeight="1" x14ac:dyDescent="0.2">
      <c r="A70" s="257"/>
      <c r="B70" s="437" t="s">
        <v>439</v>
      </c>
      <c r="C70" s="605" t="s">
        <v>3498</v>
      </c>
      <c r="D70" s="606">
        <f t="shared" si="120"/>
        <v>44893</v>
      </c>
      <c r="E70" s="606"/>
      <c r="F70" s="606"/>
      <c r="G70" s="606"/>
      <c r="H70" s="606"/>
      <c r="I70" s="468"/>
      <c r="J70" s="442">
        <f t="shared" si="48"/>
        <v>44888</v>
      </c>
      <c r="K70" s="442">
        <f t="shared" si="48"/>
        <v>44888</v>
      </c>
      <c r="L70" s="468"/>
      <c r="M70" s="146"/>
    </row>
    <row r="71" spans="1:13" ht="17.25" hidden="1" customHeight="1" x14ac:dyDescent="0.2">
      <c r="A71" s="257"/>
      <c r="B71" s="153" t="s">
        <v>3447</v>
      </c>
      <c r="C71" s="605" t="s">
        <v>3123</v>
      </c>
      <c r="D71" s="605">
        <v>44901</v>
      </c>
      <c r="E71" s="605">
        <f t="shared" ref="E71" si="124">D71+8</f>
        <v>44909</v>
      </c>
      <c r="F71" s="605">
        <f t="shared" ref="F71" si="125">D71+11</f>
        <v>44912</v>
      </c>
      <c r="G71" s="606"/>
      <c r="H71" s="605">
        <f t="shared" ref="H71" si="126">D71+17</f>
        <v>44918</v>
      </c>
      <c r="I71" s="468"/>
      <c r="J71" s="442">
        <f t="shared" si="48"/>
        <v>44895</v>
      </c>
      <c r="K71" s="442">
        <f t="shared" si="48"/>
        <v>44895</v>
      </c>
      <c r="L71" s="468"/>
      <c r="M71" s="146"/>
    </row>
    <row r="72" spans="1:13" ht="17.25" hidden="1" customHeight="1" x14ac:dyDescent="0.2">
      <c r="A72" s="257"/>
      <c r="B72" s="153" t="s">
        <v>3449</v>
      </c>
      <c r="C72" s="605" t="s">
        <v>3499</v>
      </c>
      <c r="D72" s="605">
        <v>44911</v>
      </c>
      <c r="E72" s="605">
        <f t="shared" ref="E72" si="127">D72+8</f>
        <v>44919</v>
      </c>
      <c r="F72" s="688">
        <f t="shared" ref="F72" si="128">D72+11</f>
        <v>44922</v>
      </c>
      <c r="G72" s="606"/>
      <c r="H72" s="605">
        <f t="shared" ref="H72" si="129">D72+17</f>
        <v>44928</v>
      </c>
      <c r="I72" s="468"/>
      <c r="J72" s="442">
        <f t="shared" si="48"/>
        <v>44902</v>
      </c>
      <c r="K72" s="442">
        <f t="shared" si="48"/>
        <v>44902</v>
      </c>
      <c r="L72" s="468"/>
      <c r="M72" s="146"/>
    </row>
    <row r="73" spans="1:13" ht="17.25" hidden="1" customHeight="1" x14ac:dyDescent="0.2">
      <c r="A73" s="257"/>
      <c r="B73" s="608" t="s">
        <v>3453</v>
      </c>
      <c r="C73" s="605" t="s">
        <v>3500</v>
      </c>
      <c r="D73" s="605">
        <v>44915</v>
      </c>
      <c r="E73" s="605">
        <f t="shared" ref="E73" si="130">D73+8</f>
        <v>44923</v>
      </c>
      <c r="F73" s="605">
        <f t="shared" ref="F73" si="131">D73+11</f>
        <v>44926</v>
      </c>
      <c r="G73" s="606"/>
      <c r="H73" s="605">
        <f t="shared" ref="H73" si="132">D73+17</f>
        <v>44932</v>
      </c>
      <c r="I73" s="468"/>
      <c r="J73" s="442">
        <f t="shared" si="48"/>
        <v>44909</v>
      </c>
      <c r="K73" s="442">
        <f t="shared" si="48"/>
        <v>44909</v>
      </c>
      <c r="L73" s="468"/>
      <c r="M73" s="146"/>
    </row>
    <row r="74" spans="1:13" ht="17.25" hidden="1" customHeight="1" x14ac:dyDescent="0.2">
      <c r="A74" s="257"/>
      <c r="B74" s="437" t="s">
        <v>439</v>
      </c>
      <c r="C74" s="605" t="s">
        <v>3501</v>
      </c>
      <c r="D74" s="606">
        <f t="shared" si="120"/>
        <v>44922</v>
      </c>
      <c r="E74" s="606"/>
      <c r="F74" s="606"/>
      <c r="G74" s="606"/>
      <c r="H74" s="606"/>
      <c r="I74" s="468"/>
      <c r="J74" s="442">
        <f t="shared" si="48"/>
        <v>44916</v>
      </c>
      <c r="K74" s="442">
        <f t="shared" si="48"/>
        <v>44916</v>
      </c>
      <c r="L74" s="468"/>
      <c r="M74" s="146"/>
    </row>
    <row r="75" spans="1:13" ht="17.25" hidden="1" customHeight="1" x14ac:dyDescent="0.2">
      <c r="A75" s="257"/>
      <c r="B75" s="153" t="s">
        <v>3429</v>
      </c>
      <c r="C75" s="605" t="s">
        <v>3502</v>
      </c>
      <c r="D75" s="605">
        <v>44930</v>
      </c>
      <c r="E75" s="605">
        <f t="shared" ref="E75" si="133">D75+8</f>
        <v>44938</v>
      </c>
      <c r="F75" s="605">
        <f t="shared" ref="F75" si="134">D75+11</f>
        <v>44941</v>
      </c>
      <c r="G75" s="606"/>
      <c r="H75" s="605">
        <f t="shared" ref="H75" si="135">D75+17</f>
        <v>44947</v>
      </c>
      <c r="I75" s="468"/>
      <c r="J75" s="442">
        <f t="shared" si="48"/>
        <v>44923</v>
      </c>
      <c r="K75" s="442">
        <f t="shared" si="48"/>
        <v>44923</v>
      </c>
      <c r="L75" s="468"/>
      <c r="M75" s="146"/>
    </row>
    <row r="76" spans="1:13" ht="17.25" hidden="1" customHeight="1" x14ac:dyDescent="0.2">
      <c r="A76" s="257"/>
      <c r="B76" s="153" t="s">
        <v>3503</v>
      </c>
      <c r="C76" s="605" t="s">
        <v>3504</v>
      </c>
      <c r="D76" s="605">
        <v>44936</v>
      </c>
      <c r="E76" s="605">
        <f t="shared" ref="E76" si="136">D76+8</f>
        <v>44944</v>
      </c>
      <c r="F76" s="605">
        <f t="shared" ref="F76" si="137">D76+11</f>
        <v>44947</v>
      </c>
      <c r="G76" s="606"/>
      <c r="H76" s="605">
        <f t="shared" ref="H76" si="138">D76+17</f>
        <v>44953</v>
      </c>
      <c r="I76" s="468"/>
      <c r="J76" s="442">
        <f t="shared" si="48"/>
        <v>44930</v>
      </c>
      <c r="K76" s="442">
        <f t="shared" si="48"/>
        <v>44930</v>
      </c>
      <c r="L76" s="468"/>
      <c r="M76" s="146"/>
    </row>
    <row r="77" spans="1:13" ht="17.25" hidden="1" customHeight="1" x14ac:dyDescent="0.2">
      <c r="A77" s="257"/>
      <c r="B77" s="153" t="s">
        <v>3469</v>
      </c>
      <c r="C77" s="605" t="s">
        <v>3505</v>
      </c>
      <c r="D77" s="605">
        <v>44941</v>
      </c>
      <c r="E77" s="605">
        <f t="shared" ref="E77" si="139">D77+8</f>
        <v>44949</v>
      </c>
      <c r="F77" s="605">
        <f t="shared" ref="F77" si="140">D77+11</f>
        <v>44952</v>
      </c>
      <c r="G77" s="606"/>
      <c r="H77" s="605">
        <f t="shared" ref="H77" si="141">D77+17</f>
        <v>44958</v>
      </c>
      <c r="I77" s="468"/>
      <c r="J77" s="442">
        <f t="shared" si="48"/>
        <v>44937</v>
      </c>
      <c r="K77" s="442">
        <f t="shared" si="48"/>
        <v>44937</v>
      </c>
      <c r="L77" s="468"/>
      <c r="M77" s="146"/>
    </row>
    <row r="78" spans="1:13" ht="17.25" hidden="1" customHeight="1" x14ac:dyDescent="0.2">
      <c r="A78" s="257"/>
      <c r="B78" s="153" t="s">
        <v>3443</v>
      </c>
      <c r="C78" s="605" t="s">
        <v>3506</v>
      </c>
      <c r="D78" s="605">
        <v>44950</v>
      </c>
      <c r="E78" s="605">
        <f t="shared" ref="E78" si="142">D78+8</f>
        <v>44958</v>
      </c>
      <c r="F78" s="605">
        <f t="shared" ref="F78" si="143">D78+11</f>
        <v>44961</v>
      </c>
      <c r="G78" s="606"/>
      <c r="H78" s="605">
        <f t="shared" ref="H78" si="144">D78+17</f>
        <v>44967</v>
      </c>
      <c r="I78" s="449"/>
      <c r="J78" s="442">
        <f t="shared" si="48"/>
        <v>44944</v>
      </c>
      <c r="K78" s="442">
        <f t="shared" si="48"/>
        <v>44944</v>
      </c>
      <c r="L78" s="449"/>
      <c r="M78" s="146"/>
    </row>
    <row r="79" spans="1:13" ht="17.25" hidden="1" customHeight="1" x14ac:dyDescent="0.2">
      <c r="A79" s="257"/>
      <c r="B79" s="153" t="s">
        <v>3437</v>
      </c>
      <c r="C79" s="605" t="s">
        <v>3507</v>
      </c>
      <c r="D79" s="605">
        <v>44957</v>
      </c>
      <c r="E79" s="605">
        <f t="shared" ref="E79" si="145">D79+8</f>
        <v>44965</v>
      </c>
      <c r="F79" s="605">
        <f t="shared" ref="F79" si="146">D79+11</f>
        <v>44968</v>
      </c>
      <c r="G79" s="606"/>
      <c r="H79" s="605">
        <f t="shared" ref="H79" si="147">D79+17</f>
        <v>44974</v>
      </c>
      <c r="I79" s="468"/>
      <c r="J79" s="442">
        <f t="shared" si="48"/>
        <v>44951</v>
      </c>
      <c r="K79" s="442">
        <f t="shared" si="48"/>
        <v>44951</v>
      </c>
      <c r="L79" s="468"/>
      <c r="M79" s="146"/>
    </row>
    <row r="80" spans="1:13" ht="17.25" hidden="1" customHeight="1" x14ac:dyDescent="0.2">
      <c r="A80" s="257"/>
      <c r="B80" s="153" t="s">
        <v>3079</v>
      </c>
      <c r="C80" s="605" t="s">
        <v>3508</v>
      </c>
      <c r="D80" s="605">
        <v>44963</v>
      </c>
      <c r="E80" s="605">
        <f t="shared" ref="E80" si="148">D80+8</f>
        <v>44971</v>
      </c>
      <c r="F80" s="605">
        <f t="shared" ref="F80" si="149">D80+11</f>
        <v>44974</v>
      </c>
      <c r="G80" s="606"/>
      <c r="H80" s="605">
        <f t="shared" ref="H80" si="150">D80+17</f>
        <v>44980</v>
      </c>
      <c r="I80" s="468"/>
      <c r="J80" s="442">
        <v>44957</v>
      </c>
      <c r="K80" s="442">
        <f t="shared" si="48"/>
        <v>44958</v>
      </c>
      <c r="L80" s="468"/>
      <c r="M80" s="146"/>
    </row>
    <row r="81" spans="1:13" ht="17.25" hidden="1" customHeight="1" x14ac:dyDescent="0.2">
      <c r="A81" s="257"/>
      <c r="B81" s="153" t="s">
        <v>3426</v>
      </c>
      <c r="C81" s="605" t="s">
        <v>3509</v>
      </c>
      <c r="D81" s="605">
        <v>44971</v>
      </c>
      <c r="E81" s="605">
        <f t="shared" ref="E81" si="151">D81+8</f>
        <v>44979</v>
      </c>
      <c r="F81" s="605">
        <f t="shared" ref="F81" si="152">D81+11</f>
        <v>44982</v>
      </c>
      <c r="G81" s="606"/>
      <c r="H81" s="605">
        <f t="shared" ref="H81" si="153">D81+17</f>
        <v>44988</v>
      </c>
      <c r="I81" s="468"/>
      <c r="J81" s="442">
        <f>J80+7</f>
        <v>44964</v>
      </c>
      <c r="K81" s="442">
        <f t="shared" si="48"/>
        <v>44965</v>
      </c>
      <c r="L81" s="468"/>
      <c r="M81" s="146"/>
    </row>
    <row r="82" spans="1:13" ht="17.25" hidden="1" customHeight="1" x14ac:dyDescent="0.2">
      <c r="A82" s="257"/>
      <c r="B82" s="689" t="s">
        <v>439</v>
      </c>
      <c r="C82" s="690" t="s">
        <v>3510</v>
      </c>
      <c r="D82" s="606">
        <f t="shared" ref="D82:D88" si="154">D81+7</f>
        <v>44978</v>
      </c>
      <c r="E82" s="606">
        <f t="shared" ref="E82" si="155">D82+8</f>
        <v>44986</v>
      </c>
      <c r="F82" s="606">
        <f t="shared" ref="F82" si="156">D82+11</f>
        <v>44989</v>
      </c>
      <c r="G82" s="606"/>
      <c r="H82" s="606">
        <f t="shared" ref="H82" si="157">D82+17</f>
        <v>44995</v>
      </c>
      <c r="I82" s="468"/>
      <c r="J82" s="442">
        <f t="shared" ref="J82:J105" si="158">J81+7</f>
        <v>44971</v>
      </c>
      <c r="K82" s="442">
        <f t="shared" si="48"/>
        <v>44972</v>
      </c>
      <c r="L82" s="468"/>
      <c r="M82" s="146"/>
    </row>
    <row r="83" spans="1:13" ht="17.25" hidden="1" customHeight="1" x14ac:dyDescent="0.2">
      <c r="A83" s="257"/>
      <c r="B83" s="691" t="s">
        <v>3447</v>
      </c>
      <c r="C83" s="605" t="s">
        <v>3511</v>
      </c>
      <c r="D83" s="605">
        <v>44984</v>
      </c>
      <c r="E83" s="605">
        <f t="shared" ref="E83" si="159">D83+8</f>
        <v>44992</v>
      </c>
      <c r="F83" s="605">
        <f t="shared" ref="F83" si="160">D83+11</f>
        <v>44995</v>
      </c>
      <c r="G83" s="606"/>
      <c r="H83" s="605">
        <f t="shared" ref="H83" si="161">D83+17</f>
        <v>45001</v>
      </c>
      <c r="I83" s="468"/>
      <c r="J83" s="442">
        <f t="shared" si="158"/>
        <v>44978</v>
      </c>
      <c r="K83" s="442">
        <f t="shared" si="48"/>
        <v>44979</v>
      </c>
      <c r="L83" s="468"/>
      <c r="M83" s="146"/>
    </row>
    <row r="84" spans="1:13" ht="17.25" hidden="1" customHeight="1" x14ac:dyDescent="0.2">
      <c r="A84" s="712" t="s">
        <v>3512</v>
      </c>
      <c r="B84" s="691" t="s">
        <v>3451</v>
      </c>
      <c r="C84" s="605" t="s">
        <v>3513</v>
      </c>
      <c r="D84" s="605">
        <v>44996</v>
      </c>
      <c r="E84" s="605">
        <f t="shared" ref="E84" si="162">D84+8</f>
        <v>45004</v>
      </c>
      <c r="F84" s="605">
        <f t="shared" ref="F84" si="163">D84+11</f>
        <v>45007</v>
      </c>
      <c r="G84" s="606"/>
      <c r="H84" s="605">
        <f t="shared" ref="H84" si="164">D84+17</f>
        <v>45013</v>
      </c>
      <c r="I84" s="468"/>
      <c r="J84" s="442">
        <f t="shared" si="158"/>
        <v>44985</v>
      </c>
      <c r="K84" s="442">
        <f t="shared" ref="K84:K89" si="165">K83+7</f>
        <v>44986</v>
      </c>
      <c r="L84" s="468"/>
      <c r="M84" s="146"/>
    </row>
    <row r="85" spans="1:13" ht="15.6" hidden="1" customHeight="1" x14ac:dyDescent="0.2">
      <c r="A85" s="257"/>
      <c r="B85" s="691" t="s">
        <v>3453</v>
      </c>
      <c r="C85" s="605" t="s">
        <v>3514</v>
      </c>
      <c r="D85" s="605">
        <v>45016</v>
      </c>
      <c r="E85" s="605">
        <f t="shared" ref="E85" si="166">D85+8</f>
        <v>45024</v>
      </c>
      <c r="F85" s="606" t="b">
        <f>A88=D85+11</f>
        <v>0</v>
      </c>
      <c r="G85" s="606"/>
      <c r="H85" s="606">
        <f t="shared" ref="H85" si="167">D85+17</f>
        <v>45033</v>
      </c>
      <c r="I85" s="468"/>
      <c r="J85" s="442">
        <f t="shared" si="158"/>
        <v>44992</v>
      </c>
      <c r="K85" s="442">
        <f t="shared" si="165"/>
        <v>44993</v>
      </c>
      <c r="L85" s="468"/>
      <c r="M85" s="146"/>
    </row>
    <row r="86" spans="1:13" ht="17.25" hidden="1" customHeight="1" x14ac:dyDescent="0.2">
      <c r="A86" s="257"/>
      <c r="B86" s="691" t="s">
        <v>3515</v>
      </c>
      <c r="C86" s="605" t="s">
        <v>3516</v>
      </c>
      <c r="D86" s="605">
        <v>45023</v>
      </c>
      <c r="E86" s="605">
        <f t="shared" ref="E86" si="168">D86+8</f>
        <v>45031</v>
      </c>
      <c r="F86" s="605">
        <f t="shared" ref="F86" si="169">D86+11</f>
        <v>45034</v>
      </c>
      <c r="G86" s="606"/>
      <c r="H86" s="605">
        <f t="shared" ref="H86" si="170">D86+17</f>
        <v>45040</v>
      </c>
      <c r="I86" s="468"/>
      <c r="J86" s="442">
        <f t="shared" si="158"/>
        <v>44999</v>
      </c>
      <c r="K86" s="442">
        <f t="shared" si="165"/>
        <v>45000</v>
      </c>
      <c r="L86" s="468"/>
      <c r="M86" s="146"/>
    </row>
    <row r="87" spans="1:13" ht="17.25" hidden="1" customHeight="1" x14ac:dyDescent="0.2">
      <c r="A87" s="257"/>
      <c r="B87" s="702" t="s">
        <v>3429</v>
      </c>
      <c r="C87" s="605" t="s">
        <v>3517</v>
      </c>
      <c r="D87" s="605">
        <v>45027</v>
      </c>
      <c r="E87" s="605">
        <f t="shared" ref="E87" si="171">D87+8</f>
        <v>45035</v>
      </c>
      <c r="F87" s="605">
        <f t="shared" ref="F87" si="172">D87+11</f>
        <v>45038</v>
      </c>
      <c r="G87" s="606"/>
      <c r="H87" s="605">
        <f t="shared" ref="H87" si="173">D87+17</f>
        <v>45044</v>
      </c>
      <c r="I87" s="468"/>
      <c r="J87" s="442">
        <f t="shared" si="158"/>
        <v>45006</v>
      </c>
      <c r="K87" s="442">
        <f t="shared" si="165"/>
        <v>45007</v>
      </c>
      <c r="L87" s="468"/>
      <c r="M87" s="146"/>
    </row>
    <row r="88" spans="1:13" ht="17.25" hidden="1" customHeight="1" x14ac:dyDescent="0.2">
      <c r="A88" s="257"/>
      <c r="B88" s="437" t="s">
        <v>439</v>
      </c>
      <c r="C88" s="701" t="s">
        <v>3518</v>
      </c>
      <c r="D88" s="606">
        <f t="shared" si="154"/>
        <v>45034</v>
      </c>
      <c r="E88" s="606">
        <f t="shared" ref="E88" si="174">D88+8</f>
        <v>45042</v>
      </c>
      <c r="F88" s="606">
        <f t="shared" ref="F88" si="175">D88+11</f>
        <v>45045</v>
      </c>
      <c r="G88" s="606"/>
      <c r="H88" s="606">
        <f t="shared" ref="H88" si="176">D88+17</f>
        <v>45051</v>
      </c>
      <c r="I88" s="468"/>
      <c r="J88" s="442">
        <f t="shared" si="158"/>
        <v>45013</v>
      </c>
      <c r="K88" s="442">
        <f t="shared" si="165"/>
        <v>45014</v>
      </c>
      <c r="L88" s="468"/>
      <c r="M88" s="146"/>
    </row>
    <row r="89" spans="1:13" ht="17.25" hidden="1" customHeight="1" x14ac:dyDescent="0.2">
      <c r="A89" s="257"/>
      <c r="B89" s="153" t="s">
        <v>3469</v>
      </c>
      <c r="C89" s="701" t="s">
        <v>3519</v>
      </c>
      <c r="D89" s="605">
        <v>45030</v>
      </c>
      <c r="E89" s="605">
        <f t="shared" ref="E89" si="177">D89+8</f>
        <v>45038</v>
      </c>
      <c r="F89" s="605">
        <f t="shared" ref="F89" si="178">D89+11</f>
        <v>45041</v>
      </c>
      <c r="G89" s="606"/>
      <c r="H89" s="605">
        <f t="shared" ref="H89" si="179">D89+17</f>
        <v>45047</v>
      </c>
      <c r="I89" s="468"/>
      <c r="J89" s="442">
        <f t="shared" si="158"/>
        <v>45020</v>
      </c>
      <c r="K89" s="442">
        <f t="shared" si="165"/>
        <v>45021</v>
      </c>
      <c r="L89" s="468"/>
      <c r="M89" s="146"/>
    </row>
    <row r="90" spans="1:13" ht="17.25" hidden="1" customHeight="1" x14ac:dyDescent="0.2">
      <c r="A90" s="257"/>
      <c r="B90" s="153" t="s">
        <v>3443</v>
      </c>
      <c r="C90" s="701" t="s">
        <v>3520</v>
      </c>
      <c r="D90" s="605">
        <v>45037</v>
      </c>
      <c r="E90" s="605">
        <f>D90+13</f>
        <v>45050</v>
      </c>
      <c r="F90" s="605">
        <f t="shared" ref="F90:F91" si="180">D90+11</f>
        <v>45048</v>
      </c>
      <c r="G90" s="606"/>
      <c r="H90" s="605">
        <f t="shared" ref="H90:H91" si="181">D90+17</f>
        <v>45054</v>
      </c>
      <c r="I90" s="468"/>
      <c r="J90" s="442">
        <f t="shared" si="158"/>
        <v>45027</v>
      </c>
      <c r="K90" s="442">
        <f t="shared" ref="K90:K91" si="182">K89+7</f>
        <v>45028</v>
      </c>
      <c r="L90" s="468"/>
      <c r="M90" s="146"/>
    </row>
    <row r="91" spans="1:13" ht="17.25" hidden="1" customHeight="1" x14ac:dyDescent="0.2">
      <c r="A91" s="257"/>
      <c r="B91" s="607" t="s">
        <v>3437</v>
      </c>
      <c r="C91" s="710" t="s">
        <v>3521</v>
      </c>
      <c r="D91" s="690">
        <v>45044</v>
      </c>
      <c r="E91" s="690">
        <f>D91+15</f>
        <v>45059</v>
      </c>
      <c r="F91" s="690">
        <f t="shared" si="180"/>
        <v>45055</v>
      </c>
      <c r="G91" s="711"/>
      <c r="H91" s="690">
        <f t="shared" si="181"/>
        <v>45061</v>
      </c>
      <c r="I91" s="468"/>
      <c r="J91" s="442">
        <f t="shared" si="158"/>
        <v>45034</v>
      </c>
      <c r="K91" s="442">
        <f t="shared" si="182"/>
        <v>45035</v>
      </c>
      <c r="L91" s="468"/>
      <c r="M91" s="146"/>
    </row>
    <row r="92" spans="1:13" ht="17.25" hidden="1" customHeight="1" x14ac:dyDescent="0.2">
      <c r="A92" s="257"/>
      <c r="B92" s="153" t="s">
        <v>3079</v>
      </c>
      <c r="C92" s="320" t="s">
        <v>3522</v>
      </c>
      <c r="D92" s="320">
        <v>45048</v>
      </c>
      <c r="E92" s="320">
        <f t="shared" ref="E92:E93" si="183">D92+8</f>
        <v>45056</v>
      </c>
      <c r="F92" s="320">
        <f t="shared" ref="F92:F93" si="184">D92+11</f>
        <v>45059</v>
      </c>
      <c r="G92" s="491"/>
      <c r="H92" s="320">
        <f t="shared" ref="H92:H93" si="185">D92+17</f>
        <v>45065</v>
      </c>
      <c r="I92" s="468"/>
      <c r="J92" s="442">
        <f t="shared" si="158"/>
        <v>45041</v>
      </c>
      <c r="K92" s="442">
        <f t="shared" ref="K92:K105" si="186">K91+7</f>
        <v>45042</v>
      </c>
      <c r="L92" s="468"/>
      <c r="M92" s="146"/>
    </row>
    <row r="93" spans="1:13" ht="17.25" hidden="1" customHeight="1" x14ac:dyDescent="0.2">
      <c r="A93" s="257"/>
      <c r="B93" s="153" t="s">
        <v>3426</v>
      </c>
      <c r="C93" s="320" t="s">
        <v>3523</v>
      </c>
      <c r="D93" s="320">
        <v>45054</v>
      </c>
      <c r="E93" s="320">
        <f t="shared" si="183"/>
        <v>45062</v>
      </c>
      <c r="F93" s="320">
        <f t="shared" si="184"/>
        <v>45065</v>
      </c>
      <c r="G93" s="491"/>
      <c r="H93" s="320">
        <f t="shared" si="185"/>
        <v>45071</v>
      </c>
      <c r="I93" s="468"/>
      <c r="J93" s="442">
        <f t="shared" si="158"/>
        <v>45048</v>
      </c>
      <c r="K93" s="442">
        <f t="shared" si="186"/>
        <v>45049</v>
      </c>
      <c r="L93" s="468"/>
      <c r="M93" s="146"/>
    </row>
    <row r="94" spans="1:13" ht="17.25" hidden="1" customHeight="1" x14ac:dyDescent="0.2">
      <c r="A94" s="257"/>
      <c r="B94" s="153" t="s">
        <v>3445</v>
      </c>
      <c r="C94" s="320" t="s">
        <v>3524</v>
      </c>
      <c r="D94" s="320">
        <v>45064</v>
      </c>
      <c r="E94" s="320">
        <f t="shared" ref="E94:E97" si="187">D94+8</f>
        <v>45072</v>
      </c>
      <c r="F94" s="320">
        <f t="shared" ref="F94:F97" si="188">D94+11</f>
        <v>45075</v>
      </c>
      <c r="G94" s="491"/>
      <c r="H94" s="320">
        <f t="shared" ref="H94:H97" si="189">D94+17</f>
        <v>45081</v>
      </c>
      <c r="I94" s="468"/>
      <c r="J94" s="442">
        <f t="shared" si="158"/>
        <v>45055</v>
      </c>
      <c r="K94" s="442">
        <f t="shared" si="186"/>
        <v>45056</v>
      </c>
      <c r="L94" s="468"/>
      <c r="M94" s="146"/>
    </row>
    <row r="95" spans="1:13" ht="17.25" hidden="1" customHeight="1" x14ac:dyDescent="0.2">
      <c r="A95" s="257"/>
      <c r="B95" s="153" t="s">
        <v>3447</v>
      </c>
      <c r="C95" s="320" t="s">
        <v>3525</v>
      </c>
      <c r="D95" s="320">
        <v>45070</v>
      </c>
      <c r="E95" s="320">
        <f t="shared" si="187"/>
        <v>45078</v>
      </c>
      <c r="F95" s="320">
        <f t="shared" si="188"/>
        <v>45081</v>
      </c>
      <c r="G95" s="491"/>
      <c r="H95" s="320">
        <f t="shared" si="189"/>
        <v>45087</v>
      </c>
      <c r="I95" s="468"/>
      <c r="J95" s="442">
        <f t="shared" si="158"/>
        <v>45062</v>
      </c>
      <c r="K95" s="442">
        <f t="shared" si="186"/>
        <v>45063</v>
      </c>
      <c r="L95" s="468"/>
      <c r="M95" s="146"/>
    </row>
    <row r="96" spans="1:13" ht="17.25" hidden="1" customHeight="1" x14ac:dyDescent="0.2">
      <c r="A96" s="257"/>
      <c r="B96" s="153" t="s">
        <v>3449</v>
      </c>
      <c r="C96" s="320" t="s">
        <v>3526</v>
      </c>
      <c r="D96" s="320">
        <v>45081</v>
      </c>
      <c r="E96" s="320">
        <f t="shared" si="187"/>
        <v>45089</v>
      </c>
      <c r="F96" s="320">
        <f t="shared" si="188"/>
        <v>45092</v>
      </c>
      <c r="G96" s="491"/>
      <c r="H96" s="320">
        <f t="shared" si="189"/>
        <v>45098</v>
      </c>
      <c r="I96" s="468"/>
      <c r="J96" s="442">
        <f t="shared" si="158"/>
        <v>45069</v>
      </c>
      <c r="K96" s="442">
        <f t="shared" si="186"/>
        <v>45070</v>
      </c>
      <c r="L96" s="468"/>
      <c r="M96" s="146"/>
    </row>
    <row r="97" spans="1:13" ht="17.25" hidden="1" customHeight="1" x14ac:dyDescent="0.2">
      <c r="A97" s="257"/>
      <c r="B97" s="153" t="s">
        <v>3451</v>
      </c>
      <c r="C97" s="320" t="s">
        <v>3527</v>
      </c>
      <c r="D97" s="320">
        <v>45089</v>
      </c>
      <c r="E97" s="320">
        <f t="shared" si="187"/>
        <v>45097</v>
      </c>
      <c r="F97" s="320">
        <f t="shared" si="188"/>
        <v>45100</v>
      </c>
      <c r="G97" s="491"/>
      <c r="H97" s="320">
        <f t="shared" si="189"/>
        <v>45106</v>
      </c>
      <c r="I97" s="468"/>
      <c r="J97" s="442">
        <f t="shared" si="158"/>
        <v>45076</v>
      </c>
      <c r="K97" s="442">
        <f t="shared" si="186"/>
        <v>45077</v>
      </c>
      <c r="L97" s="468"/>
      <c r="M97" s="146"/>
    </row>
    <row r="98" spans="1:13" ht="17.25" hidden="1" customHeight="1" x14ac:dyDescent="0.2">
      <c r="A98" s="257"/>
      <c r="B98" s="153" t="s">
        <v>3528</v>
      </c>
      <c r="C98" s="320" t="s">
        <v>3529</v>
      </c>
      <c r="D98" s="320">
        <v>45097</v>
      </c>
      <c r="E98" s="320">
        <f t="shared" ref="E98" si="190">D98+8</f>
        <v>45105</v>
      </c>
      <c r="F98" s="320">
        <f t="shared" ref="F98" si="191">D98+11</f>
        <v>45108</v>
      </c>
      <c r="G98" s="491"/>
      <c r="H98" s="320">
        <f t="shared" ref="H98" si="192">D98+17</f>
        <v>45114</v>
      </c>
      <c r="I98" s="468"/>
      <c r="J98" s="442">
        <f t="shared" si="158"/>
        <v>45083</v>
      </c>
      <c r="K98" s="442">
        <f t="shared" si="186"/>
        <v>45084</v>
      </c>
      <c r="L98" s="468"/>
      <c r="M98" s="146"/>
    </row>
    <row r="99" spans="1:13" ht="17.25" hidden="1" customHeight="1" x14ac:dyDescent="0.2">
      <c r="A99" s="257"/>
      <c r="B99" s="153" t="s">
        <v>3503</v>
      </c>
      <c r="C99" s="320" t="s">
        <v>3530</v>
      </c>
      <c r="D99" s="320">
        <v>45094</v>
      </c>
      <c r="E99" s="320">
        <f t="shared" ref="E99" si="193">D99+8</f>
        <v>45102</v>
      </c>
      <c r="F99" s="320">
        <f t="shared" ref="F99" si="194">D99+11</f>
        <v>45105</v>
      </c>
      <c r="G99" s="491"/>
      <c r="H99" s="320">
        <f t="shared" ref="H99" si="195">D99+17</f>
        <v>45111</v>
      </c>
      <c r="I99" s="468"/>
      <c r="J99" s="442">
        <f t="shared" si="158"/>
        <v>45090</v>
      </c>
      <c r="K99" s="442">
        <f t="shared" si="186"/>
        <v>45091</v>
      </c>
      <c r="L99" s="468"/>
      <c r="M99" s="146"/>
    </row>
    <row r="100" spans="1:13" ht="17.25" hidden="1" customHeight="1" x14ac:dyDescent="0.2">
      <c r="A100" s="257"/>
      <c r="B100" s="153" t="s">
        <v>3515</v>
      </c>
      <c r="C100" s="320" t="s">
        <v>3531</v>
      </c>
      <c r="D100" s="320">
        <v>45105</v>
      </c>
      <c r="E100" s="320">
        <f t="shared" ref="E100" si="196">D100+8</f>
        <v>45113</v>
      </c>
      <c r="F100" s="491">
        <f t="shared" ref="F100" si="197">D100+11</f>
        <v>45116</v>
      </c>
      <c r="G100" s="491"/>
      <c r="H100" s="320">
        <f t="shared" ref="H100" si="198">D100+17</f>
        <v>45122</v>
      </c>
      <c r="I100" s="468"/>
      <c r="J100" s="442">
        <f t="shared" si="158"/>
        <v>45097</v>
      </c>
      <c r="K100" s="442">
        <f t="shared" si="186"/>
        <v>45098</v>
      </c>
      <c r="L100" s="468"/>
      <c r="M100" s="146"/>
    </row>
    <row r="101" spans="1:13" ht="17.25" hidden="1" customHeight="1" x14ac:dyDescent="0.2">
      <c r="A101" s="257"/>
      <c r="B101" s="153" t="s">
        <v>3429</v>
      </c>
      <c r="C101" s="320" t="s">
        <v>3532</v>
      </c>
      <c r="D101" s="320">
        <v>45113</v>
      </c>
      <c r="E101" s="320">
        <f t="shared" ref="E101" si="199">D101+8</f>
        <v>45121</v>
      </c>
      <c r="F101" s="320">
        <f t="shared" ref="F101" si="200">D101+11</f>
        <v>45124</v>
      </c>
      <c r="G101" s="491"/>
      <c r="H101" s="320">
        <f t="shared" ref="H101" si="201">D101+17</f>
        <v>45130</v>
      </c>
      <c r="I101" s="468"/>
      <c r="J101" s="442">
        <f t="shared" si="158"/>
        <v>45104</v>
      </c>
      <c r="K101" s="442">
        <f t="shared" si="186"/>
        <v>45105</v>
      </c>
      <c r="L101" s="468"/>
      <c r="M101" s="146"/>
    </row>
    <row r="102" spans="1:13" ht="17.25" hidden="1" customHeight="1" x14ac:dyDescent="0.2">
      <c r="A102" s="257"/>
      <c r="B102" s="153" t="s">
        <v>3469</v>
      </c>
      <c r="C102" s="320" t="s">
        <v>3533</v>
      </c>
      <c r="D102" s="320">
        <v>45121</v>
      </c>
      <c r="E102" s="320">
        <f t="shared" ref="E102" si="202">D102+8</f>
        <v>45129</v>
      </c>
      <c r="F102" s="320">
        <f t="shared" ref="F102" si="203">D102+11</f>
        <v>45132</v>
      </c>
      <c r="G102" s="491"/>
      <c r="H102" s="320">
        <f t="shared" ref="H102" si="204">D102+17</f>
        <v>45138</v>
      </c>
      <c r="I102" s="468"/>
      <c r="J102" s="442">
        <f t="shared" si="158"/>
        <v>45111</v>
      </c>
      <c r="K102" s="442">
        <f t="shared" si="186"/>
        <v>45112</v>
      </c>
      <c r="L102" s="468"/>
      <c r="M102" s="146"/>
    </row>
    <row r="103" spans="1:13" ht="17.25" hidden="1" customHeight="1" x14ac:dyDescent="0.2">
      <c r="A103" s="257"/>
      <c r="B103" s="153" t="s">
        <v>3443</v>
      </c>
      <c r="C103" s="320" t="s">
        <v>3534</v>
      </c>
      <c r="D103" s="320">
        <v>45127</v>
      </c>
      <c r="E103" s="320">
        <f>D103+8</f>
        <v>45135</v>
      </c>
      <c r="F103" s="320">
        <f t="shared" ref="F103" si="205">D103+11</f>
        <v>45138</v>
      </c>
      <c r="G103" s="491"/>
      <c r="H103" s="320">
        <f t="shared" ref="H103" si="206">D103+17</f>
        <v>45144</v>
      </c>
      <c r="I103" s="468"/>
      <c r="J103" s="442">
        <f t="shared" si="158"/>
        <v>45118</v>
      </c>
      <c r="K103" s="442">
        <f t="shared" si="186"/>
        <v>45119</v>
      </c>
      <c r="L103" s="468"/>
      <c r="M103" s="146"/>
    </row>
    <row r="104" spans="1:13" ht="17.25" hidden="1" customHeight="1" x14ac:dyDescent="0.2">
      <c r="A104" s="257"/>
      <c r="B104" s="153" t="s">
        <v>3437</v>
      </c>
      <c r="C104" s="320" t="s">
        <v>3535</v>
      </c>
      <c r="D104" s="320">
        <v>45137</v>
      </c>
      <c r="E104" s="320">
        <f t="shared" ref="E104" si="207">D104+8</f>
        <v>45145</v>
      </c>
      <c r="F104" s="320">
        <f t="shared" ref="F104" si="208">D104+11</f>
        <v>45148</v>
      </c>
      <c r="G104" s="491"/>
      <c r="H104" s="320">
        <f t="shared" ref="H104" si="209">D104+17</f>
        <v>45154</v>
      </c>
      <c r="I104" s="468"/>
      <c r="J104" s="442">
        <f t="shared" si="158"/>
        <v>45125</v>
      </c>
      <c r="K104" s="442">
        <f t="shared" si="186"/>
        <v>45126</v>
      </c>
      <c r="L104" s="468"/>
      <c r="M104" s="146"/>
    </row>
    <row r="105" spans="1:13" ht="17.25" hidden="1" customHeight="1" x14ac:dyDescent="0.2">
      <c r="A105" s="257"/>
      <c r="B105" s="153" t="s">
        <v>3426</v>
      </c>
      <c r="C105" s="320" t="s">
        <v>3536</v>
      </c>
      <c r="D105" s="320">
        <v>45143</v>
      </c>
      <c r="E105" s="320">
        <f t="shared" ref="E105" si="210">D105+8</f>
        <v>45151</v>
      </c>
      <c r="F105" s="320">
        <f t="shared" ref="F105" si="211">D105+11</f>
        <v>45154</v>
      </c>
      <c r="G105" s="491"/>
      <c r="H105" s="320">
        <f t="shared" ref="H105" si="212">D105+17</f>
        <v>45160</v>
      </c>
      <c r="I105" s="468"/>
      <c r="J105" s="442">
        <f t="shared" si="158"/>
        <v>45132</v>
      </c>
      <c r="K105" s="442">
        <f t="shared" si="186"/>
        <v>45133</v>
      </c>
      <c r="L105" s="468"/>
      <c r="M105" s="146"/>
    </row>
    <row r="106" spans="1:13" ht="17.25" hidden="1" customHeight="1" x14ac:dyDescent="0.2">
      <c r="A106" s="257"/>
      <c r="B106" s="153" t="s">
        <v>3445</v>
      </c>
      <c r="C106" s="320" t="s">
        <v>3537</v>
      </c>
      <c r="D106" s="320">
        <v>45156</v>
      </c>
      <c r="E106" s="320">
        <f t="shared" ref="E106" si="213">D106+8</f>
        <v>45164</v>
      </c>
      <c r="F106" s="320">
        <v>45168</v>
      </c>
      <c r="G106" s="491"/>
      <c r="H106" s="320">
        <f t="shared" ref="H106" si="214">D106+17</f>
        <v>45173</v>
      </c>
      <c r="I106" s="468"/>
      <c r="J106" s="442">
        <f>J105+7</f>
        <v>45139</v>
      </c>
      <c r="K106" s="442">
        <f>K105+7</f>
        <v>45140</v>
      </c>
      <c r="L106" s="468"/>
      <c r="M106" s="722"/>
    </row>
    <row r="107" spans="1:13" ht="17.25" hidden="1" customHeight="1" x14ac:dyDescent="0.2">
      <c r="A107" s="257"/>
      <c r="B107" s="216" t="s">
        <v>439</v>
      </c>
      <c r="C107" s="320" t="s">
        <v>3538</v>
      </c>
      <c r="D107" s="558">
        <v>45155</v>
      </c>
      <c r="E107" s="558">
        <f t="shared" ref="E107" si="215">D107+8</f>
        <v>45163</v>
      </c>
      <c r="F107" s="558">
        <f t="shared" ref="F107" si="216">D107+11</f>
        <v>45166</v>
      </c>
      <c r="G107" s="491"/>
      <c r="H107" s="558">
        <f t="shared" ref="H107" si="217">D107+17</f>
        <v>45172</v>
      </c>
      <c r="I107" s="562"/>
      <c r="J107" s="738">
        <f>J106+7</f>
        <v>45146</v>
      </c>
      <c r="K107" s="738">
        <f>K106+7</f>
        <v>45147</v>
      </c>
      <c r="L107" s="146"/>
      <c r="M107" s="146"/>
    </row>
    <row r="108" spans="1:13" ht="17.25" hidden="1" customHeight="1" x14ac:dyDescent="0.2">
      <c r="A108" s="257"/>
      <c r="B108" s="153" t="s">
        <v>3447</v>
      </c>
      <c r="C108" s="320" t="s">
        <v>3539</v>
      </c>
      <c r="D108" s="581">
        <v>45170</v>
      </c>
      <c r="E108" s="581">
        <v>45180</v>
      </c>
      <c r="F108" s="581">
        <f t="shared" ref="F108" si="218">D108+11</f>
        <v>45181</v>
      </c>
      <c r="G108" s="491"/>
      <c r="H108" s="581">
        <f t="shared" ref="H108" si="219">D108+17</f>
        <v>45187</v>
      </c>
      <c r="I108" s="468"/>
      <c r="J108" s="442">
        <v>45155</v>
      </c>
      <c r="K108" s="442">
        <f>J108+2</f>
        <v>45157</v>
      </c>
      <c r="L108" s="722"/>
      <c r="M108" s="722"/>
    </row>
    <row r="109" spans="1:13" ht="17.25" hidden="1" customHeight="1" x14ac:dyDescent="0.2">
      <c r="A109" s="257"/>
      <c r="B109" s="153" t="s">
        <v>3449</v>
      </c>
      <c r="C109" s="320" t="s">
        <v>3540</v>
      </c>
      <c r="D109" s="581">
        <v>45164</v>
      </c>
      <c r="E109" s="581">
        <f t="shared" ref="E109" si="220">D109+8</f>
        <v>45172</v>
      </c>
      <c r="F109" s="581">
        <f t="shared" ref="F109" si="221">D109+11</f>
        <v>45175</v>
      </c>
      <c r="G109" s="491"/>
      <c r="H109" s="581">
        <f t="shared" ref="H109" si="222">D109+17</f>
        <v>45181</v>
      </c>
      <c r="I109" s="468"/>
      <c r="J109" s="442">
        <f t="shared" ref="J109:K114" si="223">J108+7</f>
        <v>45162</v>
      </c>
      <c r="K109" s="442">
        <f t="shared" si="223"/>
        <v>45164</v>
      </c>
      <c r="L109" s="444"/>
      <c r="M109" s="444"/>
    </row>
    <row r="110" spans="1:13" ht="17.25" hidden="1" customHeight="1" x14ac:dyDescent="0.2">
      <c r="A110" s="257"/>
      <c r="B110" s="153" t="s">
        <v>3451</v>
      </c>
      <c r="C110" s="320" t="s">
        <v>3541</v>
      </c>
      <c r="D110" s="581">
        <v>45176</v>
      </c>
      <c r="E110" s="581">
        <f t="shared" ref="E110" si="224">D110+8</f>
        <v>45184</v>
      </c>
      <c r="F110" s="581">
        <f t="shared" ref="F110" si="225">D110+11</f>
        <v>45187</v>
      </c>
      <c r="G110" s="491"/>
      <c r="H110" s="581">
        <f t="shared" ref="H110" si="226">D110+17</f>
        <v>45193</v>
      </c>
      <c r="I110" s="468"/>
      <c r="J110" s="442">
        <f t="shared" si="223"/>
        <v>45169</v>
      </c>
      <c r="K110" s="442">
        <f t="shared" si="223"/>
        <v>45171</v>
      </c>
      <c r="L110" s="146"/>
      <c r="M110" s="146"/>
    </row>
    <row r="111" spans="1:13" ht="17.25" hidden="1" customHeight="1" x14ac:dyDescent="0.2">
      <c r="A111" s="257"/>
      <c r="B111" s="153" t="s">
        <v>3503</v>
      </c>
      <c r="C111" s="320" t="s">
        <v>3542</v>
      </c>
      <c r="D111" s="581">
        <v>45183</v>
      </c>
      <c r="E111" s="581">
        <f t="shared" ref="E111" si="227">D111+8</f>
        <v>45191</v>
      </c>
      <c r="F111" s="581">
        <f t="shared" ref="F111" si="228">D111+11</f>
        <v>45194</v>
      </c>
      <c r="G111" s="491"/>
      <c r="H111" s="581">
        <f t="shared" ref="H111" si="229">D111+17</f>
        <v>45200</v>
      </c>
      <c r="I111" s="468"/>
      <c r="J111" s="442">
        <f t="shared" si="223"/>
        <v>45176</v>
      </c>
      <c r="K111" s="442">
        <f t="shared" si="223"/>
        <v>45178</v>
      </c>
      <c r="L111" s="146"/>
      <c r="M111" s="146"/>
    </row>
    <row r="112" spans="1:13" ht="17.25" hidden="1" customHeight="1" x14ac:dyDescent="0.2">
      <c r="A112" s="257"/>
      <c r="B112" s="153" t="s">
        <v>3528</v>
      </c>
      <c r="C112" s="320" t="s">
        <v>3543</v>
      </c>
      <c r="D112" s="581">
        <v>45190</v>
      </c>
      <c r="E112" s="581">
        <f t="shared" ref="E112" si="230">D112+8</f>
        <v>45198</v>
      </c>
      <c r="F112" s="581">
        <f t="shared" ref="F112" si="231">D112+11</f>
        <v>45201</v>
      </c>
      <c r="G112" s="491"/>
      <c r="H112" s="581">
        <f t="shared" ref="H112" si="232">D112+17</f>
        <v>45207</v>
      </c>
      <c r="I112" s="468"/>
      <c r="J112" s="442">
        <f t="shared" si="223"/>
        <v>45183</v>
      </c>
      <c r="K112" s="442">
        <f t="shared" si="223"/>
        <v>45185</v>
      </c>
      <c r="L112" s="146"/>
      <c r="M112" s="146"/>
    </row>
    <row r="113" spans="1:13" ht="17.25" hidden="1" customHeight="1" x14ac:dyDescent="0.2">
      <c r="A113" s="257"/>
      <c r="B113" s="216" t="s">
        <v>439</v>
      </c>
      <c r="C113" s="320" t="s">
        <v>3544</v>
      </c>
      <c r="D113" s="558">
        <f t="shared" ref="D113" si="233">D112+7</f>
        <v>45197</v>
      </c>
      <c r="E113" s="558">
        <f t="shared" ref="E113" si="234">D113+8</f>
        <v>45205</v>
      </c>
      <c r="F113" s="558">
        <f t="shared" ref="F113" si="235">D113+11</f>
        <v>45208</v>
      </c>
      <c r="G113" s="491"/>
      <c r="H113" s="558">
        <f t="shared" ref="H113" si="236">D113+17</f>
        <v>45214</v>
      </c>
      <c r="I113" s="562"/>
      <c r="J113" s="561">
        <f t="shared" si="223"/>
        <v>45190</v>
      </c>
      <c r="K113" s="561">
        <f t="shared" si="223"/>
        <v>45192</v>
      </c>
      <c r="L113" s="146"/>
      <c r="M113" s="146"/>
    </row>
    <row r="114" spans="1:13" ht="17.25" hidden="1" customHeight="1" x14ac:dyDescent="0.2">
      <c r="A114" s="257"/>
      <c r="B114" s="153" t="s">
        <v>3429</v>
      </c>
      <c r="C114" s="320" t="s">
        <v>2904</v>
      </c>
      <c r="D114" s="581">
        <v>45198</v>
      </c>
      <c r="E114" s="581">
        <f t="shared" ref="E114" si="237">D114+8</f>
        <v>45206</v>
      </c>
      <c r="F114" s="581">
        <f t="shared" ref="F114" si="238">D114+11</f>
        <v>45209</v>
      </c>
      <c r="G114" s="491"/>
      <c r="H114" s="581">
        <f t="shared" ref="H114" si="239">D114+17</f>
        <v>45215</v>
      </c>
      <c r="I114" s="468"/>
      <c r="J114" s="442">
        <f t="shared" si="223"/>
        <v>45197</v>
      </c>
      <c r="K114" s="442">
        <f t="shared" si="223"/>
        <v>45199</v>
      </c>
      <c r="L114" s="146"/>
      <c r="M114" s="146"/>
    </row>
    <row r="115" spans="1:13" ht="17.25" hidden="1" customHeight="1" x14ac:dyDescent="0.2">
      <c r="A115" s="257"/>
      <c r="B115" s="153" t="s">
        <v>3469</v>
      </c>
      <c r="C115" s="320" t="s">
        <v>2906</v>
      </c>
      <c r="D115" s="581">
        <v>45205</v>
      </c>
      <c r="E115" s="581">
        <f t="shared" ref="E115:E123" si="240">D115+8</f>
        <v>45213</v>
      </c>
      <c r="F115" s="581">
        <f t="shared" ref="F115:F123" si="241">D115+11</f>
        <v>45216</v>
      </c>
      <c r="G115" s="491"/>
      <c r="H115" s="581">
        <f t="shared" ref="H115:H123" si="242">D115+17</f>
        <v>45222</v>
      </c>
      <c r="I115" s="468"/>
      <c r="J115" s="442">
        <f t="shared" ref="J115:K136" si="243">J114+7</f>
        <v>45204</v>
      </c>
      <c r="K115" s="442">
        <f t="shared" si="243"/>
        <v>45206</v>
      </c>
      <c r="L115" s="146"/>
      <c r="M115" s="146"/>
    </row>
    <row r="116" spans="1:13" ht="17.25" hidden="1" customHeight="1" x14ac:dyDescent="0.2">
      <c r="A116" s="257"/>
      <c r="B116" s="153" t="s">
        <v>3443</v>
      </c>
      <c r="C116" s="320" t="s">
        <v>2908</v>
      </c>
      <c r="D116" s="581">
        <v>45211</v>
      </c>
      <c r="E116" s="558">
        <f t="shared" si="240"/>
        <v>45219</v>
      </c>
      <c r="F116" s="558">
        <f t="shared" si="241"/>
        <v>45222</v>
      </c>
      <c r="G116" s="491"/>
      <c r="H116" s="558">
        <f t="shared" si="242"/>
        <v>45228</v>
      </c>
      <c r="I116" s="468"/>
      <c r="J116" s="442">
        <f t="shared" si="243"/>
        <v>45211</v>
      </c>
      <c r="K116" s="442">
        <f t="shared" si="243"/>
        <v>45213</v>
      </c>
      <c r="L116" s="146" t="s">
        <v>3545</v>
      </c>
      <c r="M116" s="146"/>
    </row>
    <row r="117" spans="1:13" ht="17.25" hidden="1" customHeight="1" x14ac:dyDescent="0.2">
      <c r="A117" s="257"/>
      <c r="B117" s="153" t="s">
        <v>3437</v>
      </c>
      <c r="C117" s="320" t="s">
        <v>2910</v>
      </c>
      <c r="D117" s="581">
        <v>45219</v>
      </c>
      <c r="E117" s="581">
        <f t="shared" si="240"/>
        <v>45227</v>
      </c>
      <c r="F117" s="581">
        <f t="shared" si="241"/>
        <v>45230</v>
      </c>
      <c r="G117" s="491"/>
      <c r="H117" s="581">
        <f t="shared" si="242"/>
        <v>45236</v>
      </c>
      <c r="I117" s="468"/>
      <c r="J117" s="442">
        <f t="shared" si="243"/>
        <v>45218</v>
      </c>
      <c r="K117" s="442">
        <f t="shared" si="243"/>
        <v>45220</v>
      </c>
      <c r="L117" s="146"/>
      <c r="M117" s="146"/>
    </row>
    <row r="118" spans="1:13" ht="17.25" hidden="1" customHeight="1" x14ac:dyDescent="0.2">
      <c r="A118" s="257"/>
      <c r="B118" s="153" t="s">
        <v>3426</v>
      </c>
      <c r="C118" s="320" t="s">
        <v>2912</v>
      </c>
      <c r="D118" s="581">
        <v>45226</v>
      </c>
      <c r="E118" s="581">
        <f t="shared" si="240"/>
        <v>45234</v>
      </c>
      <c r="F118" s="581">
        <f t="shared" si="241"/>
        <v>45237</v>
      </c>
      <c r="G118" s="491"/>
      <c r="H118" s="581">
        <f t="shared" si="242"/>
        <v>45243</v>
      </c>
      <c r="I118" s="468"/>
      <c r="J118" s="442">
        <f t="shared" si="243"/>
        <v>45225</v>
      </c>
      <c r="K118" s="442">
        <f t="shared" si="243"/>
        <v>45227</v>
      </c>
      <c r="L118" s="146"/>
      <c r="M118" s="146"/>
    </row>
    <row r="119" spans="1:13" ht="17.25" hidden="1" customHeight="1" x14ac:dyDescent="0.2">
      <c r="A119" s="257"/>
      <c r="B119" s="153" t="s">
        <v>3453</v>
      </c>
      <c r="C119" s="320" t="s">
        <v>2914</v>
      </c>
      <c r="D119" s="581">
        <v>45233</v>
      </c>
      <c r="E119" s="581">
        <f t="shared" si="240"/>
        <v>45241</v>
      </c>
      <c r="F119" s="581">
        <f t="shared" si="241"/>
        <v>45244</v>
      </c>
      <c r="G119" s="491"/>
      <c r="H119" s="581">
        <f t="shared" si="242"/>
        <v>45250</v>
      </c>
      <c r="I119" s="468"/>
      <c r="J119" s="442">
        <f t="shared" si="243"/>
        <v>45232</v>
      </c>
      <c r="K119" s="442">
        <f t="shared" si="243"/>
        <v>45234</v>
      </c>
      <c r="L119" s="146"/>
      <c r="M119" s="146"/>
    </row>
    <row r="120" spans="1:13" ht="17.25" hidden="1" customHeight="1" x14ac:dyDescent="0.2">
      <c r="A120" s="257"/>
      <c r="B120" s="153" t="s">
        <v>3445</v>
      </c>
      <c r="C120" s="320" t="s">
        <v>2916</v>
      </c>
      <c r="D120" s="581">
        <f t="shared" ref="D120:D136" si="244">D119+7</f>
        <v>45240</v>
      </c>
      <c r="E120" s="581">
        <f t="shared" si="240"/>
        <v>45248</v>
      </c>
      <c r="F120" s="581">
        <f t="shared" si="241"/>
        <v>45251</v>
      </c>
      <c r="G120" s="491"/>
      <c r="H120" s="581">
        <f t="shared" si="242"/>
        <v>45257</v>
      </c>
      <c r="I120" s="468"/>
      <c r="J120" s="442">
        <f t="shared" si="243"/>
        <v>45239</v>
      </c>
      <c r="K120" s="442">
        <f t="shared" si="243"/>
        <v>45241</v>
      </c>
      <c r="L120" s="146"/>
      <c r="M120" s="146"/>
    </row>
    <row r="121" spans="1:13" ht="17.25" hidden="1" customHeight="1" x14ac:dyDescent="0.2">
      <c r="A121" s="257"/>
      <c r="B121" s="153" t="s">
        <v>3449</v>
      </c>
      <c r="C121" s="320" t="s">
        <v>2918</v>
      </c>
      <c r="D121" s="581">
        <f t="shared" si="244"/>
        <v>45247</v>
      </c>
      <c r="E121" s="581">
        <f t="shared" si="240"/>
        <v>45255</v>
      </c>
      <c r="F121" s="581">
        <f t="shared" si="241"/>
        <v>45258</v>
      </c>
      <c r="G121" s="491"/>
      <c r="H121" s="581">
        <f t="shared" si="242"/>
        <v>45264</v>
      </c>
      <c r="I121" s="468"/>
      <c r="J121" s="442">
        <f t="shared" si="243"/>
        <v>45246</v>
      </c>
      <c r="K121" s="442">
        <f t="shared" si="243"/>
        <v>45248</v>
      </c>
      <c r="L121" s="146"/>
      <c r="M121" s="146"/>
    </row>
    <row r="122" spans="1:13" ht="17.25" hidden="1" customHeight="1" x14ac:dyDescent="0.2">
      <c r="A122" s="257"/>
      <c r="B122" s="153" t="s">
        <v>3447</v>
      </c>
      <c r="C122" s="320" t="s">
        <v>2920</v>
      </c>
      <c r="D122" s="581">
        <f t="shared" si="244"/>
        <v>45254</v>
      </c>
      <c r="E122" s="581">
        <f t="shared" si="240"/>
        <v>45262</v>
      </c>
      <c r="F122" s="581">
        <f t="shared" si="241"/>
        <v>45265</v>
      </c>
      <c r="G122" s="491"/>
      <c r="H122" s="581">
        <f t="shared" si="242"/>
        <v>45271</v>
      </c>
      <c r="I122" s="468"/>
      <c r="J122" s="442">
        <f t="shared" si="243"/>
        <v>45253</v>
      </c>
      <c r="K122" s="442">
        <f t="shared" si="243"/>
        <v>45255</v>
      </c>
      <c r="L122" s="146"/>
      <c r="M122" s="146"/>
    </row>
    <row r="123" spans="1:13" ht="17.25" hidden="1" customHeight="1" x14ac:dyDescent="0.2">
      <c r="A123" s="257"/>
      <c r="B123" s="153" t="s">
        <v>3451</v>
      </c>
      <c r="C123" s="320" t="s">
        <v>2922</v>
      </c>
      <c r="D123" s="581">
        <f t="shared" si="244"/>
        <v>45261</v>
      </c>
      <c r="E123" s="581">
        <f t="shared" si="240"/>
        <v>45269</v>
      </c>
      <c r="F123" s="581">
        <f t="shared" si="241"/>
        <v>45272</v>
      </c>
      <c r="G123" s="491"/>
      <c r="H123" s="581">
        <f t="shared" si="242"/>
        <v>45278</v>
      </c>
      <c r="I123" s="468"/>
      <c r="J123" s="442">
        <f t="shared" si="243"/>
        <v>45260</v>
      </c>
      <c r="K123" s="442">
        <f t="shared" si="243"/>
        <v>45262</v>
      </c>
      <c r="L123" s="146"/>
      <c r="M123" s="146"/>
    </row>
    <row r="124" spans="1:13" ht="17.25" hidden="1" customHeight="1" x14ac:dyDescent="0.2">
      <c r="A124" s="257"/>
      <c r="B124" s="153" t="s">
        <v>3503</v>
      </c>
      <c r="C124" s="320" t="s">
        <v>2924</v>
      </c>
      <c r="D124" s="581">
        <f t="shared" si="244"/>
        <v>45268</v>
      </c>
      <c r="E124" s="581">
        <f t="shared" ref="E124:E127" si="245">D124+8</f>
        <v>45276</v>
      </c>
      <c r="F124" s="581">
        <f t="shared" ref="F124:F127" si="246">D124+11</f>
        <v>45279</v>
      </c>
      <c r="G124" s="491"/>
      <c r="H124" s="581">
        <f t="shared" ref="H124:H127" si="247">D124+17</f>
        <v>45285</v>
      </c>
      <c r="I124" s="468"/>
      <c r="J124" s="442">
        <f t="shared" si="243"/>
        <v>45267</v>
      </c>
      <c r="K124" s="442">
        <f t="shared" si="243"/>
        <v>45269</v>
      </c>
      <c r="L124" s="146"/>
      <c r="M124" s="146"/>
    </row>
    <row r="125" spans="1:13" ht="17.25" hidden="1" customHeight="1" x14ac:dyDescent="0.2">
      <c r="A125" s="257"/>
      <c r="B125" s="216" t="s">
        <v>439</v>
      </c>
      <c r="C125" s="320" t="s">
        <v>2926</v>
      </c>
      <c r="D125" s="558">
        <f t="shared" si="244"/>
        <v>45275</v>
      </c>
      <c r="E125" s="558">
        <f t="shared" si="245"/>
        <v>45283</v>
      </c>
      <c r="F125" s="558">
        <f t="shared" si="246"/>
        <v>45286</v>
      </c>
      <c r="G125" s="491"/>
      <c r="H125" s="558">
        <f t="shared" si="247"/>
        <v>45292</v>
      </c>
      <c r="I125" s="562"/>
      <c r="J125" s="561">
        <f t="shared" si="243"/>
        <v>45274</v>
      </c>
      <c r="K125" s="561">
        <f t="shared" si="243"/>
        <v>45276</v>
      </c>
      <c r="L125" s="146"/>
      <c r="M125" s="146"/>
    </row>
    <row r="126" spans="1:13" ht="17.25" customHeight="1" x14ac:dyDescent="0.2">
      <c r="A126" s="257"/>
      <c r="B126" s="153" t="s">
        <v>3429</v>
      </c>
      <c r="C126" s="320" t="s">
        <v>2928</v>
      </c>
      <c r="D126" s="581">
        <v>45303</v>
      </c>
      <c r="E126" s="581">
        <f t="shared" si="245"/>
        <v>45311</v>
      </c>
      <c r="F126" s="581">
        <f t="shared" si="246"/>
        <v>45314</v>
      </c>
      <c r="G126" s="491"/>
      <c r="H126" s="581">
        <f t="shared" si="247"/>
        <v>45320</v>
      </c>
      <c r="I126" s="468"/>
      <c r="J126" s="442">
        <f t="shared" si="243"/>
        <v>45281</v>
      </c>
      <c r="K126" s="442">
        <f t="shared" si="243"/>
        <v>45283</v>
      </c>
      <c r="L126" s="146"/>
      <c r="M126" s="146"/>
    </row>
    <row r="127" spans="1:13" ht="17.25" customHeight="1" x14ac:dyDescent="0.2">
      <c r="A127" s="257"/>
      <c r="B127" s="153" t="s">
        <v>3469</v>
      </c>
      <c r="C127" s="320" t="s">
        <v>2930</v>
      </c>
      <c r="D127" s="581">
        <v>45307</v>
      </c>
      <c r="E127" s="581">
        <f t="shared" si="245"/>
        <v>45315</v>
      </c>
      <c r="F127" s="581">
        <f t="shared" si="246"/>
        <v>45318</v>
      </c>
      <c r="G127" s="491"/>
      <c r="H127" s="581">
        <f t="shared" si="247"/>
        <v>45324</v>
      </c>
      <c r="I127" s="468"/>
      <c r="J127" s="442">
        <f t="shared" si="243"/>
        <v>45288</v>
      </c>
      <c r="K127" s="442">
        <f t="shared" si="243"/>
        <v>45290</v>
      </c>
      <c r="L127" s="146"/>
      <c r="M127" s="146"/>
    </row>
    <row r="128" spans="1:13" ht="17.25" customHeight="1" x14ac:dyDescent="0.2">
      <c r="A128" s="257"/>
      <c r="B128" s="153" t="s">
        <v>3443</v>
      </c>
      <c r="C128" s="320" t="s">
        <v>2931</v>
      </c>
      <c r="D128" s="581">
        <v>45309</v>
      </c>
      <c r="E128" s="581">
        <f t="shared" ref="E128" si="248">D128+8</f>
        <v>45317</v>
      </c>
      <c r="F128" s="581">
        <f t="shared" ref="F128" si="249">D128+11</f>
        <v>45320</v>
      </c>
      <c r="G128" s="491"/>
      <c r="H128" s="581">
        <f t="shared" ref="H128" si="250">D128+17</f>
        <v>45326</v>
      </c>
      <c r="I128" s="468"/>
      <c r="J128" s="442">
        <f t="shared" si="243"/>
        <v>45295</v>
      </c>
      <c r="K128" s="442">
        <f t="shared" si="243"/>
        <v>45297</v>
      </c>
      <c r="L128" s="146"/>
      <c r="M128" s="146"/>
    </row>
    <row r="129" spans="1:13" ht="17.25" customHeight="1" x14ac:dyDescent="0.2">
      <c r="A129" s="257"/>
      <c r="B129" s="153" t="s">
        <v>3437</v>
      </c>
      <c r="C129" s="320" t="s">
        <v>2932</v>
      </c>
      <c r="D129" s="581">
        <v>45315</v>
      </c>
      <c r="E129" s="581">
        <v>44948</v>
      </c>
      <c r="F129" s="581">
        <f t="shared" ref="F129:F131" si="251">D129+11</f>
        <v>45326</v>
      </c>
      <c r="G129" s="491"/>
      <c r="H129" s="581">
        <f t="shared" ref="H129:H131" si="252">D129+17</f>
        <v>45332</v>
      </c>
      <c r="I129" s="468"/>
      <c r="J129" s="442">
        <f t="shared" si="243"/>
        <v>45302</v>
      </c>
      <c r="K129" s="442">
        <f t="shared" si="243"/>
        <v>45304</v>
      </c>
      <c r="L129" s="146"/>
      <c r="M129" s="146"/>
    </row>
    <row r="130" spans="1:13" ht="17.25" customHeight="1" x14ac:dyDescent="0.2">
      <c r="A130" s="257"/>
      <c r="B130" s="153" t="s">
        <v>3079</v>
      </c>
      <c r="C130" s="320" t="s">
        <v>2933</v>
      </c>
      <c r="D130" s="581">
        <v>45324</v>
      </c>
      <c r="E130" s="581">
        <v>44955</v>
      </c>
      <c r="F130" s="581">
        <f t="shared" si="251"/>
        <v>45335</v>
      </c>
      <c r="G130" s="491"/>
      <c r="H130" s="581">
        <f t="shared" si="252"/>
        <v>45341</v>
      </c>
      <c r="I130" s="468"/>
      <c r="J130" s="442">
        <f t="shared" si="243"/>
        <v>45309</v>
      </c>
      <c r="K130" s="442">
        <f t="shared" si="243"/>
        <v>45311</v>
      </c>
      <c r="L130" s="146"/>
      <c r="M130" s="146"/>
    </row>
    <row r="131" spans="1:13" ht="17.25" customHeight="1" x14ac:dyDescent="0.2">
      <c r="A131" s="257"/>
      <c r="B131" s="153" t="s">
        <v>3453</v>
      </c>
      <c r="C131" s="320" t="s">
        <v>2934</v>
      </c>
      <c r="D131" s="581">
        <v>45316</v>
      </c>
      <c r="E131" s="581">
        <f t="shared" ref="E131" si="253">D131+8</f>
        <v>45324</v>
      </c>
      <c r="F131" s="581">
        <f t="shared" si="251"/>
        <v>45327</v>
      </c>
      <c r="G131" s="491"/>
      <c r="H131" s="581">
        <f t="shared" si="252"/>
        <v>45333</v>
      </c>
      <c r="I131" s="468"/>
      <c r="J131" s="442">
        <f t="shared" si="243"/>
        <v>45316</v>
      </c>
      <c r="K131" s="442">
        <f t="shared" si="243"/>
        <v>45318</v>
      </c>
      <c r="L131" s="146"/>
      <c r="M131" s="146"/>
    </row>
    <row r="132" spans="1:13" ht="17.25" customHeight="1" x14ac:dyDescent="0.2">
      <c r="A132" s="257"/>
      <c r="B132" s="153" t="s">
        <v>3445</v>
      </c>
      <c r="C132" s="320" t="s">
        <v>2935</v>
      </c>
      <c r="D132" s="581">
        <f t="shared" si="244"/>
        <v>45323</v>
      </c>
      <c r="E132" s="581">
        <f t="shared" ref="E132" si="254">D132+8</f>
        <v>45331</v>
      </c>
      <c r="F132" s="581">
        <f t="shared" ref="F132" si="255">D132+11</f>
        <v>45334</v>
      </c>
      <c r="G132" s="491"/>
      <c r="H132" s="581">
        <f t="shared" ref="H132" si="256">D132+17</f>
        <v>45340</v>
      </c>
      <c r="I132" s="468"/>
      <c r="J132" s="442">
        <f t="shared" si="243"/>
        <v>45323</v>
      </c>
      <c r="K132" s="442">
        <f t="shared" si="243"/>
        <v>45325</v>
      </c>
      <c r="L132" s="146"/>
      <c r="M132" s="146"/>
    </row>
    <row r="133" spans="1:13" ht="17.25" customHeight="1" x14ac:dyDescent="0.2">
      <c r="A133" s="257"/>
      <c r="B133" s="153" t="s">
        <v>3449</v>
      </c>
      <c r="C133" s="320" t="s">
        <v>2936</v>
      </c>
      <c r="D133" s="581">
        <f t="shared" si="244"/>
        <v>45330</v>
      </c>
      <c r="E133" s="581">
        <f t="shared" ref="E133:E136" si="257">D133+8</f>
        <v>45338</v>
      </c>
      <c r="F133" s="581">
        <f t="shared" ref="F133:F136" si="258">D133+11</f>
        <v>45341</v>
      </c>
      <c r="G133" s="491"/>
      <c r="H133" s="581">
        <f t="shared" ref="H133:H136" si="259">D133+17</f>
        <v>45347</v>
      </c>
      <c r="I133" s="468"/>
      <c r="J133" s="442">
        <f t="shared" si="243"/>
        <v>45330</v>
      </c>
      <c r="K133" s="442">
        <f t="shared" si="243"/>
        <v>45332</v>
      </c>
      <c r="L133" s="146"/>
      <c r="M133" s="146"/>
    </row>
    <row r="134" spans="1:13" ht="17.25" customHeight="1" x14ac:dyDescent="0.2">
      <c r="A134" s="257"/>
      <c r="B134" s="153" t="s">
        <v>3447</v>
      </c>
      <c r="C134" s="320" t="s">
        <v>2937</v>
      </c>
      <c r="D134" s="581">
        <f t="shared" si="244"/>
        <v>45337</v>
      </c>
      <c r="E134" s="581">
        <f t="shared" si="257"/>
        <v>45345</v>
      </c>
      <c r="F134" s="581">
        <f t="shared" si="258"/>
        <v>45348</v>
      </c>
      <c r="G134" s="491"/>
      <c r="H134" s="581">
        <f t="shared" si="259"/>
        <v>45354</v>
      </c>
      <c r="I134" s="468"/>
      <c r="J134" s="442">
        <f t="shared" si="243"/>
        <v>45337</v>
      </c>
      <c r="K134" s="442">
        <f t="shared" si="243"/>
        <v>45339</v>
      </c>
      <c r="L134" s="146"/>
      <c r="M134" s="146"/>
    </row>
    <row r="135" spans="1:13" ht="17.25" customHeight="1" x14ac:dyDescent="0.2">
      <c r="A135" s="257"/>
      <c r="B135" s="153" t="s">
        <v>3451</v>
      </c>
      <c r="C135" s="320" t="s">
        <v>2938</v>
      </c>
      <c r="D135" s="581">
        <f t="shared" si="244"/>
        <v>45344</v>
      </c>
      <c r="E135" s="581">
        <f t="shared" si="257"/>
        <v>45352</v>
      </c>
      <c r="F135" s="581">
        <f t="shared" si="258"/>
        <v>45355</v>
      </c>
      <c r="G135" s="491"/>
      <c r="H135" s="581">
        <f t="shared" si="259"/>
        <v>45361</v>
      </c>
      <c r="I135" s="468"/>
      <c r="J135" s="442">
        <f t="shared" si="243"/>
        <v>45344</v>
      </c>
      <c r="K135" s="442">
        <f t="shared" si="243"/>
        <v>45346</v>
      </c>
      <c r="L135" s="146"/>
      <c r="M135" s="146"/>
    </row>
    <row r="136" spans="1:13" ht="17.25" customHeight="1" x14ac:dyDescent="0.2">
      <c r="A136" s="257"/>
      <c r="B136" s="153" t="s">
        <v>3546</v>
      </c>
      <c r="C136" s="320" t="s">
        <v>2940</v>
      </c>
      <c r="D136" s="581">
        <f t="shared" si="244"/>
        <v>45351</v>
      </c>
      <c r="E136" s="581">
        <f t="shared" si="257"/>
        <v>45359</v>
      </c>
      <c r="F136" s="581">
        <f t="shared" si="258"/>
        <v>45362</v>
      </c>
      <c r="G136" s="491"/>
      <c r="H136" s="581">
        <f t="shared" si="259"/>
        <v>45368</v>
      </c>
      <c r="I136" s="468"/>
      <c r="J136" s="442">
        <f t="shared" si="243"/>
        <v>45351</v>
      </c>
      <c r="K136" s="442">
        <f t="shared" si="243"/>
        <v>45353</v>
      </c>
      <c r="L136" s="146"/>
      <c r="M136" s="146"/>
    </row>
    <row r="137" spans="1:13" ht="17.25" customHeight="1" x14ac:dyDescent="0.2">
      <c r="A137" s="257"/>
      <c r="B137" s="164"/>
      <c r="C137" s="155"/>
      <c r="D137" s="754"/>
      <c r="E137" s="754"/>
      <c r="F137" s="754"/>
      <c r="G137" s="155"/>
      <c r="H137" s="754"/>
      <c r="I137" s="468"/>
      <c r="J137" s="442"/>
      <c r="K137" s="442"/>
      <c r="L137" s="146"/>
      <c r="M137" s="146"/>
    </row>
    <row r="138" spans="1:13" ht="17.25" customHeight="1" x14ac:dyDescent="0.2">
      <c r="A138" s="257"/>
      <c r="B138" s="164"/>
      <c r="C138" s="155"/>
      <c r="D138" s="754"/>
      <c r="E138" s="754"/>
      <c r="F138" s="754"/>
      <c r="G138" s="155"/>
      <c r="H138" s="754"/>
      <c r="I138" s="468"/>
      <c r="J138" s="442"/>
      <c r="K138" s="442"/>
      <c r="L138" s="146"/>
      <c r="M138" s="146"/>
    </row>
    <row r="139" spans="1:13" ht="17.25" customHeight="1" x14ac:dyDescent="0.2">
      <c r="A139" s="257"/>
      <c r="B139" s="433" t="s">
        <v>1398</v>
      </c>
      <c r="C139" s="155"/>
      <c r="D139" s="155"/>
      <c r="E139" s="155"/>
      <c r="F139" s="147"/>
      <c r="G139" s="147"/>
      <c r="H139" s="147"/>
      <c r="I139" s="147"/>
      <c r="J139" s="146"/>
      <c r="K139" s="146"/>
      <c r="L139" s="260"/>
    </row>
    <row r="140" spans="1:13" s="159" customFormat="1" ht="17.25" customHeight="1" x14ac:dyDescent="0.2">
      <c r="A140" s="257"/>
      <c r="B140" s="157"/>
      <c r="C140" s="145"/>
      <c r="D140" s="145"/>
      <c r="E140" s="145"/>
      <c r="G140" s="145"/>
      <c r="H140" s="145"/>
      <c r="I140" s="145"/>
      <c r="J140" s="145"/>
      <c r="L140" s="147"/>
      <c r="M140" s="145"/>
    </row>
    <row r="141" spans="1:13" s="159" customFormat="1" ht="17.25" customHeight="1" x14ac:dyDescent="0.2">
      <c r="A141" s="258"/>
      <c r="B141" s="192" t="s">
        <v>528</v>
      </c>
      <c r="C141" s="193"/>
      <c r="D141" s="193"/>
      <c r="E141" s="194"/>
      <c r="F141" s="195" t="s">
        <v>1418</v>
      </c>
      <c r="G141" s="195"/>
      <c r="H141" s="193"/>
      <c r="I141" s="193"/>
      <c r="J141" s="195" t="s">
        <v>530</v>
      </c>
      <c r="K141" s="195"/>
      <c r="L141" s="195"/>
      <c r="M141" s="193"/>
    </row>
    <row r="142" spans="1:13" s="159" customFormat="1" ht="17.25" customHeight="1" x14ac:dyDescent="0.2">
      <c r="A142" s="258"/>
      <c r="B142" s="197" t="s">
        <v>531</v>
      </c>
      <c r="C142" s="193"/>
      <c r="D142" s="198" t="s">
        <v>532</v>
      </c>
      <c r="E142" s="199"/>
      <c r="F142" s="197" t="s">
        <v>533</v>
      </c>
      <c r="G142" s="193"/>
      <c r="H142" s="198" t="s">
        <v>534</v>
      </c>
      <c r="I142" s="193"/>
      <c r="J142" s="197" t="s">
        <v>535</v>
      </c>
      <c r="K142" s="755" t="s">
        <v>536</v>
      </c>
      <c r="M142" s="193"/>
    </row>
    <row r="143" spans="1:13" s="159" customFormat="1" ht="17.25" customHeight="1" x14ac:dyDescent="0.2">
      <c r="A143" s="259"/>
      <c r="B143" s="424" t="s">
        <v>537</v>
      </c>
      <c r="C143" s="202"/>
      <c r="D143" s="584" t="s">
        <v>538</v>
      </c>
      <c r="E143" s="197"/>
      <c r="F143" s="723" t="s">
        <v>539</v>
      </c>
      <c r="G143" s="747" t="s">
        <v>540</v>
      </c>
      <c r="H143" s="252" t="s">
        <v>541</v>
      </c>
      <c r="I143" s="201"/>
      <c r="J143" s="201" t="s">
        <v>542</v>
      </c>
      <c r="K143" s="203" t="s">
        <v>543</v>
      </c>
      <c r="L143" s="203"/>
      <c r="M143" s="193"/>
    </row>
    <row r="144" spans="1:13" s="159" customFormat="1" ht="17.25" customHeight="1" x14ac:dyDescent="0.2">
      <c r="A144" s="258"/>
      <c r="B144" s="424" t="s">
        <v>544</v>
      </c>
      <c r="C144" s="202"/>
      <c r="D144" s="584" t="s">
        <v>545</v>
      </c>
      <c r="E144" s="197"/>
      <c r="F144" s="723" t="s">
        <v>546</v>
      </c>
      <c r="G144" s="747" t="s">
        <v>547</v>
      </c>
      <c r="H144" s="252" t="s">
        <v>548</v>
      </c>
      <c r="I144" s="201"/>
      <c r="J144" s="201" t="s">
        <v>549</v>
      </c>
      <c r="K144" s="203" t="s">
        <v>550</v>
      </c>
      <c r="L144" s="203"/>
      <c r="M144" s="193"/>
    </row>
    <row r="145" spans="2:11" s="159" customFormat="1" ht="17.25" customHeight="1" x14ac:dyDescent="0.2">
      <c r="B145" s="201" t="s">
        <v>2640</v>
      </c>
      <c r="C145" s="202"/>
      <c r="D145" s="203" t="s">
        <v>552</v>
      </c>
      <c r="E145" s="197"/>
      <c r="F145" s="723" t="s">
        <v>553</v>
      </c>
      <c r="G145" s="747" t="s">
        <v>554</v>
      </c>
      <c r="H145" s="252" t="s">
        <v>555</v>
      </c>
      <c r="I145" s="424"/>
      <c r="J145" s="424" t="s">
        <v>556</v>
      </c>
      <c r="K145" s="584" t="s">
        <v>557</v>
      </c>
    </row>
    <row r="146" spans="2:11" s="159" customFormat="1" ht="17.25" customHeight="1" x14ac:dyDescent="0.2">
      <c r="B146" s="201" t="s">
        <v>558</v>
      </c>
      <c r="C146" s="202"/>
      <c r="D146" s="203" t="s">
        <v>559</v>
      </c>
      <c r="E146" s="197"/>
      <c r="F146" s="723" t="s">
        <v>560</v>
      </c>
      <c r="G146" s="747" t="s">
        <v>561</v>
      </c>
      <c r="H146" s="252" t="s">
        <v>562</v>
      </c>
      <c r="I146" s="201"/>
      <c r="J146" s="201" t="s">
        <v>563</v>
      </c>
      <c r="K146" s="203" t="s">
        <v>564</v>
      </c>
    </row>
    <row r="147" spans="2:11" s="159" customFormat="1" ht="17.25" customHeight="1" x14ac:dyDescent="0.2">
      <c r="B147" s="424" t="s">
        <v>565</v>
      </c>
      <c r="C147" s="202"/>
      <c r="D147" s="584" t="s">
        <v>566</v>
      </c>
      <c r="E147" s="197"/>
      <c r="F147" s="723" t="s">
        <v>2641</v>
      </c>
      <c r="G147" s="747" t="s">
        <v>568</v>
      </c>
      <c r="H147" s="252" t="s">
        <v>2642</v>
      </c>
      <c r="I147" s="201"/>
      <c r="J147" s="201" t="s">
        <v>570</v>
      </c>
      <c r="K147" s="203" t="s">
        <v>571</v>
      </c>
    </row>
    <row r="148" spans="2:11" s="159" customFormat="1" ht="17.25" customHeight="1" x14ac:dyDescent="0.2">
      <c r="B148" s="424" t="s">
        <v>1428</v>
      </c>
      <c r="C148" s="202"/>
      <c r="D148" s="584" t="s">
        <v>1429</v>
      </c>
      <c r="E148" s="197"/>
      <c r="F148" s="723"/>
      <c r="G148" s="747"/>
      <c r="H148" s="252"/>
      <c r="I148" s="201"/>
      <c r="J148" s="201" t="s">
        <v>1430</v>
      </c>
      <c r="K148" s="203" t="s">
        <v>1432</v>
      </c>
    </row>
    <row r="149" spans="2:11" s="159" customFormat="1" ht="17.25" customHeight="1" x14ac:dyDescent="0.2">
      <c r="B149" s="424" t="s">
        <v>572</v>
      </c>
      <c r="C149" s="202"/>
      <c r="D149" s="584" t="s">
        <v>573</v>
      </c>
      <c r="E149" s="197"/>
      <c r="F149" s="517"/>
      <c r="G149"/>
      <c r="H149"/>
      <c r="I149" s="424"/>
      <c r="J149" s="424" t="s">
        <v>577</v>
      </c>
      <c r="K149" s="425" t="s">
        <v>578</v>
      </c>
    </row>
    <row r="150" spans="2:11" s="159" customFormat="1" ht="17.25" customHeight="1" x14ac:dyDescent="0.2">
      <c r="B150" s="424" t="s">
        <v>579</v>
      </c>
      <c r="C150" s="202"/>
      <c r="D150" s="584" t="s">
        <v>580</v>
      </c>
      <c r="E150" s="11"/>
      <c r="F150" s="11"/>
      <c r="G150" s="14"/>
      <c r="H150" s="13"/>
      <c r="I150" s="11"/>
      <c r="J150" s="16"/>
      <c r="K150" s="13"/>
    </row>
    <row r="151" spans="2:11" ht="17.25" customHeight="1" x14ac:dyDescent="0.2">
      <c r="B151" s="196"/>
      <c r="C151" s="196"/>
      <c r="D151" s="204"/>
      <c r="E151" s="204"/>
      <c r="F151" s="201"/>
      <c r="G151" s="197"/>
      <c r="H151" s="203"/>
      <c r="I151" s="193"/>
      <c r="J151" s="18"/>
      <c r="K151" s="18"/>
    </row>
    <row r="152" spans="2:11" ht="17.25" customHeight="1" x14ac:dyDescent="0.2">
      <c r="B152" s="193" t="s">
        <v>1435</v>
      </c>
      <c r="C152" s="193" t="s">
        <v>1436</v>
      </c>
      <c r="D152" s="205"/>
      <c r="E152" s="193"/>
      <c r="F152" s="193" t="s">
        <v>1437</v>
      </c>
      <c r="G152" s="206" t="s">
        <v>1438</v>
      </c>
      <c r="H152" s="196"/>
      <c r="I152" s="193"/>
      <c r="J152" s="193" t="s">
        <v>1437</v>
      </c>
      <c r="K152" s="193" t="s">
        <v>1439</v>
      </c>
    </row>
  </sheetData>
  <customSheetViews>
    <customSheetView guid="{1BFD2ADD-60C4-4334-9BDE-E3C6DD17BEED}" scale="85" fitToPage="1">
      <selection activeCell="O23" sqref="O23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C21" sqref="C21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6B324A58-5A89-471C-AD21-0822EB95E67E}" scale="85" fitToPage="1" topLeftCell="A4">
      <selection activeCell="L17" sqref="L17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613E785B-CD51-494D-B041-E8D30BF6F1EC}" scale="85" fitToPage="1" topLeftCell="A4">
      <selection activeCell="B12" sqref="B12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</customSheetViews>
  <hyperlinks>
    <hyperlink ref="H142" r:id="rId6" display="custsvc@msca.com.sg" xr:uid="{00000000-0004-0000-0F00-000003000000}"/>
    <hyperlink ref="K142" r:id="rId7" xr:uid="{00000000-0004-0000-0F00-000006000000}"/>
    <hyperlink ref="D142" r:id="rId8" display="mktg-dept@msca.com.sg" xr:uid="{00000000-0004-0000-0F00-00000C000000}"/>
    <hyperlink ref="K147" r:id="rId9" display="kslim@msca.com.sg" xr:uid="{11A14703-9F3C-47AB-ADBD-E4F5DC226B1D}"/>
    <hyperlink ref="K146" r:id="rId10" display="mailto:skoh@msca.com.sg" xr:uid="{8B16D542-F5A2-4081-8CC8-58F3F85B7939}"/>
    <hyperlink ref="D146" r:id="rId11" display="custsvc@msca.com.sg" xr:uid="{7A17941E-A03F-479E-8F3F-AC3FAE96FCDC}"/>
    <hyperlink ref="D148" r:id="rId12" xr:uid="{B1911C01-F75B-44CA-854C-C59DB45A7BE6}"/>
    <hyperlink ref="D147" r:id="rId13" xr:uid="{DBC54066-8323-4BEA-88EA-7AF4A8F63DA8}"/>
    <hyperlink ref="D144" r:id="rId14" xr:uid="{9BAB4EC5-E666-4CDB-9096-569726A49DFC}"/>
    <hyperlink ref="D143" r:id="rId15" xr:uid="{89CCDF36-94F5-477F-9EBB-2D1F056E9DA9}"/>
    <hyperlink ref="D150" r:id="rId16" xr:uid="{E2B38316-494D-4A93-A474-EAC0711DB3E2}"/>
    <hyperlink ref="K148" r:id="rId17" display="ytluo@msca.com.sg" xr:uid="{A922B5BB-058E-44BB-827D-44EC2FB834A5}"/>
    <hyperlink ref="K145" r:id="rId18" xr:uid="{53C486A0-83E2-4FF8-8FE3-0BFB9BAEBFD1}"/>
    <hyperlink ref="K149" r:id="rId19" xr:uid="{7580C9D3-44ED-4A8F-B471-DE450AF1159A}"/>
    <hyperlink ref="H2" location="HOME!Print_Area" display="HOME" xr:uid="{757F15C6-8DB6-44E7-8354-DA2E60536EA1}"/>
  </hyperlinks>
  <pageMargins left="0.7" right="0.7" top="0.75" bottom="0.75" header="0.3" footer="0.3"/>
  <pageSetup paperSize="9" scale="57" orientation="landscape" r:id="rId20"/>
  <headerFooter>
    <oddFooter>&amp;L_x000D_&amp;1#&amp;"Calibri"&amp;10&amp;K000000 Sensitivity: Public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>
    <tabColor rgb="FFFFCCCC"/>
    <pageSetUpPr fitToPage="1"/>
  </sheetPr>
  <dimension ref="A2:N145"/>
  <sheetViews>
    <sheetView topLeftCell="A3" zoomScale="80" zoomScaleNormal="80" zoomScaleSheetLayoutView="85" workbookViewId="0">
      <selection activeCell="G135" sqref="G135"/>
    </sheetView>
  </sheetViews>
  <sheetFormatPr defaultColWidth="9.140625" defaultRowHeight="17.25" customHeight="1" x14ac:dyDescent="0.2"/>
  <cols>
    <col min="1" max="1" width="43.42578125" style="336" customWidth="1"/>
    <col min="2" max="2" width="30.140625" style="145" customWidth="1"/>
    <col min="3" max="3" width="12.42578125" style="145" customWidth="1"/>
    <col min="4" max="4" width="16" style="145" customWidth="1"/>
    <col min="5" max="7" width="16.5703125" style="145" customWidth="1"/>
    <col min="8" max="8" width="24.28515625" style="145" customWidth="1"/>
    <col min="9" max="9" width="19.28515625" style="145" bestFit="1" customWidth="1"/>
    <col min="10" max="10" width="24.140625" style="149" customWidth="1"/>
    <col min="11" max="11" width="11.28515625" style="149" customWidth="1"/>
    <col min="12" max="12" width="13.140625" style="149" customWidth="1"/>
    <col min="13" max="13" width="12.7109375" style="149" customWidth="1"/>
    <col min="14" max="14" width="20" style="149" customWidth="1"/>
    <col min="15" max="16384" width="9.140625" style="149"/>
  </cols>
  <sheetData>
    <row r="2" spans="2:14" ht="17.25" customHeight="1" x14ac:dyDescent="0.2">
      <c r="B2" s="8" t="s">
        <v>3547</v>
      </c>
      <c r="J2" s="620" t="s">
        <v>373</v>
      </c>
    </row>
    <row r="3" spans="2:14" ht="17.25" customHeight="1" x14ac:dyDescent="0.2">
      <c r="B3" s="165"/>
    </row>
    <row r="4" spans="2:14" ht="17.25" customHeight="1" x14ac:dyDescent="0.2">
      <c r="C4" s="313" t="s">
        <v>3548</v>
      </c>
      <c r="D4" s="147"/>
      <c r="E4" s="147"/>
      <c r="F4" s="418" t="s">
        <v>3549</v>
      </c>
      <c r="G4" s="147"/>
      <c r="H4" s="147"/>
      <c r="I4" s="147"/>
      <c r="J4" s="341" t="s">
        <v>3550</v>
      </c>
    </row>
    <row r="5" spans="2:14" ht="31.15" customHeight="1" x14ac:dyDescent="0.2">
      <c r="B5" s="148"/>
      <c r="C5" s="176"/>
      <c r="D5" s="148"/>
      <c r="E5" s="340" t="s">
        <v>3551</v>
      </c>
      <c r="F5" s="148"/>
      <c r="G5" s="330" t="s">
        <v>3552</v>
      </c>
      <c r="H5" s="330" t="s">
        <v>3553</v>
      </c>
      <c r="I5" s="148"/>
    </row>
    <row r="6" spans="2:14" ht="24" x14ac:dyDescent="0.2">
      <c r="B6" s="394" t="s">
        <v>1509</v>
      </c>
      <c r="C6" s="182" t="s">
        <v>3554</v>
      </c>
      <c r="D6" s="1211" t="s">
        <v>1510</v>
      </c>
      <c r="E6" s="163" t="s">
        <v>3555</v>
      </c>
      <c r="F6" s="163" t="s">
        <v>3556</v>
      </c>
      <c r="G6" s="163" t="s">
        <v>3557</v>
      </c>
      <c r="H6" s="163" t="s">
        <v>250</v>
      </c>
      <c r="I6" s="429" t="s">
        <v>3558</v>
      </c>
      <c r="J6" s="446" t="s">
        <v>1288</v>
      </c>
      <c r="K6" s="148" t="s">
        <v>3559</v>
      </c>
      <c r="L6" s="330" t="s">
        <v>3560</v>
      </c>
      <c r="M6" s="330" t="s">
        <v>3561</v>
      </c>
      <c r="N6" s="402" t="s">
        <v>3562</v>
      </c>
    </row>
    <row r="7" spans="2:14" ht="17.25" customHeight="1" x14ac:dyDescent="0.2">
      <c r="B7" s="152" t="s">
        <v>381</v>
      </c>
      <c r="C7" s="152" t="s">
        <v>382</v>
      </c>
      <c r="D7" s="1212"/>
      <c r="E7" s="412" t="s">
        <v>294</v>
      </c>
      <c r="F7" s="412" t="s">
        <v>158</v>
      </c>
      <c r="G7" s="412" t="s">
        <v>3563</v>
      </c>
      <c r="H7" s="412" t="s">
        <v>3564</v>
      </c>
      <c r="I7" s="148"/>
      <c r="J7" s="148"/>
      <c r="K7" s="155"/>
      <c r="L7" s="148"/>
      <c r="M7" s="148"/>
      <c r="N7" s="169" t="s">
        <v>198</v>
      </c>
    </row>
    <row r="8" spans="2:14" s="159" customFormat="1" ht="17.25" hidden="1" customHeight="1" x14ac:dyDescent="0.2">
      <c r="B8" s="361" t="s">
        <v>3565</v>
      </c>
      <c r="C8" s="362" t="s">
        <v>3566</v>
      </c>
      <c r="D8" s="357">
        <v>44500</v>
      </c>
      <c r="E8" s="417">
        <f t="shared" ref="E8:E14" si="0">D8+5</f>
        <v>44505</v>
      </c>
      <c r="F8" s="357">
        <f t="shared" ref="F8:F9" si="1">D8+9</f>
        <v>44509</v>
      </c>
      <c r="G8" s="357">
        <f t="shared" ref="G8:G9" si="2">D8+11</f>
        <v>44511</v>
      </c>
      <c r="H8" s="357">
        <f t="shared" ref="H8:H9" si="3">D8+13</f>
        <v>44513</v>
      </c>
      <c r="I8" s="432">
        <v>44485</v>
      </c>
      <c r="J8" s="481"/>
      <c r="K8" s="415">
        <f t="shared" ref="K8:K9" si="4">D8+10</f>
        <v>44510</v>
      </c>
      <c r="L8" s="415">
        <f t="shared" ref="L8:L14" si="5">F8+10</f>
        <v>44519</v>
      </c>
      <c r="M8" s="415">
        <f t="shared" ref="M8:M9" si="6">F8+10</f>
        <v>44519</v>
      </c>
      <c r="N8" s="155">
        <f t="shared" ref="N8:N10" si="7">D8+20</f>
        <v>44520</v>
      </c>
    </row>
    <row r="9" spans="2:14" s="159" customFormat="1" ht="17.25" hidden="1" customHeight="1" x14ac:dyDescent="0.2">
      <c r="B9" s="361" t="s">
        <v>3567</v>
      </c>
      <c r="C9" s="362" t="s">
        <v>3568</v>
      </c>
      <c r="D9" s="357">
        <v>44497</v>
      </c>
      <c r="E9" s="417">
        <f t="shared" si="0"/>
        <v>44502</v>
      </c>
      <c r="F9" s="417">
        <f t="shared" si="1"/>
        <v>44506</v>
      </c>
      <c r="G9" s="357">
        <f t="shared" si="2"/>
        <v>44508</v>
      </c>
      <c r="H9" s="357">
        <f t="shared" si="3"/>
        <v>44510</v>
      </c>
      <c r="I9" s="432">
        <f t="shared" ref="I9:I11" si="8">I8+7</f>
        <v>44492</v>
      </c>
      <c r="J9" s="481"/>
      <c r="K9" s="415">
        <f t="shared" si="4"/>
        <v>44507</v>
      </c>
      <c r="L9" s="415">
        <f t="shared" si="5"/>
        <v>44516</v>
      </c>
      <c r="M9" s="415">
        <f t="shared" si="6"/>
        <v>44516</v>
      </c>
      <c r="N9" s="155">
        <f t="shared" si="7"/>
        <v>44517</v>
      </c>
    </row>
    <row r="10" spans="2:14" s="159" customFormat="1" ht="17.25" hidden="1" customHeight="1" x14ac:dyDescent="0.2">
      <c r="B10" s="361" t="s">
        <v>3569</v>
      </c>
      <c r="C10" s="362" t="s">
        <v>3570</v>
      </c>
      <c r="D10" s="357">
        <v>44507</v>
      </c>
      <c r="E10" s="417">
        <f t="shared" si="0"/>
        <v>44512</v>
      </c>
      <c r="F10" s="357">
        <f t="shared" ref="F10" si="9">D10+9</f>
        <v>44516</v>
      </c>
      <c r="G10" s="357">
        <f t="shared" ref="G10" si="10">D10+11</f>
        <v>44518</v>
      </c>
      <c r="H10" s="357">
        <f t="shared" ref="H10" si="11">D10+13</f>
        <v>44520</v>
      </c>
      <c r="I10" s="432">
        <f t="shared" si="8"/>
        <v>44499</v>
      </c>
      <c r="J10" s="481"/>
      <c r="K10" s="415">
        <f t="shared" ref="K10" si="12">D10+10</f>
        <v>44517</v>
      </c>
      <c r="L10" s="415">
        <f t="shared" si="5"/>
        <v>44526</v>
      </c>
      <c r="M10" s="415">
        <f t="shared" ref="M10" si="13">F10+10</f>
        <v>44526</v>
      </c>
      <c r="N10" s="155">
        <f t="shared" si="7"/>
        <v>44527</v>
      </c>
    </row>
    <row r="11" spans="2:14" s="159" customFormat="1" ht="17.25" hidden="1" customHeight="1" x14ac:dyDescent="0.2">
      <c r="B11" s="470" t="s">
        <v>439</v>
      </c>
      <c r="C11" s="362" t="s">
        <v>3571</v>
      </c>
      <c r="D11" s="469">
        <v>44504</v>
      </c>
      <c r="E11" s="417">
        <f t="shared" si="0"/>
        <v>44509</v>
      </c>
      <c r="F11" s="469">
        <f t="shared" ref="F11:F14" si="14">D11+9</f>
        <v>44513</v>
      </c>
      <c r="G11" s="469">
        <f t="shared" ref="G11:G14" si="15">D11+11</f>
        <v>44515</v>
      </c>
      <c r="H11" s="469">
        <f t="shared" ref="H11:H14" si="16">D11+13</f>
        <v>44517</v>
      </c>
      <c r="I11" s="478">
        <f t="shared" si="8"/>
        <v>44506</v>
      </c>
      <c r="J11" s="477"/>
      <c r="K11" s="479">
        <f t="shared" ref="K11:K14" si="17">D11+10</f>
        <v>44514</v>
      </c>
      <c r="L11" s="479">
        <f t="shared" si="5"/>
        <v>44523</v>
      </c>
      <c r="M11" s="479">
        <f t="shared" ref="M11:M14" si="18">F11+10</f>
        <v>44523</v>
      </c>
      <c r="N11" s="479">
        <f t="shared" ref="N11:N14" si="19">D11+20</f>
        <v>44524</v>
      </c>
    </row>
    <row r="12" spans="2:14" s="159" customFormat="1" ht="17.25" hidden="1" customHeight="1" x14ac:dyDescent="0.2">
      <c r="B12" s="465" t="s">
        <v>3572</v>
      </c>
      <c r="C12" s="466" t="s">
        <v>3573</v>
      </c>
      <c r="D12" s="467">
        <v>44518</v>
      </c>
      <c r="E12" s="417">
        <f t="shared" si="0"/>
        <v>44523</v>
      </c>
      <c r="F12" s="467">
        <f t="shared" si="14"/>
        <v>44527</v>
      </c>
      <c r="G12" s="467">
        <f t="shared" si="15"/>
        <v>44529</v>
      </c>
      <c r="H12" s="467">
        <f t="shared" si="16"/>
        <v>44531</v>
      </c>
      <c r="I12" s="432">
        <f t="shared" ref="I12:I20" si="20">I11+7</f>
        <v>44513</v>
      </c>
      <c r="J12" s="481"/>
      <c r="K12" s="415">
        <f t="shared" si="17"/>
        <v>44528</v>
      </c>
      <c r="L12" s="415">
        <f t="shared" si="5"/>
        <v>44537</v>
      </c>
      <c r="M12" s="415">
        <f t="shared" si="18"/>
        <v>44537</v>
      </c>
      <c r="N12" s="155">
        <f t="shared" si="19"/>
        <v>44538</v>
      </c>
    </row>
    <row r="13" spans="2:14" s="159" customFormat="1" ht="17.25" hidden="1" customHeight="1" x14ac:dyDescent="0.2">
      <c r="B13" s="361" t="s">
        <v>3574</v>
      </c>
      <c r="C13" s="362" t="s">
        <v>3575</v>
      </c>
      <c r="D13" s="357">
        <v>44520</v>
      </c>
      <c r="E13" s="417">
        <f t="shared" si="0"/>
        <v>44525</v>
      </c>
      <c r="F13" s="357">
        <f t="shared" si="14"/>
        <v>44529</v>
      </c>
      <c r="G13" s="357">
        <f t="shared" si="15"/>
        <v>44531</v>
      </c>
      <c r="H13" s="357">
        <f t="shared" si="16"/>
        <v>44533</v>
      </c>
      <c r="I13" s="432">
        <f t="shared" si="20"/>
        <v>44520</v>
      </c>
      <c r="J13" s="481"/>
      <c r="K13" s="415">
        <f t="shared" si="17"/>
        <v>44530</v>
      </c>
      <c r="L13" s="415">
        <f t="shared" si="5"/>
        <v>44539</v>
      </c>
      <c r="M13" s="415">
        <f t="shared" si="18"/>
        <v>44539</v>
      </c>
      <c r="N13" s="155">
        <f t="shared" si="19"/>
        <v>44540</v>
      </c>
    </row>
    <row r="14" spans="2:14" s="159" customFormat="1" ht="17.25" hidden="1" customHeight="1" x14ac:dyDescent="0.2">
      <c r="B14" s="361" t="s">
        <v>3576</v>
      </c>
      <c r="C14" s="362" t="s">
        <v>3577</v>
      </c>
      <c r="D14" s="357">
        <v>44525</v>
      </c>
      <c r="E14" s="417">
        <f t="shared" si="0"/>
        <v>44530</v>
      </c>
      <c r="F14" s="357">
        <f t="shared" si="14"/>
        <v>44534</v>
      </c>
      <c r="G14" s="357">
        <f t="shared" si="15"/>
        <v>44536</v>
      </c>
      <c r="H14" s="357">
        <f t="shared" si="16"/>
        <v>44538</v>
      </c>
      <c r="I14" s="432">
        <f t="shared" si="20"/>
        <v>44527</v>
      </c>
      <c r="J14" s="481"/>
      <c r="K14" s="415">
        <f t="shared" si="17"/>
        <v>44535</v>
      </c>
      <c r="L14" s="415">
        <f t="shared" si="5"/>
        <v>44544</v>
      </c>
      <c r="M14" s="415">
        <f t="shared" si="18"/>
        <v>44544</v>
      </c>
      <c r="N14" s="155">
        <f t="shared" si="19"/>
        <v>44545</v>
      </c>
    </row>
    <row r="15" spans="2:14" s="159" customFormat="1" ht="17.25" hidden="1" customHeight="1" x14ac:dyDescent="0.2">
      <c r="B15" s="361" t="s">
        <v>3578</v>
      </c>
      <c r="C15" s="362" t="s">
        <v>3579</v>
      </c>
      <c r="D15" s="357">
        <v>44548</v>
      </c>
      <c r="E15" s="417">
        <f t="shared" ref="E15" si="21">D15+5</f>
        <v>44553</v>
      </c>
      <c r="F15" s="357">
        <f>D15+7</f>
        <v>44555</v>
      </c>
      <c r="G15" s="357">
        <f t="shared" ref="G15" si="22">D15+11</f>
        <v>44559</v>
      </c>
      <c r="H15" s="357">
        <f t="shared" ref="H15" si="23">D15+13</f>
        <v>44561</v>
      </c>
      <c r="I15" s="432">
        <f t="shared" si="20"/>
        <v>44534</v>
      </c>
      <c r="J15" s="481"/>
      <c r="K15" s="415">
        <f t="shared" ref="K15" si="24">D15+10</f>
        <v>44558</v>
      </c>
      <c r="L15" s="415">
        <f t="shared" ref="L15" si="25">F15+10</f>
        <v>44565</v>
      </c>
      <c r="M15" s="415">
        <f t="shared" ref="M15" si="26">F15+10</f>
        <v>44565</v>
      </c>
      <c r="N15" s="155">
        <f t="shared" ref="N15" si="27">D15+20</f>
        <v>44568</v>
      </c>
    </row>
    <row r="16" spans="2:14" s="159" customFormat="1" ht="17.25" hidden="1" customHeight="1" x14ac:dyDescent="0.2">
      <c r="B16" s="361" t="s">
        <v>3580</v>
      </c>
      <c r="C16" s="362" t="s">
        <v>3581</v>
      </c>
      <c r="D16" s="357">
        <v>44553</v>
      </c>
      <c r="E16" s="417">
        <f t="shared" ref="E16" si="28">D16+5</f>
        <v>44558</v>
      </c>
      <c r="F16" s="357">
        <f t="shared" ref="F16:F19" si="29">D16+7</f>
        <v>44560</v>
      </c>
      <c r="G16" s="357">
        <f t="shared" ref="G16" si="30">D16+11</f>
        <v>44564</v>
      </c>
      <c r="H16" s="357">
        <f t="shared" ref="H16" si="31">D16+13</f>
        <v>44566</v>
      </c>
      <c r="I16" s="432">
        <f t="shared" si="20"/>
        <v>44541</v>
      </c>
      <c r="J16" s="481"/>
      <c r="K16" s="415">
        <f t="shared" ref="K16" si="32">D16+10</f>
        <v>44563</v>
      </c>
      <c r="L16" s="415">
        <f t="shared" ref="L16" si="33">F16+10</f>
        <v>44570</v>
      </c>
      <c r="M16" s="415">
        <f t="shared" ref="M16" si="34">F16+10</f>
        <v>44570</v>
      </c>
      <c r="N16" s="155">
        <f t="shared" ref="N16" si="35">D16+20</f>
        <v>44573</v>
      </c>
    </row>
    <row r="17" spans="2:14" s="159" customFormat="1" ht="17.25" hidden="1" customHeight="1" x14ac:dyDescent="0.2">
      <c r="B17" s="361" t="s">
        <v>3582</v>
      </c>
      <c r="C17" s="362" t="s">
        <v>3583</v>
      </c>
      <c r="D17" s="357">
        <v>44557</v>
      </c>
      <c r="E17" s="417">
        <f t="shared" ref="E17:E18" si="36">D17+5</f>
        <v>44562</v>
      </c>
      <c r="F17" s="491">
        <f t="shared" si="29"/>
        <v>44564</v>
      </c>
      <c r="G17" s="357">
        <f t="shared" ref="G17:G18" si="37">D17+11</f>
        <v>44568</v>
      </c>
      <c r="H17" s="357">
        <f t="shared" ref="H17:H18" si="38">D17+13</f>
        <v>44570</v>
      </c>
      <c r="I17" s="432">
        <f t="shared" si="20"/>
        <v>44548</v>
      </c>
      <c r="J17" s="481"/>
      <c r="K17" s="415">
        <f t="shared" ref="K17:K18" si="39">D17+10</f>
        <v>44567</v>
      </c>
      <c r="L17" s="415">
        <f t="shared" ref="L17:L18" si="40">F17+10</f>
        <v>44574</v>
      </c>
      <c r="M17" s="415">
        <f t="shared" ref="M17:M18" si="41">F17+10</f>
        <v>44574</v>
      </c>
      <c r="N17" s="155">
        <f t="shared" ref="N17:N18" si="42">D17+20</f>
        <v>44577</v>
      </c>
    </row>
    <row r="18" spans="2:14" s="159" customFormat="1" ht="17.25" hidden="1" customHeight="1" x14ac:dyDescent="0.2">
      <c r="B18" s="361" t="s">
        <v>3584</v>
      </c>
      <c r="C18" s="362" t="s">
        <v>3585</v>
      </c>
      <c r="D18" s="357">
        <v>44559</v>
      </c>
      <c r="E18" s="417">
        <f t="shared" si="36"/>
        <v>44564</v>
      </c>
      <c r="F18" s="357">
        <f t="shared" si="29"/>
        <v>44566</v>
      </c>
      <c r="G18" s="357">
        <f t="shared" si="37"/>
        <v>44570</v>
      </c>
      <c r="H18" s="357">
        <f t="shared" si="38"/>
        <v>44572</v>
      </c>
      <c r="I18" s="432">
        <f t="shared" si="20"/>
        <v>44555</v>
      </c>
      <c r="J18" s="481"/>
      <c r="K18" s="415">
        <f t="shared" si="39"/>
        <v>44569</v>
      </c>
      <c r="L18" s="415">
        <f t="shared" si="40"/>
        <v>44576</v>
      </c>
      <c r="M18" s="415">
        <f t="shared" si="41"/>
        <v>44576</v>
      </c>
      <c r="N18" s="155">
        <f t="shared" si="42"/>
        <v>44579</v>
      </c>
    </row>
    <row r="19" spans="2:14" s="159" customFormat="1" ht="17.25" hidden="1" customHeight="1" x14ac:dyDescent="0.2">
      <c r="B19" s="361" t="s">
        <v>3586</v>
      </c>
      <c r="C19" s="362" t="s">
        <v>3587</v>
      </c>
      <c r="D19" s="357">
        <v>44563</v>
      </c>
      <c r="E19" s="417">
        <f t="shared" ref="E19" si="43">D19+5</f>
        <v>44568</v>
      </c>
      <c r="F19" s="357">
        <f t="shared" si="29"/>
        <v>44570</v>
      </c>
      <c r="G19" s="357">
        <f t="shared" ref="G19" si="44">D19+11</f>
        <v>44574</v>
      </c>
      <c r="H19" s="357">
        <f t="shared" ref="H19" si="45">D19+13</f>
        <v>44576</v>
      </c>
      <c r="I19" s="432">
        <f t="shared" si="20"/>
        <v>44562</v>
      </c>
      <c r="J19" s="481"/>
      <c r="K19" s="415">
        <f t="shared" ref="K19" si="46">D19+10</f>
        <v>44573</v>
      </c>
      <c r="L19" s="415">
        <f t="shared" ref="L19" si="47">F19+10</f>
        <v>44580</v>
      </c>
      <c r="M19" s="415">
        <f t="shared" ref="M19" si="48">F19+10</f>
        <v>44580</v>
      </c>
      <c r="N19" s="155">
        <f t="shared" ref="N19" si="49">D19+20</f>
        <v>44583</v>
      </c>
    </row>
    <row r="20" spans="2:14" s="159" customFormat="1" ht="17.25" hidden="1" customHeight="1" x14ac:dyDescent="0.2">
      <c r="B20" s="361" t="s">
        <v>3588</v>
      </c>
      <c r="C20" s="362" t="s">
        <v>3589</v>
      </c>
      <c r="D20" s="401">
        <v>44568</v>
      </c>
      <c r="E20" s="417">
        <f t="shared" ref="E20" si="50">D20+5</f>
        <v>44573</v>
      </c>
      <c r="F20" s="357">
        <f t="shared" ref="F20" si="51">D20+7</f>
        <v>44575</v>
      </c>
      <c r="G20" s="357">
        <f t="shared" ref="G20" si="52">D20+11</f>
        <v>44579</v>
      </c>
      <c r="H20" s="357">
        <f t="shared" ref="H20" si="53">D20+13</f>
        <v>44581</v>
      </c>
      <c r="I20" s="432">
        <f t="shared" si="20"/>
        <v>44569</v>
      </c>
      <c r="J20" s="481"/>
      <c r="K20" s="415">
        <f t="shared" ref="K20" si="54">D20+10</f>
        <v>44578</v>
      </c>
      <c r="L20" s="415">
        <f t="shared" ref="L20" si="55">F20+10</f>
        <v>44585</v>
      </c>
      <c r="M20" s="415">
        <f t="shared" ref="M20" si="56">F20+10</f>
        <v>44585</v>
      </c>
      <c r="N20" s="155">
        <f t="shared" ref="N20" si="57">D20+20</f>
        <v>44588</v>
      </c>
    </row>
    <row r="21" spans="2:14" s="159" customFormat="1" ht="17.25" hidden="1" customHeight="1" x14ac:dyDescent="0.2">
      <c r="B21" s="361" t="s">
        <v>3590</v>
      </c>
      <c r="C21" s="362" t="s">
        <v>3591</v>
      </c>
      <c r="D21" s="357">
        <v>44576</v>
      </c>
      <c r="E21" s="479"/>
      <c r="F21" s="357">
        <f t="shared" ref="F21:F23" si="58">D21+7</f>
        <v>44583</v>
      </c>
      <c r="G21" s="357">
        <f t="shared" ref="G21:G26" si="59">D21+11</f>
        <v>44587</v>
      </c>
      <c r="H21" s="357">
        <f t="shared" ref="H21:H26" si="60">D21+13</f>
        <v>44589</v>
      </c>
      <c r="I21" s="432">
        <f>I20+7</f>
        <v>44576</v>
      </c>
      <c r="J21" s="481"/>
      <c r="K21" s="415">
        <f t="shared" ref="K21:K26" si="61">D21+10</f>
        <v>44586</v>
      </c>
      <c r="L21" s="415">
        <f t="shared" ref="L21:L26" si="62">F21+10</f>
        <v>44593</v>
      </c>
      <c r="M21" s="415">
        <f t="shared" ref="M21:M26" si="63">F21+10</f>
        <v>44593</v>
      </c>
      <c r="N21" s="155">
        <f t="shared" ref="N21:N26" si="64">D21+20</f>
        <v>44596</v>
      </c>
    </row>
    <row r="22" spans="2:14" s="159" customFormat="1" ht="17.25" hidden="1" customHeight="1" x14ac:dyDescent="0.2">
      <c r="B22" s="361" t="s">
        <v>3565</v>
      </c>
      <c r="C22" s="362" t="s">
        <v>3592</v>
      </c>
      <c r="D22" s="357">
        <v>44587</v>
      </c>
      <c r="E22" s="479"/>
      <c r="F22" s="357">
        <f t="shared" si="58"/>
        <v>44594</v>
      </c>
      <c r="G22" s="357">
        <f t="shared" si="59"/>
        <v>44598</v>
      </c>
      <c r="H22" s="357">
        <f t="shared" si="60"/>
        <v>44600</v>
      </c>
      <c r="I22" s="432">
        <f t="shared" ref="I22:I26" si="65">I21+7</f>
        <v>44583</v>
      </c>
      <c r="J22" s="481"/>
      <c r="K22" s="415">
        <f t="shared" si="61"/>
        <v>44597</v>
      </c>
      <c r="L22" s="415">
        <f t="shared" si="62"/>
        <v>44604</v>
      </c>
      <c r="M22" s="415">
        <f t="shared" si="63"/>
        <v>44604</v>
      </c>
      <c r="N22" s="155">
        <f t="shared" si="64"/>
        <v>44607</v>
      </c>
    </row>
    <row r="23" spans="2:14" s="159" customFormat="1" ht="17.25" hidden="1" customHeight="1" x14ac:dyDescent="0.2">
      <c r="B23" s="465" t="s">
        <v>3567</v>
      </c>
      <c r="C23" s="466" t="s">
        <v>3593</v>
      </c>
      <c r="D23" s="467">
        <v>44588</v>
      </c>
      <c r="E23" s="479"/>
      <c r="F23" s="467">
        <f t="shared" si="58"/>
        <v>44595</v>
      </c>
      <c r="G23" s="467">
        <f t="shared" si="59"/>
        <v>44599</v>
      </c>
      <c r="H23" s="467">
        <f t="shared" si="60"/>
        <v>44601</v>
      </c>
      <c r="I23" s="432">
        <f t="shared" si="65"/>
        <v>44590</v>
      </c>
      <c r="J23" s="481"/>
      <c r="K23" s="415">
        <f t="shared" si="61"/>
        <v>44598</v>
      </c>
      <c r="L23" s="415">
        <f t="shared" si="62"/>
        <v>44605</v>
      </c>
      <c r="M23" s="415">
        <f t="shared" si="63"/>
        <v>44605</v>
      </c>
      <c r="N23" s="155">
        <f t="shared" si="64"/>
        <v>44608</v>
      </c>
    </row>
    <row r="24" spans="2:14" s="159" customFormat="1" ht="17.25" hidden="1" customHeight="1" x14ac:dyDescent="0.2">
      <c r="B24" s="361" t="s">
        <v>3569</v>
      </c>
      <c r="C24" s="362" t="s">
        <v>3594</v>
      </c>
      <c r="D24" s="357">
        <v>44597</v>
      </c>
      <c r="E24" s="417"/>
      <c r="F24" s="357">
        <f>D24+9</f>
        <v>44606</v>
      </c>
      <c r="G24" s="357">
        <f t="shared" si="59"/>
        <v>44608</v>
      </c>
      <c r="H24" s="357">
        <f t="shared" si="60"/>
        <v>44610</v>
      </c>
      <c r="I24" s="432">
        <f t="shared" si="65"/>
        <v>44597</v>
      </c>
      <c r="J24" s="481"/>
      <c r="K24" s="415">
        <f t="shared" si="61"/>
        <v>44607</v>
      </c>
      <c r="L24" s="415">
        <f t="shared" si="62"/>
        <v>44616</v>
      </c>
      <c r="M24" s="415">
        <f t="shared" si="63"/>
        <v>44616</v>
      </c>
      <c r="N24" s="155">
        <f t="shared" si="64"/>
        <v>44617</v>
      </c>
    </row>
    <row r="25" spans="2:14" s="159" customFormat="1" ht="17.25" hidden="1" customHeight="1" x14ac:dyDescent="0.2">
      <c r="B25" s="361" t="s">
        <v>3572</v>
      </c>
      <c r="C25" s="362" t="s">
        <v>3595</v>
      </c>
      <c r="D25" s="357">
        <v>44607</v>
      </c>
      <c r="E25" s="417"/>
      <c r="F25" s="357">
        <f t="shared" ref="F25:F31" si="66">D25+9</f>
        <v>44616</v>
      </c>
      <c r="G25" s="357">
        <f t="shared" si="59"/>
        <v>44618</v>
      </c>
      <c r="H25" s="357">
        <f t="shared" si="60"/>
        <v>44620</v>
      </c>
      <c r="I25" s="432">
        <f t="shared" si="65"/>
        <v>44604</v>
      </c>
      <c r="J25" s="481"/>
      <c r="K25" s="415">
        <f t="shared" si="61"/>
        <v>44617</v>
      </c>
      <c r="L25" s="415">
        <f t="shared" si="62"/>
        <v>44626</v>
      </c>
      <c r="M25" s="415">
        <f t="shared" si="63"/>
        <v>44626</v>
      </c>
      <c r="N25" s="155">
        <f t="shared" si="64"/>
        <v>44627</v>
      </c>
    </row>
    <row r="26" spans="2:14" s="159" customFormat="1" ht="17.25" hidden="1" customHeight="1" x14ac:dyDescent="0.2">
      <c r="B26" s="361" t="s">
        <v>3574</v>
      </c>
      <c r="C26" s="362" t="s">
        <v>3596</v>
      </c>
      <c r="D26" s="357">
        <v>44609</v>
      </c>
      <c r="E26" s="417"/>
      <c r="F26" s="357">
        <f t="shared" si="66"/>
        <v>44618</v>
      </c>
      <c r="G26" s="357">
        <f t="shared" si="59"/>
        <v>44620</v>
      </c>
      <c r="H26" s="357">
        <f t="shared" si="60"/>
        <v>44622</v>
      </c>
      <c r="I26" s="432">
        <f t="shared" si="65"/>
        <v>44611</v>
      </c>
      <c r="J26" s="481"/>
      <c r="K26" s="415">
        <f t="shared" si="61"/>
        <v>44619</v>
      </c>
      <c r="L26" s="415">
        <f t="shared" si="62"/>
        <v>44628</v>
      </c>
      <c r="M26" s="415">
        <f t="shared" si="63"/>
        <v>44628</v>
      </c>
      <c r="N26" s="155">
        <f t="shared" si="64"/>
        <v>44629</v>
      </c>
    </row>
    <row r="27" spans="2:14" s="159" customFormat="1" ht="17.25" hidden="1" customHeight="1" x14ac:dyDescent="0.2">
      <c r="B27" s="361" t="s">
        <v>3576</v>
      </c>
      <c r="C27" s="362" t="s">
        <v>3597</v>
      </c>
      <c r="D27" s="357">
        <v>44617</v>
      </c>
      <c r="E27" s="417"/>
      <c r="F27" s="357">
        <f t="shared" si="66"/>
        <v>44626</v>
      </c>
      <c r="G27" s="357">
        <f t="shared" ref="G27:G31" si="67">D27+11</f>
        <v>44628</v>
      </c>
      <c r="H27" s="357">
        <f t="shared" ref="H27:H31" si="68">D27+13</f>
        <v>44630</v>
      </c>
      <c r="I27" s="526">
        <f t="shared" ref="I27" si="69">I26+7</f>
        <v>44618</v>
      </c>
      <c r="J27" s="527"/>
      <c r="K27" s="528">
        <f t="shared" ref="K27:K29" si="70">D27+10</f>
        <v>44627</v>
      </c>
      <c r="L27" s="528">
        <f t="shared" ref="L27:L29" si="71">F27+10</f>
        <v>44636</v>
      </c>
      <c r="M27" s="528">
        <f t="shared" ref="M27:M29" si="72">F27+10</f>
        <v>44636</v>
      </c>
      <c r="N27" s="155">
        <f t="shared" ref="N27:N29" si="73">D27+20</f>
        <v>44637</v>
      </c>
    </row>
    <row r="28" spans="2:14" s="159" customFormat="1" ht="17.25" hidden="1" customHeight="1" x14ac:dyDescent="0.2">
      <c r="B28" s="361" t="s">
        <v>3578</v>
      </c>
      <c r="C28" s="362" t="s">
        <v>3598</v>
      </c>
      <c r="D28" s="357">
        <v>44630</v>
      </c>
      <c r="E28" s="417"/>
      <c r="F28" s="357">
        <f t="shared" si="66"/>
        <v>44639</v>
      </c>
      <c r="G28" s="357">
        <f t="shared" si="67"/>
        <v>44641</v>
      </c>
      <c r="H28" s="357">
        <f t="shared" si="68"/>
        <v>44643</v>
      </c>
      <c r="I28" s="432">
        <v>44632</v>
      </c>
      <c r="J28" s="481"/>
      <c r="K28" s="415">
        <f t="shared" si="70"/>
        <v>44640</v>
      </c>
      <c r="L28" s="415">
        <f t="shared" si="71"/>
        <v>44649</v>
      </c>
      <c r="M28" s="415">
        <f t="shared" si="72"/>
        <v>44649</v>
      </c>
      <c r="N28" s="155">
        <f t="shared" si="73"/>
        <v>44650</v>
      </c>
    </row>
    <row r="29" spans="2:14" s="159" customFormat="1" ht="17.25" hidden="1" customHeight="1" x14ac:dyDescent="0.2">
      <c r="B29" s="361" t="s">
        <v>3582</v>
      </c>
      <c r="C29" s="362" t="s">
        <v>3599</v>
      </c>
      <c r="D29" s="357">
        <v>44637</v>
      </c>
      <c r="E29" s="417"/>
      <c r="F29" s="357">
        <f t="shared" si="66"/>
        <v>44646</v>
      </c>
      <c r="G29" s="357">
        <f t="shared" si="67"/>
        <v>44648</v>
      </c>
      <c r="H29" s="357">
        <f t="shared" si="68"/>
        <v>44650</v>
      </c>
      <c r="I29" s="432">
        <v>44639</v>
      </c>
      <c r="J29" s="481"/>
      <c r="K29" s="415">
        <f t="shared" si="70"/>
        <v>44647</v>
      </c>
      <c r="L29" s="415">
        <f t="shared" si="71"/>
        <v>44656</v>
      </c>
      <c r="M29" s="415">
        <f t="shared" si="72"/>
        <v>44656</v>
      </c>
      <c r="N29" s="155">
        <f t="shared" si="73"/>
        <v>44657</v>
      </c>
    </row>
    <row r="30" spans="2:14" s="159" customFormat="1" ht="17.25" hidden="1" customHeight="1" x14ac:dyDescent="0.2">
      <c r="B30" s="361" t="s">
        <v>3580</v>
      </c>
      <c r="C30" s="362" t="s">
        <v>3600</v>
      </c>
      <c r="D30" s="357">
        <v>44644</v>
      </c>
      <c r="E30" s="417"/>
      <c r="F30" s="357">
        <f t="shared" si="66"/>
        <v>44653</v>
      </c>
      <c r="G30" s="357">
        <f t="shared" si="67"/>
        <v>44655</v>
      </c>
      <c r="H30" s="357">
        <f t="shared" si="68"/>
        <v>44657</v>
      </c>
      <c r="I30" s="432">
        <v>44646</v>
      </c>
      <c r="J30" s="481"/>
      <c r="K30" s="415">
        <f t="shared" ref="K30:K31" si="74">D30+10</f>
        <v>44654</v>
      </c>
      <c r="L30" s="415">
        <f t="shared" ref="L30:L31" si="75">F30+10</f>
        <v>44663</v>
      </c>
      <c r="M30" s="415">
        <f t="shared" ref="M30:M31" si="76">F30+10</f>
        <v>44663</v>
      </c>
      <c r="N30" s="155">
        <f t="shared" ref="N30:N31" si="77">D30+20</f>
        <v>44664</v>
      </c>
    </row>
    <row r="31" spans="2:14" s="159" customFormat="1" ht="17.25" hidden="1" customHeight="1" x14ac:dyDescent="0.2">
      <c r="B31" s="361" t="s">
        <v>3584</v>
      </c>
      <c r="C31" s="362" t="s">
        <v>3601</v>
      </c>
      <c r="D31" s="357">
        <v>44651</v>
      </c>
      <c r="E31" s="417"/>
      <c r="F31" s="357">
        <f t="shared" si="66"/>
        <v>44660</v>
      </c>
      <c r="G31" s="357">
        <f t="shared" si="67"/>
        <v>44662</v>
      </c>
      <c r="H31" s="357">
        <f t="shared" si="68"/>
        <v>44664</v>
      </c>
      <c r="I31" s="432">
        <v>44653</v>
      </c>
      <c r="J31" s="481"/>
      <c r="K31" s="415">
        <f t="shared" si="74"/>
        <v>44661</v>
      </c>
      <c r="L31" s="415">
        <f t="shared" si="75"/>
        <v>44670</v>
      </c>
      <c r="M31" s="415">
        <f t="shared" si="76"/>
        <v>44670</v>
      </c>
      <c r="N31" s="155">
        <f t="shared" si="77"/>
        <v>44671</v>
      </c>
    </row>
    <row r="32" spans="2:14" s="159" customFormat="1" ht="17.25" hidden="1" customHeight="1" x14ac:dyDescent="0.2">
      <c r="B32" s="183" t="s">
        <v>3586</v>
      </c>
      <c r="C32" s="189" t="s">
        <v>3602</v>
      </c>
      <c r="D32" s="320">
        <f>D31+7</f>
        <v>44658</v>
      </c>
      <c r="E32" s="441"/>
      <c r="F32" s="320">
        <f t="shared" ref="F32" si="78">D32+9</f>
        <v>44667</v>
      </c>
      <c r="G32" s="320">
        <f t="shared" ref="G32" si="79">D32+11</f>
        <v>44669</v>
      </c>
      <c r="H32" s="320">
        <f t="shared" ref="H32" si="80">D32+13</f>
        <v>44671</v>
      </c>
      <c r="I32" s="432">
        <v>44660</v>
      </c>
      <c r="J32" s="540"/>
      <c r="K32" s="155">
        <f t="shared" ref="K32" si="81">D32+10</f>
        <v>44668</v>
      </c>
      <c r="L32" s="155">
        <f t="shared" ref="L32" si="82">F32+10</f>
        <v>44677</v>
      </c>
      <c r="M32" s="155">
        <f t="shared" ref="M32" si="83">F32+10</f>
        <v>44677</v>
      </c>
      <c r="N32" s="155">
        <f t="shared" ref="N32" si="84">D32+20</f>
        <v>44678</v>
      </c>
    </row>
    <row r="33" spans="2:14" s="159" customFormat="1" ht="17.25" hidden="1" customHeight="1" x14ac:dyDescent="0.2">
      <c r="B33" s="183" t="s">
        <v>3588</v>
      </c>
      <c r="C33" s="189" t="s">
        <v>3603</v>
      </c>
      <c r="D33" s="320">
        <f>D32+7</f>
        <v>44665</v>
      </c>
      <c r="E33" s="441"/>
      <c r="F33" s="320">
        <f t="shared" ref="F33:F34" si="85">D33+9</f>
        <v>44674</v>
      </c>
      <c r="G33" s="320">
        <f t="shared" ref="G33:G34" si="86">D33+11</f>
        <v>44676</v>
      </c>
      <c r="H33" s="320">
        <f t="shared" ref="H33:H34" si="87">D33+13</f>
        <v>44678</v>
      </c>
      <c r="I33" s="432">
        <f t="shared" ref="I33:I62" si="88">I32+7</f>
        <v>44667</v>
      </c>
      <c r="J33" s="540"/>
      <c r="K33" s="155">
        <f t="shared" ref="K33:K34" si="89">D33+10</f>
        <v>44675</v>
      </c>
      <c r="L33" s="155">
        <f t="shared" ref="L33:L34" si="90">F33+10</f>
        <v>44684</v>
      </c>
      <c r="M33" s="155">
        <f t="shared" ref="M33:M34" si="91">F33+10</f>
        <v>44684</v>
      </c>
      <c r="N33" s="155">
        <f t="shared" ref="N33:N34" si="92">D33+20</f>
        <v>44685</v>
      </c>
    </row>
    <row r="34" spans="2:14" s="159" customFormat="1" ht="17.25" hidden="1" customHeight="1" x14ac:dyDescent="0.2">
      <c r="B34" s="183" t="s">
        <v>3590</v>
      </c>
      <c r="C34" s="189" t="s">
        <v>3604</v>
      </c>
      <c r="D34" s="320">
        <f>D33+7</f>
        <v>44672</v>
      </c>
      <c r="E34" s="441"/>
      <c r="F34" s="320">
        <f t="shared" si="85"/>
        <v>44681</v>
      </c>
      <c r="G34" s="320">
        <f t="shared" si="86"/>
        <v>44683</v>
      </c>
      <c r="H34" s="320">
        <f t="shared" si="87"/>
        <v>44685</v>
      </c>
      <c r="I34" s="432">
        <f t="shared" si="88"/>
        <v>44674</v>
      </c>
      <c r="J34" s="540"/>
      <c r="K34" s="155">
        <f t="shared" si="89"/>
        <v>44682</v>
      </c>
      <c r="L34" s="155">
        <f t="shared" si="90"/>
        <v>44691</v>
      </c>
      <c r="M34" s="155">
        <f t="shared" si="91"/>
        <v>44691</v>
      </c>
      <c r="N34" s="155">
        <f t="shared" si="92"/>
        <v>44692</v>
      </c>
    </row>
    <row r="35" spans="2:14" s="159" customFormat="1" ht="17.25" hidden="1" customHeight="1" x14ac:dyDescent="0.2">
      <c r="B35" s="183" t="s">
        <v>3565</v>
      </c>
      <c r="C35" s="189" t="s">
        <v>3605</v>
      </c>
      <c r="D35" s="320">
        <v>44682</v>
      </c>
      <c r="E35" s="441"/>
      <c r="F35" s="320">
        <f t="shared" ref="F35:F41" si="93">D35+9</f>
        <v>44691</v>
      </c>
      <c r="G35" s="320">
        <f t="shared" ref="G35:G41" si="94">D35+11</f>
        <v>44693</v>
      </c>
      <c r="H35" s="320">
        <f t="shared" ref="H35:H41" si="95">D35+13</f>
        <v>44695</v>
      </c>
      <c r="I35" s="432">
        <f t="shared" si="88"/>
        <v>44681</v>
      </c>
      <c r="J35" s="540"/>
      <c r="K35" s="155">
        <f t="shared" ref="K35:K36" si="96">D35+10</f>
        <v>44692</v>
      </c>
      <c r="L35" s="155">
        <f t="shared" ref="L35:L36" si="97">F35+10</f>
        <v>44701</v>
      </c>
      <c r="M35" s="155">
        <f t="shared" ref="M35:M36" si="98">F35+10</f>
        <v>44701</v>
      </c>
      <c r="N35" s="155">
        <f t="shared" ref="N35:N36" si="99">D35+20</f>
        <v>44702</v>
      </c>
    </row>
    <row r="36" spans="2:14" s="159" customFormat="1" ht="17.25" hidden="1" customHeight="1" x14ac:dyDescent="0.2">
      <c r="B36" s="183" t="s">
        <v>3567</v>
      </c>
      <c r="C36" s="189" t="s">
        <v>3606</v>
      </c>
      <c r="D36" s="320">
        <v>44687</v>
      </c>
      <c r="E36" s="441"/>
      <c r="F36" s="320">
        <f t="shared" si="93"/>
        <v>44696</v>
      </c>
      <c r="G36" s="320">
        <f t="shared" si="94"/>
        <v>44698</v>
      </c>
      <c r="H36" s="320">
        <f t="shared" si="95"/>
        <v>44700</v>
      </c>
      <c r="I36" s="432">
        <f t="shared" si="88"/>
        <v>44688</v>
      </c>
      <c r="J36" s="540"/>
      <c r="K36" s="155">
        <f t="shared" si="96"/>
        <v>44697</v>
      </c>
      <c r="L36" s="155">
        <f t="shared" si="97"/>
        <v>44706</v>
      </c>
      <c r="M36" s="155">
        <f t="shared" si="98"/>
        <v>44706</v>
      </c>
      <c r="N36" s="155">
        <f t="shared" si="99"/>
        <v>44707</v>
      </c>
    </row>
    <row r="37" spans="2:14" s="159" customFormat="1" ht="17.25" hidden="1" customHeight="1" x14ac:dyDescent="0.2">
      <c r="B37" s="573" t="s">
        <v>3569</v>
      </c>
      <c r="C37" s="189" t="s">
        <v>3607</v>
      </c>
      <c r="D37" s="320">
        <v>44694</v>
      </c>
      <c r="E37" s="441"/>
      <c r="F37" s="320">
        <f t="shared" si="93"/>
        <v>44703</v>
      </c>
      <c r="G37" s="320">
        <f t="shared" si="94"/>
        <v>44705</v>
      </c>
      <c r="H37" s="320">
        <f t="shared" si="95"/>
        <v>44707</v>
      </c>
      <c r="I37" s="432">
        <f t="shared" si="88"/>
        <v>44695</v>
      </c>
      <c r="J37" s="540"/>
      <c r="K37" s="155">
        <f t="shared" ref="K37:K42" si="100">D37+10</f>
        <v>44704</v>
      </c>
      <c r="L37" s="155">
        <f t="shared" ref="L37:L42" si="101">F37+10</f>
        <v>44713</v>
      </c>
      <c r="M37" s="155">
        <f t="shared" ref="M37:M42" si="102">F37+10</f>
        <v>44713</v>
      </c>
      <c r="N37" s="155">
        <f t="shared" ref="N37:N41" si="103">D37+20</f>
        <v>44714</v>
      </c>
    </row>
    <row r="38" spans="2:14" s="159" customFormat="1" ht="17.25" hidden="1" customHeight="1" x14ac:dyDescent="0.2">
      <c r="B38" s="183" t="s">
        <v>3572</v>
      </c>
      <c r="C38" s="189" t="s">
        <v>3608</v>
      </c>
      <c r="D38" s="320">
        <v>44699</v>
      </c>
      <c r="E38" s="441"/>
      <c r="F38" s="320">
        <f t="shared" si="93"/>
        <v>44708</v>
      </c>
      <c r="G38" s="320">
        <f t="shared" si="94"/>
        <v>44710</v>
      </c>
      <c r="H38" s="320">
        <f t="shared" si="95"/>
        <v>44712</v>
      </c>
      <c r="I38" s="432">
        <f t="shared" si="88"/>
        <v>44702</v>
      </c>
      <c r="J38" s="540"/>
      <c r="K38" s="155">
        <f t="shared" si="100"/>
        <v>44709</v>
      </c>
      <c r="L38" s="155">
        <f t="shared" si="101"/>
        <v>44718</v>
      </c>
      <c r="M38" s="155">
        <f t="shared" si="102"/>
        <v>44718</v>
      </c>
      <c r="N38" s="155">
        <f t="shared" si="103"/>
        <v>44719</v>
      </c>
    </row>
    <row r="39" spans="2:14" s="159" customFormat="1" ht="17.25" hidden="1" customHeight="1" x14ac:dyDescent="0.2">
      <c r="B39" s="592" t="s">
        <v>3574</v>
      </c>
      <c r="C39" s="189" t="s">
        <v>3609</v>
      </c>
      <c r="D39" s="320">
        <v>44709</v>
      </c>
      <c r="E39" s="320">
        <f>D39+5</f>
        <v>44714</v>
      </c>
      <c r="F39" s="320">
        <f t="shared" si="93"/>
        <v>44718</v>
      </c>
      <c r="G39" s="320">
        <f t="shared" si="94"/>
        <v>44720</v>
      </c>
      <c r="H39" s="320">
        <f t="shared" si="95"/>
        <v>44722</v>
      </c>
      <c r="I39" s="432">
        <f t="shared" si="88"/>
        <v>44709</v>
      </c>
      <c r="J39" s="540"/>
      <c r="K39" s="155">
        <f t="shared" si="100"/>
        <v>44719</v>
      </c>
      <c r="L39" s="155">
        <f t="shared" si="101"/>
        <v>44728</v>
      </c>
      <c r="M39" s="155">
        <f t="shared" si="102"/>
        <v>44728</v>
      </c>
      <c r="N39" s="155">
        <f t="shared" si="103"/>
        <v>44729</v>
      </c>
    </row>
    <row r="40" spans="2:14" s="159" customFormat="1" ht="17.25" hidden="1" customHeight="1" x14ac:dyDescent="0.2">
      <c r="B40" s="592" t="s">
        <v>3576</v>
      </c>
      <c r="C40" s="189" t="s">
        <v>3610</v>
      </c>
      <c r="D40" s="320">
        <v>44719</v>
      </c>
      <c r="E40" s="320">
        <f t="shared" ref="E40:E49" si="104">D40+5</f>
        <v>44724</v>
      </c>
      <c r="F40" s="320">
        <f t="shared" si="93"/>
        <v>44728</v>
      </c>
      <c r="G40" s="320">
        <f t="shared" si="94"/>
        <v>44730</v>
      </c>
      <c r="H40" s="320">
        <f t="shared" si="95"/>
        <v>44732</v>
      </c>
      <c r="I40" s="432">
        <f t="shared" si="88"/>
        <v>44716</v>
      </c>
      <c r="J40" s="540"/>
      <c r="K40" s="155">
        <f t="shared" si="100"/>
        <v>44729</v>
      </c>
      <c r="L40" s="155">
        <f t="shared" si="101"/>
        <v>44738</v>
      </c>
      <c r="M40" s="155">
        <f t="shared" si="102"/>
        <v>44738</v>
      </c>
      <c r="N40" s="155">
        <f t="shared" si="103"/>
        <v>44739</v>
      </c>
    </row>
    <row r="41" spans="2:14" s="159" customFormat="1" ht="17.25" hidden="1" customHeight="1" x14ac:dyDescent="0.2">
      <c r="B41" s="592" t="s">
        <v>3578</v>
      </c>
      <c r="C41" s="189" t="s">
        <v>3611</v>
      </c>
      <c r="D41" s="320">
        <v>44724</v>
      </c>
      <c r="E41" s="320">
        <f t="shared" si="104"/>
        <v>44729</v>
      </c>
      <c r="F41" s="320">
        <f t="shared" si="93"/>
        <v>44733</v>
      </c>
      <c r="G41" s="320">
        <f t="shared" si="94"/>
        <v>44735</v>
      </c>
      <c r="H41" s="320">
        <f t="shared" si="95"/>
        <v>44737</v>
      </c>
      <c r="I41" s="432">
        <f t="shared" si="88"/>
        <v>44723</v>
      </c>
      <c r="J41" s="540"/>
      <c r="K41" s="155">
        <f t="shared" si="100"/>
        <v>44734</v>
      </c>
      <c r="L41" s="155">
        <f t="shared" si="101"/>
        <v>44743</v>
      </c>
      <c r="M41" s="155">
        <f t="shared" si="102"/>
        <v>44743</v>
      </c>
      <c r="N41" s="155">
        <f t="shared" si="103"/>
        <v>44744</v>
      </c>
    </row>
    <row r="42" spans="2:14" s="159" customFormat="1" ht="17.25" hidden="1" customHeight="1" x14ac:dyDescent="0.2">
      <c r="B42" s="592" t="s">
        <v>3582</v>
      </c>
      <c r="C42" s="189" t="s">
        <v>3612</v>
      </c>
      <c r="D42" s="320">
        <v>44728</v>
      </c>
      <c r="E42" s="320">
        <f t="shared" si="104"/>
        <v>44733</v>
      </c>
      <c r="F42" s="320">
        <f t="shared" ref="F42" si="105">D42+9</f>
        <v>44737</v>
      </c>
      <c r="G42" s="320">
        <f t="shared" ref="G42" si="106">D42+11</f>
        <v>44739</v>
      </c>
      <c r="H42" s="320">
        <f t="shared" ref="H42" si="107">D42+13</f>
        <v>44741</v>
      </c>
      <c r="I42" s="432">
        <f t="shared" si="88"/>
        <v>44730</v>
      </c>
      <c r="J42" s="540"/>
      <c r="K42" s="155">
        <f t="shared" si="100"/>
        <v>44738</v>
      </c>
      <c r="L42" s="155">
        <f t="shared" si="101"/>
        <v>44747</v>
      </c>
      <c r="M42" s="155">
        <f t="shared" si="102"/>
        <v>44747</v>
      </c>
      <c r="N42" s="155">
        <f t="shared" ref="N42" si="108">D42+20</f>
        <v>44748</v>
      </c>
    </row>
    <row r="43" spans="2:14" s="159" customFormat="1" ht="17.25" hidden="1" customHeight="1" x14ac:dyDescent="0.2">
      <c r="B43" s="593" t="s">
        <v>3580</v>
      </c>
      <c r="C43" s="189" t="s">
        <v>3613</v>
      </c>
      <c r="D43" s="320">
        <v>44740</v>
      </c>
      <c r="E43" s="320">
        <f t="shared" si="104"/>
        <v>44745</v>
      </c>
      <c r="F43" s="491">
        <f t="shared" ref="F43" si="109">D43+9</f>
        <v>44749</v>
      </c>
      <c r="G43" s="320">
        <f t="shared" ref="G43" si="110">D43+11</f>
        <v>44751</v>
      </c>
      <c r="H43" s="320">
        <f t="shared" ref="H43" si="111">D43+13</f>
        <v>44753</v>
      </c>
      <c r="I43" s="432">
        <f t="shared" si="88"/>
        <v>44737</v>
      </c>
      <c r="J43" s="540"/>
      <c r="K43" s="155">
        <f t="shared" ref="K43" si="112">D43+10</f>
        <v>44750</v>
      </c>
      <c r="L43" s="155">
        <f t="shared" ref="L43" si="113">F43+10</f>
        <v>44759</v>
      </c>
      <c r="M43" s="155">
        <f t="shared" ref="M43" si="114">F43+10</f>
        <v>44759</v>
      </c>
      <c r="N43" s="155">
        <f t="shared" ref="N43" si="115">D43+20</f>
        <v>44760</v>
      </c>
    </row>
    <row r="44" spans="2:14" s="159" customFormat="1" ht="17.25" hidden="1" customHeight="1" x14ac:dyDescent="0.2">
      <c r="B44" s="594" t="s">
        <v>3614</v>
      </c>
      <c r="C44" s="189" t="s">
        <v>3615</v>
      </c>
      <c r="D44" s="320">
        <v>44743</v>
      </c>
      <c r="E44" s="491">
        <f t="shared" si="104"/>
        <v>44748</v>
      </c>
      <c r="F44" s="320">
        <f t="shared" ref="F44" si="116">D44+9</f>
        <v>44752</v>
      </c>
      <c r="G44" s="320">
        <f t="shared" ref="G44" si="117">D44+11</f>
        <v>44754</v>
      </c>
      <c r="H44" s="320">
        <f t="shared" ref="H44" si="118">D44+13</f>
        <v>44756</v>
      </c>
      <c r="I44" s="432">
        <f t="shared" si="88"/>
        <v>44744</v>
      </c>
      <c r="J44" s="540"/>
      <c r="K44" s="155">
        <f t="shared" ref="K44" si="119">D44+10</f>
        <v>44753</v>
      </c>
      <c r="L44" s="155">
        <f t="shared" ref="L44" si="120">F44+10</f>
        <v>44762</v>
      </c>
      <c r="M44" s="155">
        <f t="shared" ref="M44" si="121">F44+10</f>
        <v>44762</v>
      </c>
      <c r="N44" s="155">
        <f t="shared" ref="N44" si="122">D44+20</f>
        <v>44763</v>
      </c>
    </row>
    <row r="45" spans="2:14" s="159" customFormat="1" ht="17.25" hidden="1" customHeight="1" x14ac:dyDescent="0.2">
      <c r="B45" s="594" t="s">
        <v>3586</v>
      </c>
      <c r="C45" s="189" t="s">
        <v>3616</v>
      </c>
      <c r="D45" s="320">
        <v>44753</v>
      </c>
      <c r="E45" s="320">
        <f t="shared" si="104"/>
        <v>44758</v>
      </c>
      <c r="F45" s="320">
        <f t="shared" ref="F45" si="123">D45+9</f>
        <v>44762</v>
      </c>
      <c r="G45" s="320">
        <f t="shared" ref="G45" si="124">D45+11</f>
        <v>44764</v>
      </c>
      <c r="H45" s="320">
        <f t="shared" ref="H45" si="125">D45+13</f>
        <v>44766</v>
      </c>
      <c r="I45" s="432">
        <f t="shared" si="88"/>
        <v>44751</v>
      </c>
      <c r="J45" s="540"/>
      <c r="K45" s="155">
        <f t="shared" ref="K45" si="126">D45+10</f>
        <v>44763</v>
      </c>
      <c r="L45" s="155">
        <f t="shared" ref="L45" si="127">F45+10</f>
        <v>44772</v>
      </c>
      <c r="M45" s="155">
        <f t="shared" ref="M45" si="128">F45+10</f>
        <v>44772</v>
      </c>
      <c r="N45" s="155">
        <f t="shared" ref="N45" si="129">D45+20</f>
        <v>44773</v>
      </c>
    </row>
    <row r="46" spans="2:14" s="159" customFormat="1" ht="17.25" hidden="1" customHeight="1" x14ac:dyDescent="0.2">
      <c r="B46" s="594" t="s">
        <v>3588</v>
      </c>
      <c r="C46" s="189" t="s">
        <v>3617</v>
      </c>
      <c r="D46" s="320">
        <f>D45+7</f>
        <v>44760</v>
      </c>
      <c r="E46" s="491">
        <f t="shared" si="104"/>
        <v>44765</v>
      </c>
      <c r="F46" s="491">
        <f t="shared" ref="F46:F49" si="130">D46+9</f>
        <v>44769</v>
      </c>
      <c r="G46" s="320">
        <f t="shared" ref="G46:G49" si="131">D46+11</f>
        <v>44771</v>
      </c>
      <c r="H46" s="320">
        <f t="shared" ref="H46:H49" si="132">D46+13</f>
        <v>44773</v>
      </c>
      <c r="I46" s="432">
        <f t="shared" si="88"/>
        <v>44758</v>
      </c>
      <c r="J46" s="540"/>
      <c r="K46" s="155">
        <f t="shared" ref="K46:K49" si="133">D46+10</f>
        <v>44770</v>
      </c>
      <c r="L46" s="155">
        <f t="shared" ref="L46:L49" si="134">F46+10</f>
        <v>44779</v>
      </c>
      <c r="M46" s="155">
        <f t="shared" ref="M46:M49" si="135">F46+10</f>
        <v>44779</v>
      </c>
      <c r="N46" s="155">
        <f t="shared" ref="N46:N49" si="136">D46+20</f>
        <v>44780</v>
      </c>
    </row>
    <row r="47" spans="2:14" s="159" customFormat="1" ht="17.25" hidden="1" customHeight="1" x14ac:dyDescent="0.2">
      <c r="B47" s="595" t="s">
        <v>3618</v>
      </c>
      <c r="C47" s="189" t="s">
        <v>3619</v>
      </c>
      <c r="D47" s="491">
        <f>D46+7</f>
        <v>44767</v>
      </c>
      <c r="E47" s="320">
        <f t="shared" si="104"/>
        <v>44772</v>
      </c>
      <c r="F47" s="491">
        <f t="shared" si="130"/>
        <v>44776</v>
      </c>
      <c r="G47" s="491">
        <f t="shared" si="131"/>
        <v>44778</v>
      </c>
      <c r="H47" s="491">
        <f t="shared" si="132"/>
        <v>44780</v>
      </c>
      <c r="I47" s="432">
        <f t="shared" si="88"/>
        <v>44765</v>
      </c>
      <c r="J47" s="540"/>
      <c r="K47" s="155">
        <f t="shared" si="133"/>
        <v>44777</v>
      </c>
      <c r="L47" s="155">
        <f t="shared" si="134"/>
        <v>44786</v>
      </c>
      <c r="M47" s="155">
        <f t="shared" si="135"/>
        <v>44786</v>
      </c>
      <c r="N47" s="155">
        <f t="shared" si="136"/>
        <v>44787</v>
      </c>
    </row>
    <row r="48" spans="2:14" s="159" customFormat="1" ht="17.25" hidden="1" customHeight="1" x14ac:dyDescent="0.2">
      <c r="B48" s="594" t="s">
        <v>3620</v>
      </c>
      <c r="C48" s="189" t="s">
        <v>3621</v>
      </c>
      <c r="D48" s="320">
        <v>44770</v>
      </c>
      <c r="E48" s="441">
        <f t="shared" si="104"/>
        <v>44775</v>
      </c>
      <c r="F48" s="320">
        <f t="shared" si="130"/>
        <v>44779</v>
      </c>
      <c r="G48" s="320">
        <f t="shared" si="131"/>
        <v>44781</v>
      </c>
      <c r="H48" s="320">
        <f t="shared" si="132"/>
        <v>44783</v>
      </c>
      <c r="I48" s="432">
        <f t="shared" si="88"/>
        <v>44772</v>
      </c>
      <c r="J48" s="540"/>
      <c r="K48" s="155">
        <f t="shared" si="133"/>
        <v>44780</v>
      </c>
      <c r="L48" s="155">
        <f t="shared" si="134"/>
        <v>44789</v>
      </c>
      <c r="M48" s="155">
        <f t="shared" si="135"/>
        <v>44789</v>
      </c>
      <c r="N48" s="155">
        <f t="shared" si="136"/>
        <v>44790</v>
      </c>
    </row>
    <row r="49" spans="2:14" s="159" customFormat="1" ht="17.25" hidden="1" customHeight="1" x14ac:dyDescent="0.2">
      <c r="B49" s="594" t="s">
        <v>3565</v>
      </c>
      <c r="C49" s="189" t="s">
        <v>3622</v>
      </c>
      <c r="D49" s="320">
        <f>D48+7</f>
        <v>44777</v>
      </c>
      <c r="E49" s="320">
        <f t="shared" si="104"/>
        <v>44782</v>
      </c>
      <c r="F49" s="320">
        <f t="shared" si="130"/>
        <v>44786</v>
      </c>
      <c r="G49" s="320">
        <f t="shared" si="131"/>
        <v>44788</v>
      </c>
      <c r="H49" s="320">
        <f t="shared" si="132"/>
        <v>44790</v>
      </c>
      <c r="I49" s="432">
        <f t="shared" si="88"/>
        <v>44779</v>
      </c>
      <c r="J49" s="540"/>
      <c r="K49" s="155">
        <f t="shared" si="133"/>
        <v>44787</v>
      </c>
      <c r="L49" s="155">
        <f t="shared" si="134"/>
        <v>44796</v>
      </c>
      <c r="M49" s="155">
        <f t="shared" si="135"/>
        <v>44796</v>
      </c>
      <c r="N49" s="155">
        <f t="shared" si="136"/>
        <v>44797</v>
      </c>
    </row>
    <row r="50" spans="2:14" s="159" customFormat="1" ht="26.25" hidden="1" customHeight="1" x14ac:dyDescent="0.2">
      <c r="B50" s="596" t="s">
        <v>3567</v>
      </c>
      <c r="C50" s="137" t="s">
        <v>3623</v>
      </c>
      <c r="D50" s="6">
        <v>44784</v>
      </c>
      <c r="E50" s="320">
        <f t="shared" ref="E50:E52" si="137">D50+5</f>
        <v>44789</v>
      </c>
      <c r="F50" s="491">
        <f t="shared" ref="F50:F52" si="138">D50+9</f>
        <v>44793</v>
      </c>
      <c r="G50" s="320">
        <f t="shared" ref="G50:G52" si="139">D50+11</f>
        <v>44795</v>
      </c>
      <c r="H50" s="320">
        <f t="shared" ref="H50:H52" si="140">D50+13</f>
        <v>44797</v>
      </c>
      <c r="I50" s="432">
        <f t="shared" si="88"/>
        <v>44786</v>
      </c>
      <c r="J50" s="614"/>
      <c r="K50" s="155">
        <f t="shared" ref="K50:K52" si="141">D50+10</f>
        <v>44794</v>
      </c>
      <c r="L50" s="155">
        <f t="shared" ref="L50:L52" si="142">F50+10</f>
        <v>44803</v>
      </c>
      <c r="M50" s="155">
        <f t="shared" ref="M50:M52" si="143">F50+10</f>
        <v>44803</v>
      </c>
      <c r="N50" s="155">
        <f t="shared" ref="N50:N52" si="144">D50+20</f>
        <v>44804</v>
      </c>
    </row>
    <row r="51" spans="2:14" s="159" customFormat="1" ht="17.25" hidden="1" customHeight="1" x14ac:dyDescent="0.2">
      <c r="B51" s="596" t="s">
        <v>3624</v>
      </c>
      <c r="C51" s="137" t="s">
        <v>3625</v>
      </c>
      <c r="D51" s="6">
        <v>44796</v>
      </c>
      <c r="E51" s="417">
        <f t="shared" si="137"/>
        <v>44801</v>
      </c>
      <c r="F51" s="320">
        <f t="shared" si="138"/>
        <v>44805</v>
      </c>
      <c r="G51" s="320">
        <f t="shared" si="139"/>
        <v>44807</v>
      </c>
      <c r="H51" s="320">
        <f t="shared" si="140"/>
        <v>44809</v>
      </c>
      <c r="I51" s="432">
        <f t="shared" si="88"/>
        <v>44793</v>
      </c>
      <c r="J51" s="540"/>
      <c r="K51" s="155">
        <f t="shared" si="141"/>
        <v>44806</v>
      </c>
      <c r="L51" s="155">
        <f t="shared" si="142"/>
        <v>44815</v>
      </c>
      <c r="M51" s="155">
        <f t="shared" si="143"/>
        <v>44815</v>
      </c>
      <c r="N51" s="155">
        <f t="shared" si="144"/>
        <v>44816</v>
      </c>
    </row>
    <row r="52" spans="2:14" s="159" customFormat="1" ht="17.25" hidden="1" customHeight="1" x14ac:dyDescent="0.2">
      <c r="B52" s="596" t="s">
        <v>3572</v>
      </c>
      <c r="C52" s="137" t="s">
        <v>3626</v>
      </c>
      <c r="D52" s="6">
        <v>44800</v>
      </c>
      <c r="E52" s="320">
        <f t="shared" si="137"/>
        <v>44805</v>
      </c>
      <c r="F52" s="417">
        <f t="shared" si="138"/>
        <v>44809</v>
      </c>
      <c r="G52" s="320">
        <f t="shared" si="139"/>
        <v>44811</v>
      </c>
      <c r="H52" s="320">
        <f t="shared" si="140"/>
        <v>44813</v>
      </c>
      <c r="I52" s="432">
        <f t="shared" si="88"/>
        <v>44800</v>
      </c>
      <c r="J52" s="540"/>
      <c r="K52" s="155">
        <f t="shared" si="141"/>
        <v>44810</v>
      </c>
      <c r="L52" s="155">
        <f t="shared" si="142"/>
        <v>44819</v>
      </c>
      <c r="M52" s="155">
        <f t="shared" si="143"/>
        <v>44819</v>
      </c>
      <c r="N52" s="155">
        <f t="shared" si="144"/>
        <v>44820</v>
      </c>
    </row>
    <row r="53" spans="2:14" s="159" customFormat="1" ht="17.25" hidden="1" customHeight="1" x14ac:dyDescent="0.2">
      <c r="B53" s="596" t="s">
        <v>3574</v>
      </c>
      <c r="C53" s="137" t="s">
        <v>3627</v>
      </c>
      <c r="D53" s="6">
        <v>44811</v>
      </c>
      <c r="E53" s="417">
        <f t="shared" ref="E53:E55" si="145">D53+5</f>
        <v>44816</v>
      </c>
      <c r="F53" s="417">
        <f t="shared" ref="F53:F55" si="146">D53+9</f>
        <v>44820</v>
      </c>
      <c r="G53" s="417">
        <f t="shared" ref="G53:G55" si="147">D53+11</f>
        <v>44822</v>
      </c>
      <c r="H53" s="417">
        <f t="shared" ref="H53:H55" si="148">D53+13</f>
        <v>44824</v>
      </c>
      <c r="I53" s="432">
        <f t="shared" si="88"/>
        <v>44807</v>
      </c>
      <c r="J53" s="540"/>
      <c r="K53" s="155">
        <f t="shared" ref="K53:K55" si="149">D53+10</f>
        <v>44821</v>
      </c>
      <c r="L53" s="155">
        <f t="shared" ref="L53:L55" si="150">F53+10</f>
        <v>44830</v>
      </c>
      <c r="M53" s="155">
        <f t="shared" ref="M53:M55" si="151">F53+10</f>
        <v>44830</v>
      </c>
      <c r="N53" s="155">
        <f t="shared" ref="N53:N55" si="152">D53+20</f>
        <v>44831</v>
      </c>
    </row>
    <row r="54" spans="2:14" s="159" customFormat="1" ht="17.25" hidden="1" customHeight="1" x14ac:dyDescent="0.2">
      <c r="B54" s="596" t="s">
        <v>3576</v>
      </c>
      <c r="C54" s="137" t="s">
        <v>3628</v>
      </c>
      <c r="D54" s="6">
        <v>44814</v>
      </c>
      <c r="E54" s="417">
        <f t="shared" si="145"/>
        <v>44819</v>
      </c>
      <c r="F54" s="417">
        <f t="shared" si="146"/>
        <v>44823</v>
      </c>
      <c r="G54" s="320">
        <f t="shared" si="147"/>
        <v>44825</v>
      </c>
      <c r="H54" s="320">
        <f t="shared" si="148"/>
        <v>44827</v>
      </c>
      <c r="I54" s="432">
        <f t="shared" si="88"/>
        <v>44814</v>
      </c>
      <c r="J54" s="540"/>
      <c r="K54" s="155">
        <f t="shared" si="149"/>
        <v>44824</v>
      </c>
      <c r="L54" s="155">
        <f t="shared" si="150"/>
        <v>44833</v>
      </c>
      <c r="M54" s="155">
        <f t="shared" si="151"/>
        <v>44833</v>
      </c>
      <c r="N54" s="155">
        <f t="shared" si="152"/>
        <v>44834</v>
      </c>
    </row>
    <row r="55" spans="2:14" s="159" customFormat="1" ht="17.25" hidden="1" customHeight="1" x14ac:dyDescent="0.2">
      <c r="B55" s="596" t="s">
        <v>3578</v>
      </c>
      <c r="C55" s="137" t="s">
        <v>3629</v>
      </c>
      <c r="D55" s="6">
        <v>44821</v>
      </c>
      <c r="E55" s="320">
        <f t="shared" si="145"/>
        <v>44826</v>
      </c>
      <c r="F55" s="320">
        <f t="shared" si="146"/>
        <v>44830</v>
      </c>
      <c r="G55" s="320">
        <f t="shared" si="147"/>
        <v>44832</v>
      </c>
      <c r="H55" s="320">
        <f t="shared" si="148"/>
        <v>44834</v>
      </c>
      <c r="I55" s="432">
        <f t="shared" si="88"/>
        <v>44821</v>
      </c>
      <c r="J55" s="540"/>
      <c r="K55" s="155">
        <f t="shared" si="149"/>
        <v>44831</v>
      </c>
      <c r="L55" s="155">
        <f t="shared" si="150"/>
        <v>44840</v>
      </c>
      <c r="M55" s="155">
        <f t="shared" si="151"/>
        <v>44840</v>
      </c>
      <c r="N55" s="155">
        <f t="shared" si="152"/>
        <v>44841</v>
      </c>
    </row>
    <row r="56" spans="2:14" s="159" customFormat="1" ht="17.25" hidden="1" customHeight="1" x14ac:dyDescent="0.2">
      <c r="B56" s="596" t="s">
        <v>3582</v>
      </c>
      <c r="C56" s="137" t="s">
        <v>3617</v>
      </c>
      <c r="D56" s="6">
        <v>44830</v>
      </c>
      <c r="E56" s="320">
        <f t="shared" ref="E56" si="153">D56+5</f>
        <v>44835</v>
      </c>
      <c r="F56" s="320">
        <f t="shared" ref="F56" si="154">D56+9</f>
        <v>44839</v>
      </c>
      <c r="G56" s="320">
        <f t="shared" ref="G56" si="155">D56+11</f>
        <v>44841</v>
      </c>
      <c r="H56" s="320">
        <f t="shared" ref="H56" si="156">D56+13</f>
        <v>44843</v>
      </c>
      <c r="I56" s="432">
        <f t="shared" si="88"/>
        <v>44828</v>
      </c>
      <c r="J56" s="540"/>
      <c r="K56" s="155">
        <f t="shared" ref="K56" si="157">D56+10</f>
        <v>44840</v>
      </c>
      <c r="L56" s="155">
        <f t="shared" ref="L56" si="158">F56+10</f>
        <v>44849</v>
      </c>
      <c r="M56" s="155">
        <f t="shared" ref="M56" si="159">F56+10</f>
        <v>44849</v>
      </c>
      <c r="N56" s="155">
        <f t="shared" ref="N56" si="160">D56+20</f>
        <v>44850</v>
      </c>
    </row>
    <row r="57" spans="2:14" s="159" customFormat="1" ht="17.25" hidden="1" customHeight="1" x14ac:dyDescent="0.2">
      <c r="B57" s="596" t="s">
        <v>3630</v>
      </c>
      <c r="C57" s="137" t="s">
        <v>3631</v>
      </c>
      <c r="D57" s="6">
        <v>44837</v>
      </c>
      <c r="E57" s="320">
        <f t="shared" ref="E57" si="161">D57+5</f>
        <v>44842</v>
      </c>
      <c r="F57" s="320">
        <f t="shared" ref="F57" si="162">D57+9</f>
        <v>44846</v>
      </c>
      <c r="G57" s="320">
        <f t="shared" ref="G57" si="163">D57+11</f>
        <v>44848</v>
      </c>
      <c r="H57" s="320">
        <f t="shared" ref="H57" si="164">D57+13</f>
        <v>44850</v>
      </c>
      <c r="I57" s="432">
        <f t="shared" si="88"/>
        <v>44835</v>
      </c>
      <c r="J57" s="540"/>
      <c r="K57" s="155">
        <f t="shared" ref="K57" si="165">D57+10</f>
        <v>44847</v>
      </c>
      <c r="L57" s="155">
        <f t="shared" ref="L57" si="166">F57+10</f>
        <v>44856</v>
      </c>
      <c r="M57" s="155">
        <f t="shared" ref="M57" si="167">F57+10</f>
        <v>44856</v>
      </c>
      <c r="N57" s="155">
        <f t="shared" ref="N57" si="168">D57+20</f>
        <v>44857</v>
      </c>
    </row>
    <row r="58" spans="2:14" s="159" customFormat="1" ht="17.25" hidden="1" customHeight="1" x14ac:dyDescent="0.2">
      <c r="B58" s="596" t="s">
        <v>3584</v>
      </c>
      <c r="C58" s="137" t="s">
        <v>3632</v>
      </c>
      <c r="D58" s="6">
        <v>44840</v>
      </c>
      <c r="E58" s="320">
        <f t="shared" ref="E58" si="169">D58+5</f>
        <v>44845</v>
      </c>
      <c r="F58" s="320">
        <f t="shared" ref="F58" si="170">D58+9</f>
        <v>44849</v>
      </c>
      <c r="G58" s="320">
        <f t="shared" ref="G58" si="171">D58+11</f>
        <v>44851</v>
      </c>
      <c r="H58" s="320">
        <f t="shared" ref="H58" si="172">D58+13</f>
        <v>44853</v>
      </c>
      <c r="I58" s="432">
        <f t="shared" si="88"/>
        <v>44842</v>
      </c>
      <c r="J58" s="540"/>
      <c r="K58" s="155">
        <f t="shared" ref="K58:K59" si="173">D58+10</f>
        <v>44850</v>
      </c>
      <c r="L58" s="155">
        <f t="shared" ref="L58:L59" si="174">F58+10</f>
        <v>44859</v>
      </c>
      <c r="M58" s="155">
        <f t="shared" ref="M58:M59" si="175">F58+10</f>
        <v>44859</v>
      </c>
      <c r="N58" s="155">
        <f t="shared" ref="N58:N59" si="176">D58+20</f>
        <v>44860</v>
      </c>
    </row>
    <row r="59" spans="2:14" s="159" customFormat="1" ht="17.25" hidden="1" customHeight="1" x14ac:dyDescent="0.2">
      <c r="B59" s="596" t="s">
        <v>3586</v>
      </c>
      <c r="C59" s="137" t="s">
        <v>3633</v>
      </c>
      <c r="D59" s="6">
        <f>D58+7</f>
        <v>44847</v>
      </c>
      <c r="E59" s="320">
        <f t="shared" ref="E59" si="177">D59+5</f>
        <v>44852</v>
      </c>
      <c r="F59" s="320">
        <f t="shared" ref="F59" si="178">D59+9</f>
        <v>44856</v>
      </c>
      <c r="G59" s="320">
        <f t="shared" ref="G59" si="179">D59+11</f>
        <v>44858</v>
      </c>
      <c r="H59" s="320">
        <f t="shared" ref="H59" si="180">D59+13</f>
        <v>44860</v>
      </c>
      <c r="I59" s="432">
        <f t="shared" si="88"/>
        <v>44849</v>
      </c>
      <c r="J59" s="540"/>
      <c r="K59" s="155">
        <f t="shared" si="173"/>
        <v>44857</v>
      </c>
      <c r="L59" s="155">
        <f t="shared" si="174"/>
        <v>44866</v>
      </c>
      <c r="M59" s="155">
        <f t="shared" si="175"/>
        <v>44866</v>
      </c>
      <c r="N59" s="155">
        <f t="shared" si="176"/>
        <v>44867</v>
      </c>
    </row>
    <row r="60" spans="2:14" s="159" customFormat="1" ht="17.25" hidden="1" customHeight="1" x14ac:dyDescent="0.2">
      <c r="B60" s="596" t="s">
        <v>3634</v>
      </c>
      <c r="C60" s="137" t="s">
        <v>3635</v>
      </c>
      <c r="D60" s="6">
        <f>D59+7</f>
        <v>44854</v>
      </c>
      <c r="E60" s="320">
        <f t="shared" ref="E60" si="181">D60+5</f>
        <v>44859</v>
      </c>
      <c r="F60" s="320">
        <f t="shared" ref="F60" si="182">D60+9</f>
        <v>44863</v>
      </c>
      <c r="G60" s="320">
        <f t="shared" ref="G60" si="183">D60+11</f>
        <v>44865</v>
      </c>
      <c r="H60" s="320">
        <f t="shared" ref="H60" si="184">D60+13</f>
        <v>44867</v>
      </c>
      <c r="I60" s="432">
        <f t="shared" si="88"/>
        <v>44856</v>
      </c>
      <c r="J60" s="540"/>
      <c r="K60" s="155">
        <f t="shared" ref="K60" si="185">D60+10</f>
        <v>44864</v>
      </c>
      <c r="L60" s="155">
        <f t="shared" ref="L60" si="186">F60+10</f>
        <v>44873</v>
      </c>
      <c r="M60" s="155">
        <f t="shared" ref="M60" si="187">F60+10</f>
        <v>44873</v>
      </c>
      <c r="N60" s="155">
        <f t="shared" ref="N60" si="188">D60+20</f>
        <v>44874</v>
      </c>
    </row>
    <row r="61" spans="2:14" s="159" customFormat="1" ht="17.25" hidden="1" customHeight="1" x14ac:dyDescent="0.2">
      <c r="B61" s="596" t="s">
        <v>3620</v>
      </c>
      <c r="C61" s="137" t="s">
        <v>3636</v>
      </c>
      <c r="D61" s="6">
        <f>D60+7</f>
        <v>44861</v>
      </c>
      <c r="E61" s="320">
        <f t="shared" ref="E61" si="189">D61+5</f>
        <v>44866</v>
      </c>
      <c r="F61" s="320">
        <f t="shared" ref="F61" si="190">D61+9</f>
        <v>44870</v>
      </c>
      <c r="G61" s="320">
        <f t="shared" ref="G61" si="191">D61+11</f>
        <v>44872</v>
      </c>
      <c r="H61" s="320">
        <f t="shared" ref="H61" si="192">D61+13</f>
        <v>44874</v>
      </c>
      <c r="I61" s="432">
        <f t="shared" si="88"/>
        <v>44863</v>
      </c>
      <c r="J61" s="540"/>
      <c r="K61" s="155">
        <f t="shared" ref="K61" si="193">D61+10</f>
        <v>44871</v>
      </c>
      <c r="L61" s="155">
        <f t="shared" ref="L61" si="194">F61+10</f>
        <v>44880</v>
      </c>
      <c r="M61" s="155">
        <f t="shared" ref="M61" si="195">F61+10</f>
        <v>44880</v>
      </c>
      <c r="N61" s="155">
        <f t="shared" ref="N61" si="196">D61+20</f>
        <v>44881</v>
      </c>
    </row>
    <row r="62" spans="2:14" s="159" customFormat="1" ht="17.25" hidden="1" customHeight="1" x14ac:dyDescent="0.2">
      <c r="B62" s="596" t="s">
        <v>3565</v>
      </c>
      <c r="C62" s="137" t="s">
        <v>3637</v>
      </c>
      <c r="D62" s="6">
        <f>D61+7</f>
        <v>44868</v>
      </c>
      <c r="E62" s="320">
        <f t="shared" ref="E62" si="197">D62+5</f>
        <v>44873</v>
      </c>
      <c r="F62" s="320">
        <f t="shared" ref="F62" si="198">D62+9</f>
        <v>44877</v>
      </c>
      <c r="G62" s="320">
        <f t="shared" ref="G62" si="199">D62+11</f>
        <v>44879</v>
      </c>
      <c r="H62" s="320">
        <f t="shared" ref="H62" si="200">D62+13</f>
        <v>44881</v>
      </c>
      <c r="I62" s="432">
        <f t="shared" si="88"/>
        <v>44870</v>
      </c>
      <c r="J62" s="540"/>
      <c r="K62" s="155">
        <f t="shared" ref="K62" si="201">D62+10</f>
        <v>44878</v>
      </c>
      <c r="L62" s="155">
        <f t="shared" ref="L62" si="202">F62+10</f>
        <v>44887</v>
      </c>
      <c r="M62" s="155">
        <f t="shared" ref="M62" si="203">F62+10</f>
        <v>44887</v>
      </c>
      <c r="N62" s="155">
        <f t="shared" ref="N62" si="204">D62+20</f>
        <v>44888</v>
      </c>
    </row>
    <row r="63" spans="2:14" s="159" customFormat="1" ht="17.25" hidden="1" customHeight="1" x14ac:dyDescent="0.2">
      <c r="B63" s="596"/>
      <c r="C63" s="137"/>
      <c r="D63" s="6">
        <f>D62+7</f>
        <v>44875</v>
      </c>
      <c r="E63" s="320">
        <f t="shared" ref="E63:E70" si="205">D63+5</f>
        <v>44880</v>
      </c>
      <c r="F63" s="320">
        <f t="shared" ref="F63:F70" si="206">D63+9</f>
        <v>44884</v>
      </c>
      <c r="G63" s="320">
        <f t="shared" ref="G63:G70" si="207">D63+11</f>
        <v>44886</v>
      </c>
      <c r="H63" s="320">
        <f t="shared" ref="H63:H70" si="208">D63+13</f>
        <v>44888</v>
      </c>
      <c r="I63" s="432">
        <f>I62+7</f>
        <v>44877</v>
      </c>
      <c r="J63" s="540"/>
      <c r="K63" s="155">
        <f t="shared" ref="K63:K70" si="209">D63+10</f>
        <v>44885</v>
      </c>
      <c r="L63" s="155">
        <f t="shared" ref="L63:L70" si="210">F63+10</f>
        <v>44894</v>
      </c>
      <c r="M63" s="155">
        <f t="shared" ref="M63:M70" si="211">F63+10</f>
        <v>44894</v>
      </c>
      <c r="N63" s="155">
        <f t="shared" ref="N63:N70" si="212">D63+20</f>
        <v>44895</v>
      </c>
    </row>
    <row r="64" spans="2:14" s="159" customFormat="1" ht="17.25" hidden="1" customHeight="1" x14ac:dyDescent="0.2">
      <c r="B64" s="596" t="s">
        <v>3624</v>
      </c>
      <c r="C64" s="137" t="s">
        <v>3638</v>
      </c>
      <c r="D64" s="6">
        <v>44882</v>
      </c>
      <c r="E64" s="320">
        <f t="shared" si="205"/>
        <v>44887</v>
      </c>
      <c r="F64" s="320">
        <f t="shared" si="206"/>
        <v>44891</v>
      </c>
      <c r="G64" s="320">
        <f t="shared" si="207"/>
        <v>44893</v>
      </c>
      <c r="H64" s="320">
        <f t="shared" si="208"/>
        <v>44895</v>
      </c>
      <c r="I64" s="432">
        <v>44884</v>
      </c>
      <c r="J64" s="447"/>
      <c r="K64" s="155">
        <f t="shared" si="209"/>
        <v>44892</v>
      </c>
      <c r="L64" s="155">
        <f t="shared" si="210"/>
        <v>44901</v>
      </c>
      <c r="M64" s="155">
        <f t="shared" si="211"/>
        <v>44901</v>
      </c>
      <c r="N64" s="155">
        <f t="shared" si="212"/>
        <v>44902</v>
      </c>
    </row>
    <row r="65" spans="2:14" s="159" customFormat="1" ht="17.25" hidden="1" customHeight="1" x14ac:dyDescent="0.2">
      <c r="B65" s="596" t="s">
        <v>3572</v>
      </c>
      <c r="C65" s="137" t="s">
        <v>3639</v>
      </c>
      <c r="D65" s="6">
        <f>D64+7</f>
        <v>44889</v>
      </c>
      <c r="E65" s="320">
        <f t="shared" si="205"/>
        <v>44894</v>
      </c>
      <c r="F65" s="320">
        <f t="shared" si="206"/>
        <v>44898</v>
      </c>
      <c r="G65" s="320">
        <f t="shared" si="207"/>
        <v>44900</v>
      </c>
      <c r="H65" s="320">
        <f t="shared" si="208"/>
        <v>44902</v>
      </c>
      <c r="I65" s="432">
        <f t="shared" ref="I65:I76" si="213">I64+7</f>
        <v>44891</v>
      </c>
      <c r="J65" s="447"/>
      <c r="K65" s="155">
        <f t="shared" si="209"/>
        <v>44899</v>
      </c>
      <c r="L65" s="155">
        <f t="shared" si="210"/>
        <v>44908</v>
      </c>
      <c r="M65" s="155">
        <f t="shared" si="211"/>
        <v>44908</v>
      </c>
      <c r="N65" s="155">
        <f t="shared" si="212"/>
        <v>44909</v>
      </c>
    </row>
    <row r="66" spans="2:14" s="159" customFormat="1" ht="23.25" hidden="1" customHeight="1" x14ac:dyDescent="0.2">
      <c r="B66" s="652" t="s">
        <v>3640</v>
      </c>
      <c r="C66" s="137" t="s">
        <v>3641</v>
      </c>
      <c r="D66" s="6">
        <f>D65+7</f>
        <v>44896</v>
      </c>
      <c r="E66" s="320">
        <f t="shared" si="205"/>
        <v>44901</v>
      </c>
      <c r="F66" s="320">
        <f t="shared" si="206"/>
        <v>44905</v>
      </c>
      <c r="G66" s="320">
        <f t="shared" si="207"/>
        <v>44907</v>
      </c>
      <c r="H66" s="320">
        <f t="shared" si="208"/>
        <v>44909</v>
      </c>
      <c r="I66" s="432">
        <f t="shared" si="213"/>
        <v>44898</v>
      </c>
      <c r="J66" s="447"/>
      <c r="K66" s="155">
        <f t="shared" si="209"/>
        <v>44906</v>
      </c>
      <c r="L66" s="155">
        <f t="shared" si="210"/>
        <v>44915</v>
      </c>
      <c r="M66" s="155">
        <f t="shared" si="211"/>
        <v>44915</v>
      </c>
      <c r="N66" s="155">
        <f t="shared" si="212"/>
        <v>44916</v>
      </c>
    </row>
    <row r="67" spans="2:14" s="159" customFormat="1" ht="17.25" hidden="1" customHeight="1" x14ac:dyDescent="0.2">
      <c r="B67" s="596" t="s">
        <v>3642</v>
      </c>
      <c r="C67" s="137" t="s">
        <v>3643</v>
      </c>
      <c r="D67" s="6">
        <f>D66+7</f>
        <v>44903</v>
      </c>
      <c r="E67" s="320">
        <f t="shared" si="205"/>
        <v>44908</v>
      </c>
      <c r="F67" s="320">
        <f t="shared" si="206"/>
        <v>44912</v>
      </c>
      <c r="G67" s="320">
        <f t="shared" si="207"/>
        <v>44914</v>
      </c>
      <c r="H67" s="320">
        <f t="shared" si="208"/>
        <v>44916</v>
      </c>
      <c r="I67" s="432">
        <f t="shared" si="213"/>
        <v>44905</v>
      </c>
      <c r="J67" s="447"/>
      <c r="K67" s="155">
        <f t="shared" si="209"/>
        <v>44913</v>
      </c>
      <c r="L67" s="155">
        <f t="shared" si="210"/>
        <v>44922</v>
      </c>
      <c r="M67" s="155">
        <f t="shared" si="211"/>
        <v>44922</v>
      </c>
      <c r="N67" s="155">
        <f t="shared" si="212"/>
        <v>44923</v>
      </c>
    </row>
    <row r="68" spans="2:14" s="159" customFormat="1" ht="17.25" hidden="1" customHeight="1" x14ac:dyDescent="0.2">
      <c r="B68" s="596" t="s">
        <v>3578</v>
      </c>
      <c r="C68" s="137" t="s">
        <v>3644</v>
      </c>
      <c r="D68" s="6">
        <v>44913</v>
      </c>
      <c r="E68" s="320">
        <f t="shared" si="205"/>
        <v>44918</v>
      </c>
      <c r="F68" s="320">
        <f t="shared" si="206"/>
        <v>44922</v>
      </c>
      <c r="G68" s="320">
        <f t="shared" si="207"/>
        <v>44924</v>
      </c>
      <c r="H68" s="320">
        <f t="shared" si="208"/>
        <v>44926</v>
      </c>
      <c r="I68" s="432">
        <f t="shared" si="213"/>
        <v>44912</v>
      </c>
      <c r="J68" s="447"/>
      <c r="K68" s="155">
        <f t="shared" si="209"/>
        <v>44923</v>
      </c>
      <c r="L68" s="155">
        <f t="shared" si="210"/>
        <v>44932</v>
      </c>
      <c r="M68" s="155">
        <f t="shared" si="211"/>
        <v>44932</v>
      </c>
      <c r="N68" s="155">
        <f t="shared" si="212"/>
        <v>44933</v>
      </c>
    </row>
    <row r="69" spans="2:14" s="159" customFormat="1" ht="17.25" hidden="1" customHeight="1" x14ac:dyDescent="0.2">
      <c r="B69" s="596" t="s">
        <v>3582</v>
      </c>
      <c r="C69" s="137" t="s">
        <v>3645</v>
      </c>
      <c r="D69" s="6">
        <v>44919</v>
      </c>
      <c r="E69" s="491">
        <f t="shared" si="205"/>
        <v>44924</v>
      </c>
      <c r="F69" s="320">
        <f t="shared" si="206"/>
        <v>44928</v>
      </c>
      <c r="G69" s="320">
        <f t="shared" si="207"/>
        <v>44930</v>
      </c>
      <c r="H69" s="320">
        <f t="shared" si="208"/>
        <v>44932</v>
      </c>
      <c r="I69" s="432">
        <f t="shared" si="213"/>
        <v>44919</v>
      </c>
      <c r="J69" s="447"/>
      <c r="K69" s="155">
        <f t="shared" si="209"/>
        <v>44929</v>
      </c>
      <c r="L69" s="155">
        <f t="shared" si="210"/>
        <v>44938</v>
      </c>
      <c r="M69" s="155">
        <f t="shared" si="211"/>
        <v>44938</v>
      </c>
      <c r="N69" s="155">
        <f t="shared" si="212"/>
        <v>44939</v>
      </c>
    </row>
    <row r="70" spans="2:14" s="159" customFormat="1" ht="17.25" hidden="1" customHeight="1" x14ac:dyDescent="0.2">
      <c r="B70" s="596" t="s">
        <v>3630</v>
      </c>
      <c r="C70" s="137" t="s">
        <v>3646</v>
      </c>
      <c r="D70" s="497">
        <v>44924</v>
      </c>
      <c r="E70" s="491">
        <f t="shared" si="205"/>
        <v>44929</v>
      </c>
      <c r="F70" s="491">
        <f t="shared" si="206"/>
        <v>44933</v>
      </c>
      <c r="G70" s="491">
        <f t="shared" si="207"/>
        <v>44935</v>
      </c>
      <c r="H70" s="491">
        <f t="shared" si="208"/>
        <v>44937</v>
      </c>
      <c r="I70" s="432">
        <f t="shared" si="213"/>
        <v>44926</v>
      </c>
      <c r="J70" s="447"/>
      <c r="K70" s="155">
        <f t="shared" si="209"/>
        <v>44934</v>
      </c>
      <c r="L70" s="155">
        <f t="shared" si="210"/>
        <v>44943</v>
      </c>
      <c r="M70" s="155">
        <f t="shared" si="211"/>
        <v>44943</v>
      </c>
      <c r="N70" s="155">
        <f t="shared" si="212"/>
        <v>44944</v>
      </c>
    </row>
    <row r="71" spans="2:14" s="159" customFormat="1" ht="17.25" hidden="1" customHeight="1" x14ac:dyDescent="0.2">
      <c r="B71" s="596" t="s">
        <v>3584</v>
      </c>
      <c r="C71" s="137" t="s">
        <v>3647</v>
      </c>
      <c r="D71" s="6">
        <f t="shared" ref="D71:D73" si="214">D70+7</f>
        <v>44931</v>
      </c>
      <c r="E71" s="320">
        <f t="shared" ref="E71" si="215">D71+5</f>
        <v>44936</v>
      </c>
      <c r="F71" s="320">
        <f t="shared" ref="F71" si="216">D71+9</f>
        <v>44940</v>
      </c>
      <c r="G71" s="320">
        <f t="shared" ref="G71" si="217">D71+11</f>
        <v>44942</v>
      </c>
      <c r="H71" s="320">
        <f t="shared" ref="H71" si="218">D71+13</f>
        <v>44944</v>
      </c>
      <c r="I71" s="432">
        <f t="shared" si="213"/>
        <v>44933</v>
      </c>
      <c r="J71" s="447"/>
      <c r="K71" s="155">
        <f t="shared" ref="K71" si="219">D71+10</f>
        <v>44941</v>
      </c>
      <c r="L71" s="155">
        <f t="shared" ref="L71" si="220">F71+10</f>
        <v>44950</v>
      </c>
      <c r="M71" s="155">
        <f t="shared" ref="M71" si="221">F71+10</f>
        <v>44950</v>
      </c>
      <c r="N71" s="155">
        <f t="shared" ref="N71" si="222">D71+20</f>
        <v>44951</v>
      </c>
    </row>
    <row r="72" spans="2:14" s="159" customFormat="1" ht="17.25" hidden="1" customHeight="1" x14ac:dyDescent="0.2">
      <c r="B72" s="596" t="s">
        <v>3586</v>
      </c>
      <c r="C72" s="137" t="s">
        <v>3648</v>
      </c>
      <c r="D72" s="6">
        <f t="shared" si="214"/>
        <v>44938</v>
      </c>
      <c r="E72" s="320">
        <f t="shared" ref="E72:E75" si="223">D72+5</f>
        <v>44943</v>
      </c>
      <c r="F72" s="320">
        <f t="shared" ref="F72:F75" si="224">D72+9</f>
        <v>44947</v>
      </c>
      <c r="G72" s="320">
        <f t="shared" ref="G72:G75" si="225">D72+11</f>
        <v>44949</v>
      </c>
      <c r="H72" s="320">
        <f t="shared" ref="H72:H75" si="226">D72+13</f>
        <v>44951</v>
      </c>
      <c r="I72" s="432">
        <f t="shared" si="213"/>
        <v>44940</v>
      </c>
      <c r="J72" s="447"/>
      <c r="K72" s="155">
        <f t="shared" ref="K72:K75" si="227">D72+10</f>
        <v>44948</v>
      </c>
      <c r="L72" s="155">
        <f t="shared" ref="L72:L75" si="228">F72+10</f>
        <v>44957</v>
      </c>
      <c r="M72" s="155">
        <f t="shared" ref="M72:M75" si="229">F72+10</f>
        <v>44957</v>
      </c>
      <c r="N72" s="155">
        <f t="shared" ref="N72:N75" si="230">D72+20</f>
        <v>44958</v>
      </c>
    </row>
    <row r="73" spans="2:14" s="159" customFormat="1" ht="17.25" hidden="1" customHeight="1" x14ac:dyDescent="0.2">
      <c r="B73" s="596" t="s">
        <v>3634</v>
      </c>
      <c r="C73" s="137" t="s">
        <v>3649</v>
      </c>
      <c r="D73" s="6">
        <f t="shared" si="214"/>
        <v>44945</v>
      </c>
      <c r="E73" s="320">
        <f t="shared" si="223"/>
        <v>44950</v>
      </c>
      <c r="F73" s="320">
        <f t="shared" si="224"/>
        <v>44954</v>
      </c>
      <c r="G73" s="320">
        <f t="shared" si="225"/>
        <v>44956</v>
      </c>
      <c r="H73" s="320">
        <f t="shared" si="226"/>
        <v>44958</v>
      </c>
      <c r="I73" s="432">
        <f t="shared" si="213"/>
        <v>44947</v>
      </c>
      <c r="J73" s="447"/>
      <c r="K73" s="155">
        <f t="shared" si="227"/>
        <v>44955</v>
      </c>
      <c r="L73" s="155">
        <f t="shared" si="228"/>
        <v>44964</v>
      </c>
      <c r="M73" s="155">
        <f t="shared" si="229"/>
        <v>44964</v>
      </c>
      <c r="N73" s="155">
        <f t="shared" si="230"/>
        <v>44965</v>
      </c>
    </row>
    <row r="74" spans="2:14" s="159" customFormat="1" ht="17.25" hidden="1" customHeight="1" x14ac:dyDescent="0.2">
      <c r="B74" s="596" t="s">
        <v>3620</v>
      </c>
      <c r="C74" s="137" t="s">
        <v>3650</v>
      </c>
      <c r="D74" s="6">
        <v>44953</v>
      </c>
      <c r="E74" s="320">
        <f t="shared" si="223"/>
        <v>44958</v>
      </c>
      <c r="F74" s="320">
        <f t="shared" si="224"/>
        <v>44962</v>
      </c>
      <c r="G74" s="320">
        <f t="shared" si="225"/>
        <v>44964</v>
      </c>
      <c r="H74" s="320">
        <f t="shared" si="226"/>
        <v>44966</v>
      </c>
      <c r="I74" s="432">
        <f t="shared" si="213"/>
        <v>44954</v>
      </c>
      <c r="J74" s="447"/>
      <c r="K74" s="155">
        <f t="shared" si="227"/>
        <v>44963</v>
      </c>
      <c r="L74" s="155">
        <f t="shared" si="228"/>
        <v>44972</v>
      </c>
      <c r="M74" s="155">
        <f t="shared" si="229"/>
        <v>44972</v>
      </c>
      <c r="N74" s="155">
        <f t="shared" si="230"/>
        <v>44973</v>
      </c>
    </row>
    <row r="75" spans="2:14" s="159" customFormat="1" ht="17.25" hidden="1" customHeight="1" x14ac:dyDescent="0.2">
      <c r="B75" s="714" t="s">
        <v>3565</v>
      </c>
      <c r="C75" s="137" t="s">
        <v>3651</v>
      </c>
      <c r="D75" s="6">
        <v>44963</v>
      </c>
      <c r="E75" s="320">
        <f t="shared" si="223"/>
        <v>44968</v>
      </c>
      <c r="F75" s="320">
        <f t="shared" si="224"/>
        <v>44972</v>
      </c>
      <c r="G75" s="320">
        <f t="shared" si="225"/>
        <v>44974</v>
      </c>
      <c r="H75" s="320">
        <f t="shared" si="226"/>
        <v>44976</v>
      </c>
      <c r="I75" s="432">
        <f t="shared" si="213"/>
        <v>44961</v>
      </c>
      <c r="J75" s="447"/>
      <c r="K75" s="155">
        <f t="shared" si="227"/>
        <v>44973</v>
      </c>
      <c r="L75" s="155">
        <f t="shared" si="228"/>
        <v>44982</v>
      </c>
      <c r="M75" s="155">
        <f t="shared" si="229"/>
        <v>44982</v>
      </c>
      <c r="N75" s="155">
        <f t="shared" si="230"/>
        <v>44983</v>
      </c>
    </row>
    <row r="76" spans="2:14" s="159" customFormat="1" ht="17.25" hidden="1" customHeight="1" x14ac:dyDescent="0.2">
      <c r="B76" s="714" t="s">
        <v>3567</v>
      </c>
      <c r="C76" s="137" t="s">
        <v>3652</v>
      </c>
      <c r="D76" s="6">
        <v>44967</v>
      </c>
      <c r="E76" s="320">
        <f t="shared" ref="E76" si="231">D76+5</f>
        <v>44972</v>
      </c>
      <c r="F76" s="320">
        <f t="shared" ref="F76" si="232">D76+9</f>
        <v>44976</v>
      </c>
      <c r="G76" s="320">
        <f t="shared" ref="G76" si="233">D76+11</f>
        <v>44978</v>
      </c>
      <c r="H76" s="320">
        <f t="shared" ref="H76" si="234">D76+13</f>
        <v>44980</v>
      </c>
      <c r="I76" s="432">
        <f t="shared" si="213"/>
        <v>44968</v>
      </c>
      <c r="J76" s="447"/>
      <c r="K76" s="155">
        <f t="shared" ref="K76" si="235">D76+10</f>
        <v>44977</v>
      </c>
      <c r="L76" s="155">
        <f t="shared" ref="L76" si="236">F76+10</f>
        <v>44986</v>
      </c>
      <c r="M76" s="155">
        <f t="shared" ref="M76" si="237">F76+10</f>
        <v>44986</v>
      </c>
      <c r="N76" s="155">
        <f t="shared" ref="N76" si="238">D76+20</f>
        <v>44987</v>
      </c>
    </row>
    <row r="77" spans="2:14" s="159" customFormat="1" ht="17.25" hidden="1" customHeight="1" x14ac:dyDescent="0.2">
      <c r="B77" s="714" t="s">
        <v>3624</v>
      </c>
      <c r="C77" s="137" t="s">
        <v>3653</v>
      </c>
      <c r="D77" s="6">
        <v>44973</v>
      </c>
      <c r="E77" s="320">
        <f t="shared" ref="E77" si="239">D77+5</f>
        <v>44978</v>
      </c>
      <c r="F77" s="320">
        <f t="shared" ref="F77" si="240">D77+9</f>
        <v>44982</v>
      </c>
      <c r="G77" s="320">
        <f t="shared" ref="G77" si="241">D77+11</f>
        <v>44984</v>
      </c>
      <c r="H77" s="320">
        <f t="shared" ref="H77" si="242">D77+13</f>
        <v>44986</v>
      </c>
      <c r="I77" s="432">
        <v>44975</v>
      </c>
      <c r="J77" s="447"/>
      <c r="K77" s="155">
        <f t="shared" ref="K77" si="243">D77+10</f>
        <v>44983</v>
      </c>
      <c r="L77" s="155">
        <f t="shared" ref="L77" si="244">F77+10</f>
        <v>44992</v>
      </c>
      <c r="M77" s="155">
        <f t="shared" ref="M77" si="245">F77+10</f>
        <v>44992</v>
      </c>
      <c r="N77" s="155">
        <f t="shared" ref="N77" si="246">D77+20</f>
        <v>44993</v>
      </c>
    </row>
    <row r="78" spans="2:14" s="159" customFormat="1" ht="17.25" hidden="1" customHeight="1" x14ac:dyDescent="0.2">
      <c r="B78" s="714" t="s">
        <v>3572</v>
      </c>
      <c r="C78" s="137" t="s">
        <v>3654</v>
      </c>
      <c r="D78" s="6">
        <v>44989</v>
      </c>
      <c r="E78" s="320">
        <f t="shared" ref="E78" si="247">D78+5</f>
        <v>44994</v>
      </c>
      <c r="F78" s="320">
        <f t="shared" ref="F78" si="248">D78+9</f>
        <v>44998</v>
      </c>
      <c r="G78" s="320">
        <f t="shared" ref="G78" si="249">D78+11</f>
        <v>45000</v>
      </c>
      <c r="H78" s="320">
        <f t="shared" ref="H78" si="250">D78+13</f>
        <v>45002</v>
      </c>
      <c r="I78" s="432">
        <v>44989</v>
      </c>
      <c r="J78" s="447"/>
      <c r="K78" s="155">
        <f t="shared" ref="K78" si="251">D78+10</f>
        <v>44999</v>
      </c>
      <c r="L78" s="155">
        <f t="shared" ref="L78" si="252">F78+10</f>
        <v>45008</v>
      </c>
      <c r="M78" s="155">
        <f t="shared" ref="M78" si="253">F78+10</f>
        <v>45008</v>
      </c>
      <c r="N78" s="155">
        <f t="shared" ref="N78" si="254">D78+20</f>
        <v>45009</v>
      </c>
    </row>
    <row r="79" spans="2:14" s="159" customFormat="1" ht="17.25" hidden="1" customHeight="1" x14ac:dyDescent="0.2">
      <c r="B79" s="714" t="s">
        <v>3640</v>
      </c>
      <c r="C79" s="137" t="s">
        <v>3655</v>
      </c>
      <c r="D79" s="6">
        <v>44992</v>
      </c>
      <c r="E79" s="320">
        <f t="shared" ref="E79" si="255">D79+5</f>
        <v>44997</v>
      </c>
      <c r="F79" s="320">
        <f t="shared" ref="F79" si="256">D79+9</f>
        <v>45001</v>
      </c>
      <c r="G79" s="320">
        <f t="shared" ref="G79" si="257">D79+11</f>
        <v>45003</v>
      </c>
      <c r="H79" s="320">
        <f t="shared" ref="H79" si="258">D79+13</f>
        <v>45005</v>
      </c>
      <c r="I79" s="432">
        <f t="shared" ref="I79:I81" si="259">I78+7</f>
        <v>44996</v>
      </c>
      <c r="J79" s="447"/>
      <c r="K79" s="155">
        <f t="shared" ref="K79" si="260">D79+10</f>
        <v>45002</v>
      </c>
      <c r="L79" s="155">
        <f t="shared" ref="L79" si="261">F79+10</f>
        <v>45011</v>
      </c>
      <c r="M79" s="155">
        <f t="shared" ref="M79" si="262">F79+10</f>
        <v>45011</v>
      </c>
      <c r="N79" s="155">
        <f t="shared" ref="N79" si="263">D79+20</f>
        <v>45012</v>
      </c>
    </row>
    <row r="80" spans="2:14" s="159" customFormat="1" ht="17.25" hidden="1" customHeight="1" x14ac:dyDescent="0.2">
      <c r="B80" s="715" t="s">
        <v>3642</v>
      </c>
      <c r="C80" s="706" t="s">
        <v>3656</v>
      </c>
      <c r="D80" s="707">
        <v>45001</v>
      </c>
      <c r="E80" s="708">
        <f t="shared" ref="E80" si="264">D80+5</f>
        <v>45006</v>
      </c>
      <c r="F80" s="708">
        <f t="shared" ref="F80" si="265">D80+9</f>
        <v>45010</v>
      </c>
      <c r="G80" s="708">
        <f t="shared" ref="G80" si="266">D80+11</f>
        <v>45012</v>
      </c>
      <c r="H80" s="708">
        <f t="shared" ref="H80" si="267">D80+13</f>
        <v>45014</v>
      </c>
      <c r="I80" s="432">
        <f t="shared" si="259"/>
        <v>45003</v>
      </c>
      <c r="J80" s="447"/>
      <c r="K80" s="155">
        <f t="shared" ref="K80" si="268">D80+10</f>
        <v>45011</v>
      </c>
      <c r="L80" s="155">
        <f t="shared" ref="L80" si="269">F80+10</f>
        <v>45020</v>
      </c>
      <c r="M80" s="155">
        <f t="shared" ref="M80" si="270">F80+10</f>
        <v>45020</v>
      </c>
      <c r="N80" s="155">
        <f t="shared" ref="N80" si="271">D80+20</f>
        <v>45021</v>
      </c>
    </row>
    <row r="81" spans="2:14" s="159" customFormat="1" ht="17.25" hidden="1" customHeight="1" x14ac:dyDescent="0.2">
      <c r="B81" s="715" t="s">
        <v>3578</v>
      </c>
      <c r="C81" s="706" t="s">
        <v>3657</v>
      </c>
      <c r="D81" s="707">
        <v>45007</v>
      </c>
      <c r="E81" s="708">
        <f t="shared" ref="E81" si="272">D81+5</f>
        <v>45012</v>
      </c>
      <c r="F81" s="708">
        <f t="shared" ref="F81" si="273">D81+9</f>
        <v>45016</v>
      </c>
      <c r="G81" s="708">
        <f t="shared" ref="G81" si="274">D81+11</f>
        <v>45018</v>
      </c>
      <c r="H81" s="708">
        <f t="shared" ref="H81" si="275">D81+13</f>
        <v>45020</v>
      </c>
      <c r="I81" s="432">
        <f t="shared" si="259"/>
        <v>45010</v>
      </c>
      <c r="J81" s="447"/>
      <c r="K81" s="155">
        <f t="shared" ref="K81" si="276">D81+10</f>
        <v>45017</v>
      </c>
      <c r="L81" s="155">
        <f t="shared" ref="L81" si="277">F81+10</f>
        <v>45026</v>
      </c>
      <c r="M81" s="155">
        <f t="shared" ref="M81" si="278">F81+10</f>
        <v>45026</v>
      </c>
      <c r="N81" s="155">
        <f t="shared" ref="N81" si="279">D81+20</f>
        <v>45027</v>
      </c>
    </row>
    <row r="82" spans="2:14" s="159" customFormat="1" ht="17.25" hidden="1" customHeight="1" x14ac:dyDescent="0.2">
      <c r="B82" s="715" t="s">
        <v>3582</v>
      </c>
      <c r="C82" s="706" t="s">
        <v>3658</v>
      </c>
      <c r="D82" s="707">
        <v>45018</v>
      </c>
      <c r="E82" s="708">
        <f t="shared" ref="E82" si="280">D82+5</f>
        <v>45023</v>
      </c>
      <c r="F82" s="708">
        <f t="shared" ref="F82" si="281">D82+9</f>
        <v>45027</v>
      </c>
      <c r="G82" s="708">
        <f t="shared" ref="G82" si="282">D82+11</f>
        <v>45029</v>
      </c>
      <c r="H82" s="708">
        <f t="shared" ref="H82" si="283">D82+13</f>
        <v>45031</v>
      </c>
      <c r="I82" s="432">
        <f t="shared" ref="I82:I104" si="284">I81+7</f>
        <v>45017</v>
      </c>
      <c r="J82" s="447"/>
      <c r="K82" s="155"/>
      <c r="L82" s="155"/>
      <c r="M82" s="155"/>
      <c r="N82" s="155"/>
    </row>
    <row r="83" spans="2:14" s="159" customFormat="1" ht="17.25" hidden="1" customHeight="1" x14ac:dyDescent="0.2">
      <c r="B83" s="715" t="s">
        <v>3659</v>
      </c>
      <c r="C83" s="706" t="s">
        <v>3660</v>
      </c>
      <c r="D83" s="707">
        <v>45022</v>
      </c>
      <c r="E83" s="708">
        <f t="shared" ref="E83" si="285">D83+5</f>
        <v>45027</v>
      </c>
      <c r="F83" s="708">
        <f t="shared" ref="F83" si="286">D83+9</f>
        <v>45031</v>
      </c>
      <c r="G83" s="708">
        <f t="shared" ref="G83" si="287">D83+11</f>
        <v>45033</v>
      </c>
      <c r="H83" s="708">
        <f t="shared" ref="H83" si="288">D83+13</f>
        <v>45035</v>
      </c>
      <c r="I83" s="432">
        <f t="shared" si="284"/>
        <v>45024</v>
      </c>
      <c r="J83" s="447"/>
      <c r="K83" s="155"/>
      <c r="L83" s="155"/>
      <c r="M83" s="155"/>
      <c r="N83" s="155"/>
    </row>
    <row r="84" spans="2:14" s="159" customFormat="1" ht="17.25" hidden="1" customHeight="1" x14ac:dyDescent="0.2">
      <c r="B84" s="715" t="s">
        <v>3584</v>
      </c>
      <c r="C84" s="706" t="s">
        <v>3661</v>
      </c>
      <c r="D84" s="707">
        <v>45027</v>
      </c>
      <c r="E84" s="708">
        <f t="shared" ref="E84" si="289">D84+5</f>
        <v>45032</v>
      </c>
      <c r="F84" s="708">
        <f t="shared" ref="F84" si="290">D84+9</f>
        <v>45036</v>
      </c>
      <c r="G84" s="708">
        <f t="shared" ref="G84" si="291">D84+11</f>
        <v>45038</v>
      </c>
      <c r="H84" s="708">
        <f t="shared" ref="H84" si="292">D84+13</f>
        <v>45040</v>
      </c>
      <c r="I84" s="432">
        <v>45028</v>
      </c>
      <c r="J84" s="447"/>
      <c r="K84" s="155"/>
      <c r="L84" s="155"/>
      <c r="M84" s="155"/>
      <c r="N84" s="155"/>
    </row>
    <row r="85" spans="2:14" s="159" customFormat="1" ht="17.25" hidden="1" customHeight="1" x14ac:dyDescent="0.2">
      <c r="B85" s="715" t="s">
        <v>3574</v>
      </c>
      <c r="C85" s="706" t="s">
        <v>3662</v>
      </c>
      <c r="D85" s="707">
        <f>D84+7</f>
        <v>45034</v>
      </c>
      <c r="E85" s="708">
        <f t="shared" ref="E85:E87" si="293">D85+5</f>
        <v>45039</v>
      </c>
      <c r="F85" s="708">
        <f t="shared" ref="F85:F87" si="294">D85+9</f>
        <v>45043</v>
      </c>
      <c r="G85" s="708">
        <f t="shared" ref="G85:G87" si="295">D85+11</f>
        <v>45045</v>
      </c>
      <c r="H85" s="708">
        <f t="shared" ref="H85:H87" si="296">D85+13</f>
        <v>45047</v>
      </c>
      <c r="I85" s="432">
        <f t="shared" si="284"/>
        <v>45035</v>
      </c>
      <c r="J85" s="447"/>
      <c r="K85" s="155"/>
      <c r="L85" s="155"/>
      <c r="M85" s="155"/>
      <c r="N85" s="155"/>
    </row>
    <row r="86" spans="2:14" s="159" customFormat="1" ht="17.25" hidden="1" customHeight="1" x14ac:dyDescent="0.2">
      <c r="B86" s="715" t="s">
        <v>3663</v>
      </c>
      <c r="C86" s="706" t="s">
        <v>3664</v>
      </c>
      <c r="D86" s="707">
        <f>D85+7</f>
        <v>45041</v>
      </c>
      <c r="E86" s="708">
        <f t="shared" si="293"/>
        <v>45046</v>
      </c>
      <c r="F86" s="708">
        <f t="shared" si="294"/>
        <v>45050</v>
      </c>
      <c r="G86" s="708">
        <f t="shared" si="295"/>
        <v>45052</v>
      </c>
      <c r="H86" s="708">
        <f t="shared" si="296"/>
        <v>45054</v>
      </c>
      <c r="I86" s="432">
        <f t="shared" si="284"/>
        <v>45042</v>
      </c>
      <c r="J86" s="447"/>
      <c r="K86" s="155"/>
      <c r="L86" s="155"/>
      <c r="M86" s="155"/>
      <c r="N86" s="155"/>
    </row>
    <row r="87" spans="2:14" s="159" customFormat="1" ht="17.25" hidden="1" customHeight="1" x14ac:dyDescent="0.2">
      <c r="B87" s="733" t="s">
        <v>3620</v>
      </c>
      <c r="C87" s="706" t="s">
        <v>3665</v>
      </c>
      <c r="D87" s="707">
        <f>D86+7</f>
        <v>45048</v>
      </c>
      <c r="E87" s="708">
        <f t="shared" si="293"/>
        <v>45053</v>
      </c>
      <c r="F87" s="708">
        <f t="shared" si="294"/>
        <v>45057</v>
      </c>
      <c r="G87" s="708">
        <f t="shared" si="295"/>
        <v>45059</v>
      </c>
      <c r="H87" s="708">
        <f t="shared" si="296"/>
        <v>45061</v>
      </c>
      <c r="I87" s="432">
        <f t="shared" si="284"/>
        <v>45049</v>
      </c>
      <c r="J87" s="447"/>
      <c r="K87" s="155"/>
      <c r="L87" s="155"/>
      <c r="M87" s="155"/>
      <c r="N87" s="155"/>
    </row>
    <row r="88" spans="2:14" s="159" customFormat="1" ht="17.25" hidden="1" customHeight="1" x14ac:dyDescent="0.2">
      <c r="B88" s="734" t="s">
        <v>3586</v>
      </c>
      <c r="C88" s="706" t="s">
        <v>3666</v>
      </c>
      <c r="D88" s="707">
        <f t="shared" ref="D88:D92" si="297">D87+7</f>
        <v>45055</v>
      </c>
      <c r="E88" s="708">
        <f t="shared" ref="E88:E94" si="298">D88+5</f>
        <v>45060</v>
      </c>
      <c r="F88" s="708">
        <f t="shared" ref="F88:F94" si="299">D88+9</f>
        <v>45064</v>
      </c>
      <c r="G88" s="708">
        <f t="shared" ref="G88:G94" si="300">D88+11</f>
        <v>45066</v>
      </c>
      <c r="H88" s="708">
        <f t="shared" ref="H88:H94" si="301">D88+13</f>
        <v>45068</v>
      </c>
      <c r="I88" s="432">
        <f t="shared" si="284"/>
        <v>45056</v>
      </c>
      <c r="J88" s="447"/>
      <c r="K88" s="155"/>
      <c r="L88" s="155"/>
      <c r="M88" s="155"/>
      <c r="N88" s="155"/>
    </row>
    <row r="89" spans="2:14" s="159" customFormat="1" ht="17.25" hidden="1" customHeight="1" x14ac:dyDescent="0.2">
      <c r="B89" s="734" t="s">
        <v>3667</v>
      </c>
      <c r="C89" s="706" t="s">
        <v>3668</v>
      </c>
      <c r="D89" s="707">
        <f t="shared" si="297"/>
        <v>45062</v>
      </c>
      <c r="E89" s="708">
        <f t="shared" si="298"/>
        <v>45067</v>
      </c>
      <c r="F89" s="708">
        <f t="shared" si="299"/>
        <v>45071</v>
      </c>
      <c r="G89" s="708">
        <f t="shared" si="300"/>
        <v>45073</v>
      </c>
      <c r="H89" s="708">
        <f t="shared" si="301"/>
        <v>45075</v>
      </c>
      <c r="I89" s="432">
        <f t="shared" si="284"/>
        <v>45063</v>
      </c>
      <c r="J89" s="447"/>
      <c r="K89" s="155"/>
      <c r="L89" s="155"/>
      <c r="M89" s="155"/>
      <c r="N89" s="155"/>
    </row>
    <row r="90" spans="2:14" s="159" customFormat="1" ht="17.25" hidden="1" customHeight="1" x14ac:dyDescent="0.2">
      <c r="B90" s="734" t="s">
        <v>3624</v>
      </c>
      <c r="C90" s="706" t="s">
        <v>3669</v>
      </c>
      <c r="D90" s="707">
        <f t="shared" si="297"/>
        <v>45069</v>
      </c>
      <c r="E90" s="708">
        <f t="shared" si="298"/>
        <v>45074</v>
      </c>
      <c r="F90" s="708">
        <f t="shared" si="299"/>
        <v>45078</v>
      </c>
      <c r="G90" s="708">
        <f t="shared" si="300"/>
        <v>45080</v>
      </c>
      <c r="H90" s="708">
        <f t="shared" si="301"/>
        <v>45082</v>
      </c>
      <c r="I90" s="432">
        <f t="shared" si="284"/>
        <v>45070</v>
      </c>
      <c r="J90" s="447"/>
      <c r="K90" s="155"/>
      <c r="L90" s="155"/>
      <c r="M90" s="155"/>
      <c r="N90" s="155"/>
    </row>
    <row r="91" spans="2:14" s="159" customFormat="1" ht="17.25" hidden="1" customHeight="1" x14ac:dyDescent="0.2">
      <c r="B91" s="734" t="s">
        <v>3572</v>
      </c>
      <c r="C91" s="706" t="s">
        <v>3670</v>
      </c>
      <c r="D91" s="707">
        <f t="shared" si="297"/>
        <v>45076</v>
      </c>
      <c r="E91" s="708">
        <f t="shared" si="298"/>
        <v>45081</v>
      </c>
      <c r="F91" s="708">
        <f t="shared" si="299"/>
        <v>45085</v>
      </c>
      <c r="G91" s="708">
        <f t="shared" si="300"/>
        <v>45087</v>
      </c>
      <c r="H91" s="708">
        <f t="shared" si="301"/>
        <v>45089</v>
      </c>
      <c r="I91" s="432">
        <f t="shared" si="284"/>
        <v>45077</v>
      </c>
      <c r="J91" s="447"/>
      <c r="K91" s="155"/>
      <c r="L91" s="155"/>
      <c r="M91" s="155"/>
      <c r="N91" s="155"/>
    </row>
    <row r="92" spans="2:14" s="159" customFormat="1" ht="17.25" hidden="1" customHeight="1" x14ac:dyDescent="0.2">
      <c r="B92" s="734" t="s">
        <v>3640</v>
      </c>
      <c r="C92" s="706" t="s">
        <v>3671</v>
      </c>
      <c r="D92" s="707">
        <f t="shared" si="297"/>
        <v>45083</v>
      </c>
      <c r="E92" s="708">
        <f t="shared" si="298"/>
        <v>45088</v>
      </c>
      <c r="F92" s="708">
        <f t="shared" si="299"/>
        <v>45092</v>
      </c>
      <c r="G92" s="708">
        <f t="shared" si="300"/>
        <v>45094</v>
      </c>
      <c r="H92" s="708">
        <f t="shared" si="301"/>
        <v>45096</v>
      </c>
      <c r="I92" s="432">
        <f t="shared" si="284"/>
        <v>45084</v>
      </c>
      <c r="J92" s="447"/>
      <c r="K92" s="155"/>
      <c r="L92" s="155"/>
      <c r="M92" s="155"/>
      <c r="N92" s="155"/>
    </row>
    <row r="93" spans="2:14" s="159" customFormat="1" ht="17.25" hidden="1" customHeight="1" x14ac:dyDescent="0.2">
      <c r="B93" s="734" t="s">
        <v>3576</v>
      </c>
      <c r="C93" s="706" t="s">
        <v>3672</v>
      </c>
      <c r="D93" s="707">
        <v>45094</v>
      </c>
      <c r="E93" s="708">
        <f t="shared" si="298"/>
        <v>45099</v>
      </c>
      <c r="F93" s="708">
        <f t="shared" si="299"/>
        <v>45103</v>
      </c>
      <c r="G93" s="708">
        <f t="shared" si="300"/>
        <v>45105</v>
      </c>
      <c r="H93" s="708">
        <f t="shared" si="301"/>
        <v>45107</v>
      </c>
      <c r="I93" s="432">
        <f t="shared" si="284"/>
        <v>45091</v>
      </c>
      <c r="J93" s="447"/>
      <c r="K93" s="155"/>
      <c r="L93" s="155"/>
      <c r="M93" s="155"/>
      <c r="N93" s="155"/>
    </row>
    <row r="94" spans="2:14" s="159" customFormat="1" ht="17.25" hidden="1" customHeight="1" x14ac:dyDescent="0.2">
      <c r="B94" s="734" t="s">
        <v>3673</v>
      </c>
      <c r="C94" s="706" t="s">
        <v>3674</v>
      </c>
      <c r="D94" s="707">
        <v>45097</v>
      </c>
      <c r="E94" s="708">
        <f t="shared" si="298"/>
        <v>45102</v>
      </c>
      <c r="F94" s="708">
        <f t="shared" si="299"/>
        <v>45106</v>
      </c>
      <c r="G94" s="708">
        <f t="shared" si="300"/>
        <v>45108</v>
      </c>
      <c r="H94" s="708">
        <f t="shared" si="301"/>
        <v>45110</v>
      </c>
      <c r="I94" s="432">
        <f t="shared" si="284"/>
        <v>45098</v>
      </c>
      <c r="J94" s="447"/>
      <c r="K94" s="155"/>
      <c r="L94" s="155"/>
      <c r="M94" s="155"/>
      <c r="N94" s="155"/>
    </row>
    <row r="95" spans="2:14" s="159" customFormat="1" ht="17.25" hidden="1" customHeight="1" x14ac:dyDescent="0.2">
      <c r="B95" s="734" t="s">
        <v>3675</v>
      </c>
      <c r="C95" s="732" t="s">
        <v>3676</v>
      </c>
      <c r="D95" s="707">
        <f t="shared" ref="D95:D96" si="302">D94+7</f>
        <v>45104</v>
      </c>
      <c r="E95" s="708">
        <f t="shared" ref="E95" si="303">D95+5</f>
        <v>45109</v>
      </c>
      <c r="F95" s="708">
        <f t="shared" ref="F95" si="304">D95+9</f>
        <v>45113</v>
      </c>
      <c r="G95" s="708">
        <f t="shared" ref="G95" si="305">D95+11</f>
        <v>45115</v>
      </c>
      <c r="H95" s="708">
        <f t="shared" ref="H95" si="306">D95+13</f>
        <v>45117</v>
      </c>
      <c r="I95" s="432">
        <f t="shared" si="284"/>
        <v>45105</v>
      </c>
      <c r="J95" s="447"/>
      <c r="K95" s="155"/>
      <c r="L95" s="155"/>
      <c r="M95" s="155"/>
      <c r="N95" s="155"/>
    </row>
    <row r="96" spans="2:14" s="159" customFormat="1" ht="17.25" hidden="1" customHeight="1" x14ac:dyDescent="0.2">
      <c r="B96" s="735" t="s">
        <v>3659</v>
      </c>
      <c r="C96" s="137" t="s">
        <v>3677</v>
      </c>
      <c r="D96" s="707">
        <f t="shared" si="302"/>
        <v>45111</v>
      </c>
      <c r="E96" s="708">
        <f t="shared" ref="E96" si="307">D96+5</f>
        <v>45116</v>
      </c>
      <c r="F96" s="708">
        <f t="shared" ref="F96" si="308">D96+9</f>
        <v>45120</v>
      </c>
      <c r="G96" s="708">
        <f t="shared" ref="G96" si="309">D96+11</f>
        <v>45122</v>
      </c>
      <c r="H96" s="708">
        <f t="shared" ref="H96" si="310">D96+13</f>
        <v>45124</v>
      </c>
      <c r="I96" s="432">
        <f t="shared" si="284"/>
        <v>45112</v>
      </c>
      <c r="J96" s="447"/>
      <c r="K96" s="155"/>
      <c r="L96" s="155"/>
      <c r="M96" s="155"/>
      <c r="N96" s="155"/>
    </row>
    <row r="97" spans="2:14" s="159" customFormat="1" ht="17.25" hidden="1" customHeight="1" x14ac:dyDescent="0.2">
      <c r="B97" s="735" t="s">
        <v>3584</v>
      </c>
      <c r="C97" s="137" t="s">
        <v>3678</v>
      </c>
      <c r="D97" s="707">
        <v>45119</v>
      </c>
      <c r="E97" s="708">
        <f t="shared" ref="E97" si="311">D97+5</f>
        <v>45124</v>
      </c>
      <c r="F97" s="708">
        <f t="shared" ref="F97" si="312">D97+9</f>
        <v>45128</v>
      </c>
      <c r="G97" s="708">
        <f t="shared" ref="G97" si="313">D97+11</f>
        <v>45130</v>
      </c>
      <c r="H97" s="708">
        <f t="shared" ref="H97" si="314">D97+13</f>
        <v>45132</v>
      </c>
      <c r="I97" s="432">
        <f t="shared" si="284"/>
        <v>45119</v>
      </c>
      <c r="J97" s="447"/>
      <c r="K97" s="155"/>
      <c r="L97" s="155"/>
      <c r="M97" s="155"/>
      <c r="N97" s="155"/>
    </row>
    <row r="98" spans="2:14" s="159" customFormat="1" ht="17.25" hidden="1" customHeight="1" x14ac:dyDescent="0.2">
      <c r="B98" s="735" t="s">
        <v>3578</v>
      </c>
      <c r="C98" s="137" t="s">
        <v>3679</v>
      </c>
      <c r="D98" s="707">
        <v>45125</v>
      </c>
      <c r="E98" s="708">
        <f t="shared" ref="E98:E100" si="315">D98+5</f>
        <v>45130</v>
      </c>
      <c r="F98" s="708">
        <f t="shared" ref="F98:F100" si="316">D98+9</f>
        <v>45134</v>
      </c>
      <c r="G98" s="708">
        <f t="shared" ref="G98:G100" si="317">D98+11</f>
        <v>45136</v>
      </c>
      <c r="H98" s="708">
        <f t="shared" ref="H98:H100" si="318">D98+13</f>
        <v>45138</v>
      </c>
      <c r="I98" s="432">
        <f t="shared" si="284"/>
        <v>45126</v>
      </c>
      <c r="J98" s="447"/>
      <c r="K98" s="155"/>
      <c r="L98" s="155"/>
      <c r="M98" s="155"/>
      <c r="N98" s="155"/>
    </row>
    <row r="99" spans="2:14" s="159" customFormat="1" ht="17.25" hidden="1" customHeight="1" x14ac:dyDescent="0.2">
      <c r="B99" s="735" t="s">
        <v>3574</v>
      </c>
      <c r="C99" s="137" t="s">
        <v>3680</v>
      </c>
      <c r="D99" s="707">
        <v>45137</v>
      </c>
      <c r="E99" s="708">
        <f t="shared" si="315"/>
        <v>45142</v>
      </c>
      <c r="F99" s="708">
        <f t="shared" si="316"/>
        <v>45146</v>
      </c>
      <c r="G99" s="708">
        <f t="shared" si="317"/>
        <v>45148</v>
      </c>
      <c r="H99" s="708">
        <f t="shared" si="318"/>
        <v>45150</v>
      </c>
      <c r="I99" s="432">
        <f t="shared" si="284"/>
        <v>45133</v>
      </c>
      <c r="J99" s="447"/>
      <c r="K99" s="155"/>
      <c r="L99" s="155"/>
      <c r="M99" s="155"/>
      <c r="N99" s="155"/>
    </row>
    <row r="100" spans="2:14" s="159" customFormat="1" ht="17.25" hidden="1" customHeight="1" x14ac:dyDescent="0.2">
      <c r="B100" s="735" t="s">
        <v>3681</v>
      </c>
      <c r="C100" s="137" t="s">
        <v>3682</v>
      </c>
      <c r="D100" s="707">
        <v>45139</v>
      </c>
      <c r="E100" s="708">
        <f t="shared" si="315"/>
        <v>45144</v>
      </c>
      <c r="F100" s="708">
        <f t="shared" si="316"/>
        <v>45148</v>
      </c>
      <c r="G100" s="708">
        <f t="shared" si="317"/>
        <v>45150</v>
      </c>
      <c r="H100" s="708">
        <f t="shared" si="318"/>
        <v>45152</v>
      </c>
      <c r="I100" s="432">
        <f t="shared" si="284"/>
        <v>45140</v>
      </c>
      <c r="J100" s="447"/>
      <c r="K100" s="155"/>
      <c r="L100" s="155"/>
      <c r="M100" s="155"/>
      <c r="N100" s="155"/>
    </row>
    <row r="101" spans="2:14" s="159" customFormat="1" ht="17.25" hidden="1" customHeight="1" x14ac:dyDescent="0.2">
      <c r="B101" s="735" t="s">
        <v>3620</v>
      </c>
      <c r="C101" s="137" t="s">
        <v>3683</v>
      </c>
      <c r="D101" s="707">
        <v>45146</v>
      </c>
      <c r="E101" s="743">
        <f t="shared" ref="E101" si="319">D101+5</f>
        <v>45151</v>
      </c>
      <c r="F101" s="743">
        <f t="shared" ref="F101" si="320">D101+9</f>
        <v>45155</v>
      </c>
      <c r="G101" s="708">
        <f t="shared" ref="G101" si="321">D101+11</f>
        <v>45157</v>
      </c>
      <c r="H101" s="708">
        <f t="shared" ref="H101" si="322">D101+13</f>
        <v>45159</v>
      </c>
      <c r="I101" s="432">
        <f t="shared" si="284"/>
        <v>45147</v>
      </c>
      <c r="J101" s="447"/>
      <c r="K101" s="155"/>
      <c r="L101" s="155"/>
      <c r="M101" s="155"/>
      <c r="N101" s="155"/>
    </row>
    <row r="102" spans="2:14" s="159" customFormat="1" ht="17.25" hidden="1" customHeight="1" x14ac:dyDescent="0.2">
      <c r="B102" s="735" t="s">
        <v>3667</v>
      </c>
      <c r="C102" s="137" t="s">
        <v>3684</v>
      </c>
      <c r="D102" s="707">
        <v>45153</v>
      </c>
      <c r="E102" s="743">
        <f t="shared" ref="E102:E103" si="323">D102+5</f>
        <v>45158</v>
      </c>
      <c r="F102" s="708">
        <f t="shared" ref="F102:F103" si="324">D102+9</f>
        <v>45162</v>
      </c>
      <c r="G102" s="708">
        <f t="shared" ref="G102:G103" si="325">D102+11</f>
        <v>45164</v>
      </c>
      <c r="H102" s="708">
        <f t="shared" ref="H102:H103" si="326">D102+13</f>
        <v>45166</v>
      </c>
      <c r="I102" s="432">
        <f t="shared" si="284"/>
        <v>45154</v>
      </c>
      <c r="J102" s="447"/>
      <c r="K102" s="155"/>
      <c r="L102" s="155"/>
      <c r="M102" s="155"/>
      <c r="N102" s="155"/>
    </row>
    <row r="103" spans="2:14" s="159" customFormat="1" ht="17.25" hidden="1" customHeight="1" x14ac:dyDescent="0.2">
      <c r="B103" s="735" t="s">
        <v>3624</v>
      </c>
      <c r="C103" s="137" t="s">
        <v>3685</v>
      </c>
      <c r="D103" s="707">
        <v>45160</v>
      </c>
      <c r="E103" s="708">
        <f t="shared" si="323"/>
        <v>45165</v>
      </c>
      <c r="F103" s="708">
        <f t="shared" si="324"/>
        <v>45169</v>
      </c>
      <c r="G103" s="708">
        <f t="shared" si="325"/>
        <v>45171</v>
      </c>
      <c r="H103" s="708">
        <f t="shared" si="326"/>
        <v>45173</v>
      </c>
      <c r="I103" s="432">
        <f t="shared" si="284"/>
        <v>45161</v>
      </c>
      <c r="J103" s="447"/>
      <c r="K103" s="155"/>
      <c r="L103" s="155"/>
      <c r="M103" s="155"/>
      <c r="N103" s="155"/>
    </row>
    <row r="104" spans="2:14" s="159" customFormat="1" ht="17.25" hidden="1" customHeight="1" x14ac:dyDescent="0.2">
      <c r="B104" s="735" t="s">
        <v>3686</v>
      </c>
      <c r="C104" s="137" t="s">
        <v>3687</v>
      </c>
      <c r="D104" s="707">
        <v>45167</v>
      </c>
      <c r="E104" s="743">
        <f t="shared" ref="E104" si="327">D104+5</f>
        <v>45172</v>
      </c>
      <c r="F104" s="708">
        <f t="shared" ref="F104" si="328">D104+9</f>
        <v>45176</v>
      </c>
      <c r="G104" s="708">
        <f t="shared" ref="G104" si="329">D104+11</f>
        <v>45178</v>
      </c>
      <c r="H104" s="708">
        <f t="shared" ref="H104" si="330">D104+13</f>
        <v>45180</v>
      </c>
      <c r="I104" s="432">
        <f t="shared" si="284"/>
        <v>45168</v>
      </c>
      <c r="J104" s="447"/>
      <c r="K104" s="155"/>
      <c r="L104" s="155"/>
      <c r="M104" s="155"/>
      <c r="N104" s="155"/>
    </row>
    <row r="105" spans="2:14" s="159" customFormat="1" ht="17.25" hidden="1" customHeight="1" x14ac:dyDescent="0.2">
      <c r="B105" s="735" t="s">
        <v>3640</v>
      </c>
      <c r="C105" s="137" t="s">
        <v>3688</v>
      </c>
      <c r="D105" s="707">
        <f t="shared" ref="D105:D109" si="331">D104+7</f>
        <v>45174</v>
      </c>
      <c r="E105" s="743">
        <f t="shared" ref="E105:E113" si="332">D105+5</f>
        <v>45179</v>
      </c>
      <c r="F105" s="708">
        <f t="shared" ref="F105:F113" si="333">D105+9</f>
        <v>45183</v>
      </c>
      <c r="G105" s="708">
        <f t="shared" ref="G105:G113" si="334">D105+11</f>
        <v>45185</v>
      </c>
      <c r="H105" s="708">
        <f t="shared" ref="H105:H113" si="335">D105+13</f>
        <v>45187</v>
      </c>
      <c r="I105" s="432">
        <f t="shared" ref="I105:I130" si="336">I104+7</f>
        <v>45175</v>
      </c>
      <c r="J105" s="447"/>
      <c r="K105" s="155"/>
      <c r="L105" s="155"/>
      <c r="M105" s="155"/>
      <c r="N105" s="155"/>
    </row>
    <row r="106" spans="2:14" s="159" customFormat="1" ht="17.25" hidden="1" customHeight="1" x14ac:dyDescent="0.2">
      <c r="B106" s="735" t="s">
        <v>3576</v>
      </c>
      <c r="C106" s="137" t="s">
        <v>3689</v>
      </c>
      <c r="D106" s="707">
        <f t="shared" si="331"/>
        <v>45181</v>
      </c>
      <c r="E106" s="743">
        <f t="shared" si="332"/>
        <v>45186</v>
      </c>
      <c r="F106" s="708">
        <f t="shared" si="333"/>
        <v>45190</v>
      </c>
      <c r="G106" s="708">
        <f t="shared" si="334"/>
        <v>45192</v>
      </c>
      <c r="H106" s="708">
        <f t="shared" si="335"/>
        <v>45194</v>
      </c>
      <c r="I106" s="432">
        <f t="shared" si="336"/>
        <v>45182</v>
      </c>
      <c r="J106" s="447"/>
      <c r="K106" s="155"/>
      <c r="L106" s="155"/>
      <c r="M106" s="155"/>
      <c r="N106" s="155"/>
    </row>
    <row r="107" spans="2:14" s="159" customFormat="1" ht="17.25" hidden="1" customHeight="1" x14ac:dyDescent="0.2">
      <c r="B107" s="735" t="s">
        <v>3673</v>
      </c>
      <c r="C107" s="137" t="s">
        <v>3690</v>
      </c>
      <c r="D107" s="707">
        <f t="shared" si="331"/>
        <v>45188</v>
      </c>
      <c r="E107" s="708">
        <f t="shared" si="332"/>
        <v>45193</v>
      </c>
      <c r="F107" s="708">
        <f t="shared" si="333"/>
        <v>45197</v>
      </c>
      <c r="G107" s="708">
        <f t="shared" si="334"/>
        <v>45199</v>
      </c>
      <c r="H107" s="708">
        <f t="shared" si="335"/>
        <v>45201</v>
      </c>
      <c r="I107" s="432">
        <f t="shared" si="336"/>
        <v>45189</v>
      </c>
      <c r="J107" s="447"/>
      <c r="K107" s="155"/>
      <c r="L107" s="155"/>
      <c r="M107" s="155"/>
      <c r="N107" s="155"/>
    </row>
    <row r="108" spans="2:14" s="159" customFormat="1" ht="17.25" hidden="1" customHeight="1" x14ac:dyDescent="0.2">
      <c r="B108" s="735" t="s">
        <v>3675</v>
      </c>
      <c r="C108" s="137" t="s">
        <v>3691</v>
      </c>
      <c r="D108" s="707">
        <f t="shared" si="331"/>
        <v>45195</v>
      </c>
      <c r="E108" s="708">
        <f t="shared" si="332"/>
        <v>45200</v>
      </c>
      <c r="F108" s="708">
        <f t="shared" si="333"/>
        <v>45204</v>
      </c>
      <c r="G108" s="708">
        <f t="shared" si="334"/>
        <v>45206</v>
      </c>
      <c r="H108" s="708">
        <f t="shared" si="335"/>
        <v>45208</v>
      </c>
      <c r="I108" s="432">
        <f t="shared" si="336"/>
        <v>45196</v>
      </c>
      <c r="J108" s="447"/>
      <c r="K108" s="155"/>
      <c r="L108" s="155"/>
      <c r="M108" s="155"/>
      <c r="N108" s="155"/>
    </row>
    <row r="109" spans="2:14" s="159" customFormat="1" ht="17.25" hidden="1" customHeight="1" x14ac:dyDescent="0.2">
      <c r="B109" s="735" t="s">
        <v>3659</v>
      </c>
      <c r="C109" s="137" t="s">
        <v>3692</v>
      </c>
      <c r="D109" s="707">
        <f t="shared" si="331"/>
        <v>45202</v>
      </c>
      <c r="E109" s="708">
        <f t="shared" si="332"/>
        <v>45207</v>
      </c>
      <c r="F109" s="708">
        <f t="shared" si="333"/>
        <v>45211</v>
      </c>
      <c r="G109" s="708">
        <f t="shared" si="334"/>
        <v>45213</v>
      </c>
      <c r="H109" s="708">
        <f t="shared" si="335"/>
        <v>45215</v>
      </c>
      <c r="I109" s="432">
        <f t="shared" si="336"/>
        <v>45203</v>
      </c>
      <c r="J109" s="447"/>
      <c r="K109" s="155"/>
      <c r="L109" s="155"/>
      <c r="M109" s="155"/>
      <c r="N109" s="155"/>
    </row>
    <row r="110" spans="2:14" s="159" customFormat="1" ht="17.25" hidden="1" customHeight="1" x14ac:dyDescent="0.2">
      <c r="B110" s="735" t="s">
        <v>3584</v>
      </c>
      <c r="C110" s="137" t="s">
        <v>3693</v>
      </c>
      <c r="D110" s="707">
        <v>45211</v>
      </c>
      <c r="E110" s="708">
        <f t="shared" si="332"/>
        <v>45216</v>
      </c>
      <c r="F110" s="708">
        <f t="shared" si="333"/>
        <v>45220</v>
      </c>
      <c r="G110" s="708">
        <f t="shared" si="334"/>
        <v>45222</v>
      </c>
      <c r="H110" s="708">
        <f t="shared" si="335"/>
        <v>45224</v>
      </c>
      <c r="I110" s="432">
        <f t="shared" si="336"/>
        <v>45210</v>
      </c>
      <c r="J110" s="447"/>
      <c r="K110" s="155"/>
      <c r="L110" s="155"/>
      <c r="M110" s="155"/>
      <c r="N110" s="155"/>
    </row>
    <row r="111" spans="2:14" s="159" customFormat="1" ht="17.25" hidden="1" customHeight="1" x14ac:dyDescent="0.2">
      <c r="B111" s="735" t="s">
        <v>3578</v>
      </c>
      <c r="C111" s="137" t="s">
        <v>3694</v>
      </c>
      <c r="D111" s="707">
        <v>45230</v>
      </c>
      <c r="E111" s="708">
        <f t="shared" si="332"/>
        <v>45235</v>
      </c>
      <c r="F111" s="708">
        <f t="shared" si="333"/>
        <v>45239</v>
      </c>
      <c r="G111" s="708">
        <f t="shared" si="334"/>
        <v>45241</v>
      </c>
      <c r="H111" s="708">
        <f t="shared" si="335"/>
        <v>45243</v>
      </c>
      <c r="I111" s="432">
        <f t="shared" si="336"/>
        <v>45217</v>
      </c>
      <c r="J111" s="447"/>
      <c r="K111" s="155"/>
      <c r="L111" s="155"/>
      <c r="M111" s="155"/>
      <c r="N111" s="155"/>
    </row>
    <row r="112" spans="2:14" s="159" customFormat="1" ht="17.25" hidden="1" customHeight="1" x14ac:dyDescent="0.2">
      <c r="B112" s="735" t="s">
        <v>3574</v>
      </c>
      <c r="C112" s="137" t="s">
        <v>3695</v>
      </c>
      <c r="D112" s="707">
        <v>45236</v>
      </c>
      <c r="E112" s="708">
        <f t="shared" si="332"/>
        <v>45241</v>
      </c>
      <c r="F112" s="708">
        <f t="shared" si="333"/>
        <v>45245</v>
      </c>
      <c r="G112" s="708">
        <f t="shared" si="334"/>
        <v>45247</v>
      </c>
      <c r="H112" s="708">
        <f t="shared" si="335"/>
        <v>45249</v>
      </c>
      <c r="I112" s="432">
        <f t="shared" si="336"/>
        <v>45224</v>
      </c>
      <c r="J112" s="447"/>
      <c r="K112" s="155"/>
      <c r="L112" s="155"/>
      <c r="M112" s="155"/>
      <c r="N112" s="155"/>
    </row>
    <row r="113" spans="2:14" s="159" customFormat="1" ht="17.25" hidden="1" customHeight="1" x14ac:dyDescent="0.2">
      <c r="B113" s="748" t="s">
        <v>3681</v>
      </c>
      <c r="C113" s="732" t="s">
        <v>3696</v>
      </c>
      <c r="D113" s="537">
        <v>45230</v>
      </c>
      <c r="E113" s="604">
        <f t="shared" si="332"/>
        <v>45235</v>
      </c>
      <c r="F113" s="604">
        <f t="shared" si="333"/>
        <v>45239</v>
      </c>
      <c r="G113" s="604">
        <f t="shared" si="334"/>
        <v>45241</v>
      </c>
      <c r="H113" s="604">
        <f t="shared" si="335"/>
        <v>45243</v>
      </c>
      <c r="I113" s="432">
        <f t="shared" si="336"/>
        <v>45231</v>
      </c>
      <c r="J113" s="447"/>
      <c r="K113" s="155"/>
      <c r="L113" s="155"/>
      <c r="M113" s="155"/>
      <c r="N113" s="155"/>
    </row>
    <row r="114" spans="2:14" s="159" customFormat="1" ht="17.25" hidden="1" customHeight="1" x14ac:dyDescent="0.2">
      <c r="B114" s="735" t="s">
        <v>3620</v>
      </c>
      <c r="C114" s="137" t="s">
        <v>3697</v>
      </c>
      <c r="D114" s="6">
        <f t="shared" ref="D114:D126" si="337">D113+7</f>
        <v>45237</v>
      </c>
      <c r="E114" s="320">
        <f t="shared" ref="E114" si="338">D114+5</f>
        <v>45242</v>
      </c>
      <c r="F114" s="320">
        <f t="shared" ref="F114" si="339">D114+9</f>
        <v>45246</v>
      </c>
      <c r="G114" s="320">
        <f t="shared" ref="G114" si="340">D114+11</f>
        <v>45248</v>
      </c>
      <c r="H114" s="320">
        <f t="shared" ref="H114" si="341">D114+13</f>
        <v>45250</v>
      </c>
      <c r="I114" s="432">
        <f t="shared" si="336"/>
        <v>45238</v>
      </c>
      <c r="J114" s="447"/>
      <c r="K114" s="155"/>
      <c r="L114" s="155"/>
      <c r="M114" s="155"/>
      <c r="N114" s="155"/>
    </row>
    <row r="115" spans="2:14" s="159" customFormat="1" ht="17.25" hidden="1" customHeight="1" x14ac:dyDescent="0.2">
      <c r="B115" s="735" t="s">
        <v>3667</v>
      </c>
      <c r="C115" s="137" t="s">
        <v>3698</v>
      </c>
      <c r="D115" s="6">
        <f t="shared" si="337"/>
        <v>45244</v>
      </c>
      <c r="E115" s="320">
        <f t="shared" ref="E115:E117" si="342">D115+5</f>
        <v>45249</v>
      </c>
      <c r="F115" s="320">
        <f t="shared" ref="F115:F117" si="343">D115+9</f>
        <v>45253</v>
      </c>
      <c r="G115" s="320">
        <f t="shared" ref="G115:G117" si="344">D115+11</f>
        <v>45255</v>
      </c>
      <c r="H115" s="320">
        <f t="shared" ref="H115:H117" si="345">D115+13</f>
        <v>45257</v>
      </c>
      <c r="I115" s="432">
        <f t="shared" si="336"/>
        <v>45245</v>
      </c>
      <c r="J115" s="447"/>
      <c r="K115" s="155"/>
      <c r="L115" s="155"/>
      <c r="M115" s="155"/>
      <c r="N115" s="155"/>
    </row>
    <row r="116" spans="2:14" s="159" customFormat="1" ht="17.25" hidden="1" customHeight="1" x14ac:dyDescent="0.2">
      <c r="B116" s="735" t="s">
        <v>3699</v>
      </c>
      <c r="C116" s="137" t="s">
        <v>3700</v>
      </c>
      <c r="D116" s="6">
        <f t="shared" si="337"/>
        <v>45251</v>
      </c>
      <c r="E116" s="320">
        <f t="shared" si="342"/>
        <v>45256</v>
      </c>
      <c r="F116" s="320">
        <f t="shared" si="343"/>
        <v>45260</v>
      </c>
      <c r="G116" s="320">
        <f t="shared" si="344"/>
        <v>45262</v>
      </c>
      <c r="H116" s="320">
        <f t="shared" si="345"/>
        <v>45264</v>
      </c>
      <c r="I116" s="432">
        <f t="shared" si="336"/>
        <v>45252</v>
      </c>
      <c r="J116" s="447"/>
      <c r="K116" s="155"/>
      <c r="L116" s="155"/>
      <c r="M116" s="155"/>
      <c r="N116" s="155"/>
    </row>
    <row r="117" spans="2:14" s="159" customFormat="1" ht="17.25" customHeight="1" x14ac:dyDescent="0.2">
      <c r="B117" s="735" t="s">
        <v>3701</v>
      </c>
      <c r="C117" s="137" t="s">
        <v>3702</v>
      </c>
      <c r="D117" s="6">
        <f t="shared" si="337"/>
        <v>45258</v>
      </c>
      <c r="E117" s="320">
        <f t="shared" si="342"/>
        <v>45263</v>
      </c>
      <c r="F117" s="320">
        <f t="shared" si="343"/>
        <v>45267</v>
      </c>
      <c r="G117" s="320">
        <f t="shared" si="344"/>
        <v>45269</v>
      </c>
      <c r="H117" s="320">
        <f t="shared" si="345"/>
        <v>45271</v>
      </c>
      <c r="I117" s="432">
        <f t="shared" si="336"/>
        <v>45259</v>
      </c>
      <c r="J117" s="447"/>
      <c r="K117" s="155"/>
      <c r="L117" s="155"/>
      <c r="M117" s="155"/>
      <c r="N117" s="155"/>
    </row>
    <row r="118" spans="2:14" s="159" customFormat="1" ht="17.25" customHeight="1" x14ac:dyDescent="0.2">
      <c r="B118" s="735" t="s">
        <v>3640</v>
      </c>
      <c r="C118" s="137" t="s">
        <v>3703</v>
      </c>
      <c r="D118" s="6">
        <f t="shared" si="337"/>
        <v>45265</v>
      </c>
      <c r="E118" s="320">
        <f t="shared" ref="E118" si="346">D118+5</f>
        <v>45270</v>
      </c>
      <c r="F118" s="320">
        <f t="shared" ref="F118" si="347">D118+9</f>
        <v>45274</v>
      </c>
      <c r="G118" s="320">
        <f t="shared" ref="G118" si="348">D118+11</f>
        <v>45276</v>
      </c>
      <c r="H118" s="320">
        <f t="shared" ref="H118" si="349">D118+13</f>
        <v>45278</v>
      </c>
      <c r="I118" s="432">
        <f t="shared" si="336"/>
        <v>45266</v>
      </c>
      <c r="J118" s="447"/>
      <c r="K118" s="155"/>
      <c r="L118" s="155"/>
      <c r="M118" s="155"/>
      <c r="N118" s="155"/>
    </row>
    <row r="119" spans="2:14" s="159" customFormat="1" ht="17.25" customHeight="1" x14ac:dyDescent="0.2">
      <c r="B119" s="735" t="s">
        <v>3576</v>
      </c>
      <c r="C119" s="137" t="s">
        <v>3704</v>
      </c>
      <c r="D119" s="6">
        <f t="shared" si="337"/>
        <v>45272</v>
      </c>
      <c r="E119" s="320">
        <f t="shared" ref="E119:E124" si="350">D119+5</f>
        <v>45277</v>
      </c>
      <c r="F119" s="320">
        <f t="shared" ref="F119:F124" si="351">D119+9</f>
        <v>45281</v>
      </c>
      <c r="G119" s="320">
        <f t="shared" ref="G119:G124" si="352">D119+11</f>
        <v>45283</v>
      </c>
      <c r="H119" s="320">
        <f t="shared" ref="H119:H124" si="353">D119+13</f>
        <v>45285</v>
      </c>
      <c r="I119" s="432">
        <f t="shared" si="336"/>
        <v>45273</v>
      </c>
      <c r="J119" s="447"/>
      <c r="K119" s="155"/>
      <c r="L119" s="155"/>
      <c r="M119" s="155"/>
      <c r="N119" s="155"/>
    </row>
    <row r="120" spans="2:14" s="159" customFormat="1" ht="17.25" customHeight="1" x14ac:dyDescent="0.2">
      <c r="B120" s="735" t="s">
        <v>3673</v>
      </c>
      <c r="C120" s="137" t="s">
        <v>3705</v>
      </c>
      <c r="D120" s="6">
        <f t="shared" si="337"/>
        <v>45279</v>
      </c>
      <c r="E120" s="320">
        <f t="shared" si="350"/>
        <v>45284</v>
      </c>
      <c r="F120" s="320">
        <f t="shared" si="351"/>
        <v>45288</v>
      </c>
      <c r="G120" s="320">
        <f t="shared" si="352"/>
        <v>45290</v>
      </c>
      <c r="H120" s="320">
        <f t="shared" si="353"/>
        <v>45292</v>
      </c>
      <c r="I120" s="432">
        <f t="shared" si="336"/>
        <v>45280</v>
      </c>
      <c r="J120" s="447"/>
      <c r="K120" s="155"/>
      <c r="L120" s="155"/>
      <c r="M120" s="155"/>
      <c r="N120" s="155"/>
    </row>
    <row r="121" spans="2:14" s="159" customFormat="1" ht="17.25" customHeight="1" x14ac:dyDescent="0.2">
      <c r="B121" s="735" t="s">
        <v>3663</v>
      </c>
      <c r="C121" s="137" t="s">
        <v>3706</v>
      </c>
      <c r="D121" s="6">
        <f t="shared" si="337"/>
        <v>45286</v>
      </c>
      <c r="E121" s="320">
        <f t="shared" si="350"/>
        <v>45291</v>
      </c>
      <c r="F121" s="320">
        <f t="shared" si="351"/>
        <v>45295</v>
      </c>
      <c r="G121" s="320">
        <f t="shared" si="352"/>
        <v>45297</v>
      </c>
      <c r="H121" s="320">
        <f t="shared" si="353"/>
        <v>45299</v>
      </c>
      <c r="I121" s="432">
        <f t="shared" si="336"/>
        <v>45287</v>
      </c>
      <c r="J121" s="447"/>
      <c r="K121" s="155"/>
      <c r="L121" s="155"/>
      <c r="M121" s="155"/>
      <c r="N121" s="155"/>
    </row>
    <row r="122" spans="2:14" s="159" customFormat="1" ht="25.5" customHeight="1" x14ac:dyDescent="0.2">
      <c r="B122" s="752" t="s">
        <v>439</v>
      </c>
      <c r="C122" s="649"/>
      <c r="D122" s="497">
        <f t="shared" si="337"/>
        <v>45293</v>
      </c>
      <c r="E122" s="491">
        <f t="shared" si="350"/>
        <v>45298</v>
      </c>
      <c r="F122" s="491">
        <f t="shared" si="351"/>
        <v>45302</v>
      </c>
      <c r="G122" s="491">
        <f t="shared" si="352"/>
        <v>45304</v>
      </c>
      <c r="H122" s="491">
        <f t="shared" si="353"/>
        <v>45306</v>
      </c>
      <c r="I122" s="753">
        <f t="shared" si="336"/>
        <v>45294</v>
      </c>
      <c r="J122" s="447"/>
      <c r="K122" s="155"/>
      <c r="L122" s="155"/>
      <c r="M122" s="155"/>
      <c r="N122" s="155"/>
    </row>
    <row r="123" spans="2:14" s="159" customFormat="1" ht="17.25" customHeight="1" x14ac:dyDescent="0.2">
      <c r="B123" s="735" t="s">
        <v>3624</v>
      </c>
      <c r="C123" s="137" t="s">
        <v>3707</v>
      </c>
      <c r="D123" s="6">
        <f t="shared" si="337"/>
        <v>45300</v>
      </c>
      <c r="E123" s="320">
        <f t="shared" si="350"/>
        <v>45305</v>
      </c>
      <c r="F123" s="320">
        <f t="shared" si="351"/>
        <v>45309</v>
      </c>
      <c r="G123" s="320">
        <f t="shared" si="352"/>
        <v>45311</v>
      </c>
      <c r="H123" s="320">
        <f t="shared" si="353"/>
        <v>45313</v>
      </c>
      <c r="I123" s="432">
        <f t="shared" si="336"/>
        <v>45301</v>
      </c>
      <c r="J123" s="447"/>
      <c r="K123" s="155"/>
      <c r="L123" s="155"/>
      <c r="M123" s="155"/>
      <c r="N123" s="155"/>
    </row>
    <row r="124" spans="2:14" s="159" customFormat="1" ht="17.25" customHeight="1" x14ac:dyDescent="0.2">
      <c r="B124" s="735" t="s">
        <v>3659</v>
      </c>
      <c r="C124" s="137" t="s">
        <v>3708</v>
      </c>
      <c r="D124" s="6">
        <f t="shared" si="337"/>
        <v>45307</v>
      </c>
      <c r="E124" s="320">
        <f t="shared" si="350"/>
        <v>45312</v>
      </c>
      <c r="F124" s="320">
        <f t="shared" si="351"/>
        <v>45316</v>
      </c>
      <c r="G124" s="320">
        <f t="shared" si="352"/>
        <v>45318</v>
      </c>
      <c r="H124" s="320">
        <f t="shared" si="353"/>
        <v>45320</v>
      </c>
      <c r="I124" s="432">
        <f t="shared" si="336"/>
        <v>45308</v>
      </c>
      <c r="J124" s="447"/>
      <c r="K124" s="155"/>
      <c r="L124" s="155"/>
      <c r="M124" s="155"/>
      <c r="N124" s="155"/>
    </row>
    <row r="125" spans="2:14" s="159" customFormat="1" ht="17.25" customHeight="1" x14ac:dyDescent="0.2">
      <c r="B125" s="652" t="s">
        <v>3584</v>
      </c>
      <c r="C125" s="137" t="s">
        <v>3709</v>
      </c>
      <c r="D125" s="6">
        <f t="shared" si="337"/>
        <v>45314</v>
      </c>
      <c r="E125" s="320">
        <f t="shared" ref="E125" si="354">D125+5</f>
        <v>45319</v>
      </c>
      <c r="F125" s="320">
        <f t="shared" ref="F125" si="355">D125+9</f>
        <v>45323</v>
      </c>
      <c r="G125" s="320">
        <f t="shared" ref="G125" si="356">D125+11</f>
        <v>45325</v>
      </c>
      <c r="H125" s="320">
        <f t="shared" ref="H125" si="357">D125+13</f>
        <v>45327</v>
      </c>
      <c r="I125" s="432">
        <f t="shared" si="336"/>
        <v>45315</v>
      </c>
      <c r="J125" s="447"/>
      <c r="K125" s="155"/>
      <c r="L125" s="155"/>
      <c r="M125" s="155"/>
      <c r="N125" s="155"/>
    </row>
    <row r="126" spans="2:14" s="159" customFormat="1" ht="25.5" customHeight="1" x14ac:dyDescent="0.2">
      <c r="B126" s="735" t="s">
        <v>3578</v>
      </c>
      <c r="C126" s="137" t="s">
        <v>3710</v>
      </c>
      <c r="D126" s="6">
        <f t="shared" si="337"/>
        <v>45321</v>
      </c>
      <c r="E126" s="320">
        <f t="shared" ref="E126" si="358">D126+5</f>
        <v>45326</v>
      </c>
      <c r="F126" s="320">
        <f t="shared" ref="F126" si="359">D126+9</f>
        <v>45330</v>
      </c>
      <c r="G126" s="320">
        <f t="shared" ref="G126" si="360">D126+11</f>
        <v>45332</v>
      </c>
      <c r="H126" s="320">
        <f t="shared" ref="H126" si="361">D126+13</f>
        <v>45334</v>
      </c>
      <c r="I126" s="432">
        <f t="shared" si="336"/>
        <v>45322</v>
      </c>
      <c r="J126" s="447"/>
      <c r="K126" s="155"/>
      <c r="L126" s="155"/>
      <c r="M126" s="155"/>
      <c r="N126" s="155"/>
    </row>
    <row r="127" spans="2:14" s="159" customFormat="1" ht="20.25" customHeight="1" x14ac:dyDescent="0.2">
      <c r="B127" s="735" t="s">
        <v>3574</v>
      </c>
      <c r="C127" s="137" t="s">
        <v>3711</v>
      </c>
      <c r="D127" s="6">
        <v>45337</v>
      </c>
      <c r="E127" s="320">
        <f t="shared" ref="E127" si="362">D127+5</f>
        <v>45342</v>
      </c>
      <c r="F127" s="320">
        <f t="shared" ref="F127" si="363">D127+9</f>
        <v>45346</v>
      </c>
      <c r="G127" s="320">
        <f t="shared" ref="G127" si="364">D127+11</f>
        <v>45348</v>
      </c>
      <c r="H127" s="320">
        <f t="shared" ref="H127" si="365">D127+13</f>
        <v>45350</v>
      </c>
      <c r="I127" s="432">
        <f t="shared" si="336"/>
        <v>45329</v>
      </c>
      <c r="J127" s="447"/>
      <c r="K127" s="155"/>
      <c r="L127" s="155"/>
      <c r="M127" s="155"/>
      <c r="N127" s="155"/>
    </row>
    <row r="128" spans="2:14" s="159" customFormat="1" ht="20.25" customHeight="1" x14ac:dyDescent="0.2">
      <c r="B128" s="735" t="s">
        <v>3681</v>
      </c>
      <c r="C128" s="137" t="s">
        <v>3712</v>
      </c>
      <c r="D128" s="6">
        <v>45348</v>
      </c>
      <c r="E128" s="320">
        <f t="shared" ref="E128" si="366">D128+5</f>
        <v>45353</v>
      </c>
      <c r="F128" s="320">
        <f t="shared" ref="F128" si="367">D128+9</f>
        <v>45357</v>
      </c>
      <c r="G128" s="320">
        <f t="shared" ref="G128" si="368">D128+11</f>
        <v>45359</v>
      </c>
      <c r="H128" s="320">
        <f t="shared" ref="H128" si="369">D128+13</f>
        <v>45361</v>
      </c>
      <c r="I128" s="432">
        <f t="shared" si="336"/>
        <v>45336</v>
      </c>
      <c r="J128" s="447"/>
      <c r="K128" s="155"/>
      <c r="L128" s="155"/>
      <c r="M128" s="155"/>
      <c r="N128" s="155"/>
    </row>
    <row r="129" spans="2:14" s="159" customFormat="1" ht="20.25" customHeight="1" x14ac:dyDescent="0.2">
      <c r="B129" s="735" t="s">
        <v>3620</v>
      </c>
      <c r="C129" s="137" t="s">
        <v>3713</v>
      </c>
      <c r="D129" s="6">
        <v>45350</v>
      </c>
      <c r="E129" s="320">
        <f t="shared" ref="E129:E130" si="370">D129+5</f>
        <v>45355</v>
      </c>
      <c r="F129" s="320">
        <f t="shared" ref="F129:F130" si="371">D129+9</f>
        <v>45359</v>
      </c>
      <c r="G129" s="320">
        <f t="shared" ref="G129:G130" si="372">D129+11</f>
        <v>45361</v>
      </c>
      <c r="H129" s="320">
        <f t="shared" ref="H129:H130" si="373">D129+13</f>
        <v>45363</v>
      </c>
      <c r="I129" s="432">
        <f t="shared" si="336"/>
        <v>45343</v>
      </c>
      <c r="J129" s="447">
        <v>45355</v>
      </c>
      <c r="K129" s="155"/>
      <c r="L129" s="155"/>
      <c r="M129" s="155"/>
      <c r="N129" s="155"/>
    </row>
    <row r="130" spans="2:14" s="159" customFormat="1" ht="20.25" customHeight="1" x14ac:dyDescent="0.2">
      <c r="B130" s="735" t="s">
        <v>3714</v>
      </c>
      <c r="C130" s="137" t="s">
        <v>3715</v>
      </c>
      <c r="D130" s="6">
        <v>45349</v>
      </c>
      <c r="E130" s="320">
        <f t="shared" si="370"/>
        <v>45354</v>
      </c>
      <c r="F130" s="320">
        <f t="shared" si="371"/>
        <v>45358</v>
      </c>
      <c r="G130" s="320">
        <f t="shared" si="372"/>
        <v>45360</v>
      </c>
      <c r="H130" s="320">
        <f t="shared" si="373"/>
        <v>45362</v>
      </c>
      <c r="I130" s="432">
        <f t="shared" si="336"/>
        <v>45350</v>
      </c>
      <c r="J130" s="447">
        <v>45357</v>
      </c>
      <c r="K130" s="155"/>
      <c r="L130" s="155"/>
      <c r="M130" s="155"/>
      <c r="N130" s="155"/>
    </row>
    <row r="131" spans="2:14" s="159" customFormat="1" ht="15" customHeight="1" x14ac:dyDescent="0.2">
      <c r="B131" s="572"/>
      <c r="C131" s="500"/>
      <c r="D131" s="155"/>
      <c r="E131" s="155"/>
      <c r="F131" s="155"/>
      <c r="G131" s="155"/>
      <c r="H131" s="155"/>
      <c r="I131" s="432"/>
      <c r="J131" s="540"/>
      <c r="K131" s="155"/>
      <c r="L131" s="155"/>
      <c r="M131" s="155"/>
      <c r="N131" s="155"/>
    </row>
    <row r="132" spans="2:14" s="159" customFormat="1" ht="17.25" customHeight="1" x14ac:dyDescent="0.2">
      <c r="B132" s="433" t="s">
        <v>1398</v>
      </c>
      <c r="C132" s="145"/>
      <c r="D132" s="145"/>
      <c r="E132" s="145"/>
      <c r="F132" s="147"/>
      <c r="G132" s="145"/>
      <c r="H132" s="145"/>
      <c r="I132" s="145"/>
      <c r="J132" s="145"/>
      <c r="L132" s="147"/>
      <c r="M132" s="145"/>
    </row>
    <row r="133" spans="2:14" s="159" customFormat="1" ht="17.25" customHeight="1" x14ac:dyDescent="0.2">
      <c r="B133" s="433"/>
      <c r="C133" s="145"/>
      <c r="D133" s="145"/>
      <c r="E133" s="145"/>
      <c r="F133" s="147"/>
      <c r="G133" s="145"/>
      <c r="H133" s="145"/>
      <c r="I133" s="145"/>
      <c r="J133" s="145"/>
      <c r="L133" s="147"/>
      <c r="M133" s="145"/>
    </row>
    <row r="134" spans="2:14" s="159" customFormat="1" ht="17.25" customHeight="1" x14ac:dyDescent="0.2">
      <c r="B134" s="192" t="s">
        <v>528</v>
      </c>
      <c r="C134" s="193"/>
      <c r="D134" s="193"/>
      <c r="E134" s="194"/>
      <c r="F134" s="195" t="s">
        <v>1418</v>
      </c>
      <c r="G134" s="195"/>
      <c r="H134" s="193"/>
      <c r="I134" s="193"/>
      <c r="J134" s="195" t="s">
        <v>530</v>
      </c>
      <c r="K134" s="195"/>
      <c r="L134" s="195"/>
      <c r="M134" s="193"/>
      <c r="N134" s="196"/>
    </row>
    <row r="135" spans="2:14" s="159" customFormat="1" ht="17.25" customHeight="1" x14ac:dyDescent="0.2">
      <c r="B135" s="197" t="s">
        <v>531</v>
      </c>
      <c r="C135" s="193"/>
      <c r="D135" s="198" t="s">
        <v>532</v>
      </c>
      <c r="E135" s="199"/>
      <c r="F135" s="197" t="s">
        <v>533</v>
      </c>
      <c r="G135" s="193"/>
      <c r="H135" s="198" t="s">
        <v>534</v>
      </c>
      <c r="I135" s="193"/>
      <c r="J135" s="197" t="s">
        <v>535</v>
      </c>
      <c r="K135" s="193"/>
      <c r="L135" s="198" t="s">
        <v>536</v>
      </c>
      <c r="M135" s="193"/>
      <c r="N135" s="196"/>
    </row>
    <row r="136" spans="2:14" s="159" customFormat="1" ht="17.25" customHeight="1" x14ac:dyDescent="0.2">
      <c r="B136" s="424" t="s">
        <v>537</v>
      </c>
      <c r="C136" s="202"/>
      <c r="D136" s="584" t="s">
        <v>538</v>
      </c>
      <c r="E136" s="197"/>
      <c r="F136" s="723" t="s">
        <v>539</v>
      </c>
      <c r="G136" s="747" t="s">
        <v>540</v>
      </c>
      <c r="H136" s="252" t="s">
        <v>541</v>
      </c>
      <c r="I136" s="201"/>
      <c r="J136" s="201" t="s">
        <v>542</v>
      </c>
      <c r="K136" s="203" t="s">
        <v>543</v>
      </c>
      <c r="L136" s="203"/>
      <c r="M136" s="193"/>
      <c r="N136" s="196"/>
    </row>
    <row r="137" spans="2:14" s="159" customFormat="1" ht="17.25" customHeight="1" x14ac:dyDescent="0.2">
      <c r="B137" s="424" t="s">
        <v>544</v>
      </c>
      <c r="C137" s="202"/>
      <c r="D137" s="584" t="s">
        <v>545</v>
      </c>
      <c r="E137" s="197"/>
      <c r="F137" s="723" t="s">
        <v>546</v>
      </c>
      <c r="G137" s="747" t="s">
        <v>547</v>
      </c>
      <c r="H137" s="252" t="s">
        <v>548</v>
      </c>
      <c r="I137" s="201"/>
      <c r="J137" s="201" t="s">
        <v>549</v>
      </c>
      <c r="K137" s="203" t="s">
        <v>550</v>
      </c>
      <c r="L137" s="203"/>
      <c r="M137" s="193"/>
      <c r="N137" s="196"/>
    </row>
    <row r="138" spans="2:14" s="159" customFormat="1" ht="17.25" customHeight="1" x14ac:dyDescent="0.2">
      <c r="B138" s="201" t="s">
        <v>2640</v>
      </c>
      <c r="C138" s="202"/>
      <c r="D138" s="203" t="s">
        <v>552</v>
      </c>
      <c r="E138" s="197"/>
      <c r="F138" s="723" t="s">
        <v>553</v>
      </c>
      <c r="G138" s="747" t="s">
        <v>554</v>
      </c>
      <c r="H138" s="252" t="s">
        <v>555</v>
      </c>
      <c r="I138" s="424"/>
      <c r="J138" s="424" t="s">
        <v>556</v>
      </c>
      <c r="K138" s="584" t="s">
        <v>557</v>
      </c>
      <c r="L138" s="203"/>
      <c r="M138" s="193"/>
      <c r="N138" s="196"/>
    </row>
    <row r="139" spans="2:14" s="159" customFormat="1" ht="17.25" customHeight="1" x14ac:dyDescent="0.2">
      <c r="B139" s="201" t="s">
        <v>558</v>
      </c>
      <c r="C139" s="202"/>
      <c r="D139" s="203" t="s">
        <v>559</v>
      </c>
      <c r="E139" s="197"/>
      <c r="F139" s="723" t="s">
        <v>560</v>
      </c>
      <c r="G139" s="747" t="s">
        <v>561</v>
      </c>
      <c r="H139" s="252" t="s">
        <v>562</v>
      </c>
      <c r="I139" s="201"/>
      <c r="J139" s="201" t="s">
        <v>563</v>
      </c>
      <c r="K139" s="203" t="s">
        <v>564</v>
      </c>
      <c r="L139" s="203"/>
      <c r="M139" s="193"/>
      <c r="N139" s="196"/>
    </row>
    <row r="140" spans="2:14" s="159" customFormat="1" ht="17.25" customHeight="1" x14ac:dyDescent="0.2">
      <c r="B140" s="424" t="s">
        <v>565</v>
      </c>
      <c r="C140" s="202"/>
      <c r="D140" s="584" t="s">
        <v>566</v>
      </c>
      <c r="E140" s="197"/>
      <c r="F140" s="723" t="s">
        <v>2641</v>
      </c>
      <c r="G140" s="747" t="s">
        <v>568</v>
      </c>
      <c r="H140" s="252" t="s">
        <v>2642</v>
      </c>
      <c r="I140" s="201"/>
      <c r="J140" s="201" t="s">
        <v>570</v>
      </c>
      <c r="K140" s="203" t="s">
        <v>571</v>
      </c>
      <c r="L140" s="203"/>
      <c r="M140" s="193"/>
      <c r="N140" s="196"/>
    </row>
    <row r="141" spans="2:14" s="159" customFormat="1" ht="17.25" customHeight="1" x14ac:dyDescent="0.2">
      <c r="B141" s="424" t="s">
        <v>1428</v>
      </c>
      <c r="C141" s="202"/>
      <c r="D141" s="584" t="s">
        <v>1429</v>
      </c>
      <c r="E141" s="197"/>
      <c r="F141" s="723"/>
      <c r="G141" s="747"/>
      <c r="H141" s="252"/>
      <c r="I141" s="201"/>
      <c r="J141" s="201" t="s">
        <v>1430</v>
      </c>
      <c r="K141" s="203" t="s">
        <v>1432</v>
      </c>
      <c r="L141" s="203"/>
      <c r="M141" s="193"/>
      <c r="N141" s="196"/>
    </row>
    <row r="142" spans="2:14" s="159" customFormat="1" ht="17.25" customHeight="1" x14ac:dyDescent="0.2">
      <c r="B142" s="424" t="s">
        <v>572</v>
      </c>
      <c r="C142" s="202"/>
      <c r="D142" s="584" t="s">
        <v>573</v>
      </c>
      <c r="E142" s="197"/>
      <c r="F142" s="517"/>
      <c r="G142"/>
      <c r="H142"/>
      <c r="I142" s="424"/>
      <c r="J142" s="424" t="s">
        <v>577</v>
      </c>
      <c r="K142" s="425" t="s">
        <v>578</v>
      </c>
      <c r="L142" s="203"/>
      <c r="M142" s="193"/>
      <c r="N142" s="196"/>
    </row>
    <row r="143" spans="2:14" s="159" customFormat="1" ht="17.25" customHeight="1" x14ac:dyDescent="0.2">
      <c r="B143" s="424" t="s">
        <v>579</v>
      </c>
      <c r="C143" s="202"/>
      <c r="D143" s="584" t="s">
        <v>580</v>
      </c>
      <c r="E143" s="11"/>
      <c r="F143" s="11"/>
      <c r="G143" s="14"/>
      <c r="H143" s="13"/>
      <c r="I143" s="11"/>
      <c r="J143" s="16"/>
      <c r="K143" s="13"/>
      <c r="L143" s="198"/>
      <c r="M143" s="193"/>
      <c r="N143" s="196"/>
    </row>
    <row r="145" spans="2:11" ht="17.25" customHeight="1" x14ac:dyDescent="0.2">
      <c r="B145" s="193" t="s">
        <v>1435</v>
      </c>
      <c r="C145" s="193" t="s">
        <v>1436</v>
      </c>
      <c r="D145" s="205"/>
      <c r="E145" s="193"/>
      <c r="F145" s="193" t="s">
        <v>1437</v>
      </c>
      <c r="G145" s="206" t="s">
        <v>1438</v>
      </c>
      <c r="H145" s="196" t="s">
        <v>3716</v>
      </c>
      <c r="I145" s="193"/>
      <c r="J145" s="193" t="s">
        <v>1437</v>
      </c>
      <c r="K145" s="193" t="s">
        <v>1439</v>
      </c>
    </row>
  </sheetData>
  <customSheetViews>
    <customSheetView guid="{1ECD3B71-3848-4973-92B4-4B4B149BC657}" scale="85" showPageBreaks="1" fitToPage="1" view="pageBreakPreview">
      <selection activeCell="G18" sqref="G18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85" showPageBreaks="1" fitToPage="1" view="pageBreakPreview" topLeftCell="A13">
      <selection activeCell="B16" sqref="B16:D18"/>
      <pageMargins left="0" right="0" top="0" bottom="0" header="0" footer="0"/>
      <pageSetup paperSize="9" scale="64" orientation="landscape" r:id="rId2"/>
    </customSheetView>
    <customSheetView guid="{081BDD81-EE06-4095-AD37-7E4189D26072}" scale="85" showPageBreaks="1" fitToPage="1" view="pageBreakPreview">
      <selection activeCell="C5" sqref="C5"/>
      <pageMargins left="0" right="0" top="0" bottom="0" header="0" footer="0"/>
      <pageSetup paperSize="9" scale="56" orientation="landscape" r:id="rId3"/>
    </customSheetView>
    <customSheetView guid="{9E7EEAA3-A5FB-49FD-8C3A-1AF14EAE95FB}" scale="85" showPageBreaks="1" fitToPage="1" view="pageBreakPreview">
      <selection activeCell="D13" sqref="D13"/>
      <pageMargins left="0" right="0" top="0" bottom="0" header="0" footer="0"/>
      <pageSetup paperSize="9" scale="58" orientation="landscape" r:id="rId4"/>
    </customSheetView>
    <customSheetView guid="{2EFCC4AA-DFFF-400E-B34F-BF7B9FA2A1FF}" showPageBreaks="1" fitToPage="1" view="pageBreakPreview">
      <selection activeCell="C13" sqref="C13"/>
      <pageMargins left="0" right="0" top="0" bottom="0" header="0" footer="0"/>
      <pageSetup paperSize="9" scale="64" orientation="landscape" r:id="rId5"/>
    </customSheetView>
    <customSheetView guid="{3485952D-0C31-4884-9EDF-552F3D1B124B}" scale="85" showPageBreaks="1" fitToPage="1" view="pageBreakPreview">
      <selection activeCell="D16" sqref="D16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5" sqref="F15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E14" sqref="E14"/>
      <pageMargins left="0" right="0" top="0" bottom="0" header="0" footer="0"/>
      <pageSetup paperSize="9" scale="64" orientation="landscape" r:id="rId8"/>
    </customSheetView>
    <customSheetView guid="{1BFD2ADD-60C4-4334-9BDE-E3C6DD17BEED}" scale="85" showPageBreaks="1" fitToPage="1" view="pageBreakPreview">
      <selection activeCell="H13" sqref="H13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 topLeftCell="A4">
      <selection activeCell="E19" sqref="E19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D17" sqref="D17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Q21" sqref="Q21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view="pageBreakPreview">
      <selection activeCell="F12" sqref="F12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H135" r:id="rId14" display="custsvc@msca.com.sg" xr:uid="{00000000-0004-0000-1800-000003000000}"/>
    <hyperlink ref="L135" r:id="rId15" display="sinexp@msca.com.sg" xr:uid="{00000000-0004-0000-1800-000006000000}"/>
    <hyperlink ref="D135" r:id="rId16" display="mktg-dept@msca.com.sg" xr:uid="{00000000-0004-0000-1800-00000C000000}"/>
    <hyperlink ref="K140" r:id="rId17" display="kslim@msca.com.sg" xr:uid="{935261F2-734D-4DA8-9EEB-38E6CE57FF86}"/>
    <hyperlink ref="K139" r:id="rId18" display="mailto:skoh@msca.com.sg" xr:uid="{C086B119-7D12-4B7B-BB4B-FC6061175BC1}"/>
    <hyperlink ref="D139" r:id="rId19" display="custsvc@msca.com.sg" xr:uid="{BC42D260-61A0-42FF-BAD1-C85AA346C2D8}"/>
    <hyperlink ref="D141" r:id="rId20" xr:uid="{754B87E4-256F-4DFC-97F7-66AC56BE24C5}"/>
    <hyperlink ref="D140" r:id="rId21" xr:uid="{A2FD62FC-1ACE-4014-9326-6D2160BA94A6}"/>
    <hyperlink ref="D137" r:id="rId22" xr:uid="{BF3A3121-C0F8-49CF-A25C-0411B36D885D}"/>
    <hyperlink ref="D136" r:id="rId23" xr:uid="{66098642-222A-46BE-AC4E-5D348180CD29}"/>
    <hyperlink ref="D143" r:id="rId24" xr:uid="{EA189AD0-D0DD-4B74-94D3-9EA27BF90F88}"/>
    <hyperlink ref="K141" r:id="rId25" display="ytluo@msca.com.sg" xr:uid="{766F4A6A-E53F-46E0-AE16-5F9C2653C5B9}"/>
    <hyperlink ref="K138" r:id="rId26" xr:uid="{1F189134-EAF1-409B-A6C9-0393FBCAE008}"/>
    <hyperlink ref="K142" r:id="rId27" xr:uid="{F6DF3BD3-87C4-4162-8752-0194F20D0085}"/>
    <hyperlink ref="J2" location="HOME!Print_Area" display="HOME" xr:uid="{21D9B128-868E-43BE-99E6-32EB012AAFDB}"/>
  </hyperlinks>
  <pageMargins left="0.7" right="0.7" top="0.75" bottom="0.75" header="0.3" footer="0.3"/>
  <pageSetup paperSize="9" scale="49" orientation="landscape" r:id="rId28"/>
  <headerFooter>
    <oddFooter>&amp;L_x000D_&amp;1#&amp;"Calibri"&amp;10&amp;K000000 Sensitivity: Public</oddFooter>
  </headerFooter>
  <legacyDrawing r:id="rId29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1BDC-7851-48B1-AFD7-2078FC9AA2CF}">
  <sheetPr codeName="Sheet27">
    <tabColor rgb="FFFFCCCC"/>
    <pageSetUpPr fitToPage="1"/>
  </sheetPr>
  <dimension ref="A2:K137"/>
  <sheetViews>
    <sheetView zoomScale="80" zoomScaleNormal="80" zoomScaleSheetLayoutView="75" workbookViewId="0">
      <selection activeCell="G116" sqref="G116"/>
    </sheetView>
  </sheetViews>
  <sheetFormatPr defaultColWidth="9.140625" defaultRowHeight="17.25" customHeight="1" x14ac:dyDescent="0.2"/>
  <cols>
    <col min="1" max="1" width="27.42578125" style="344" customWidth="1"/>
    <col min="2" max="2" width="25.85546875" style="145" customWidth="1"/>
    <col min="3" max="3" width="14" style="145" customWidth="1"/>
    <col min="4" max="4" width="24.7109375" style="145" customWidth="1"/>
    <col min="5" max="5" width="18.42578125" style="145" customWidth="1"/>
    <col min="6" max="6" width="20.5703125" style="145" customWidth="1"/>
    <col min="7" max="7" width="21" style="149" customWidth="1"/>
    <col min="8" max="8" width="19" style="149" customWidth="1"/>
    <col min="9" max="9" width="12.5703125" style="149" customWidth="1"/>
    <col min="10" max="10" width="12.7109375" style="149" customWidth="1"/>
    <col min="11" max="16384" width="9.140625" style="149"/>
  </cols>
  <sheetData>
    <row r="2" spans="1:8" s="168" customFormat="1" ht="17.25" customHeight="1" x14ac:dyDescent="0.2">
      <c r="A2" s="343"/>
      <c r="B2" s="8" t="s">
        <v>3417</v>
      </c>
      <c r="C2" s="11"/>
      <c r="D2" s="11"/>
      <c r="E2" s="11"/>
      <c r="F2" s="11"/>
      <c r="G2" s="620" t="s">
        <v>373</v>
      </c>
    </row>
    <row r="3" spans="1:8" ht="17.25" customHeight="1" x14ac:dyDescent="0.2">
      <c r="B3" s="165"/>
    </row>
    <row r="4" spans="1:8" ht="17.25" customHeight="1" x14ac:dyDescent="0.2">
      <c r="A4" s="1213" t="s">
        <v>3717</v>
      </c>
      <c r="B4" s="1213"/>
      <c r="C4" s="1213"/>
      <c r="D4" s="1213"/>
      <c r="E4" s="1213"/>
      <c r="F4" s="1213"/>
    </row>
    <row r="5" spans="1:8" ht="17.25" customHeight="1" x14ac:dyDescent="0.2">
      <c r="B5" s="354"/>
      <c r="C5" s="148"/>
      <c r="D5" s="148"/>
      <c r="E5" s="148"/>
      <c r="F5" s="148"/>
    </row>
    <row r="6" spans="1:8" ht="56.25" customHeight="1" x14ac:dyDescent="0.2">
      <c r="A6" s="345"/>
      <c r="B6" s="394" t="s">
        <v>3718</v>
      </c>
      <c r="C6" s="169"/>
      <c r="D6" s="332" t="s">
        <v>1510</v>
      </c>
      <c r="E6" s="163" t="s">
        <v>142</v>
      </c>
      <c r="F6" s="163" t="s">
        <v>225</v>
      </c>
      <c r="G6" s="426" t="s">
        <v>3558</v>
      </c>
      <c r="H6" s="471" t="s">
        <v>3719</v>
      </c>
    </row>
    <row r="7" spans="1:8" ht="17.25" customHeight="1" x14ac:dyDescent="0.2">
      <c r="A7" s="345"/>
      <c r="B7" s="152" t="s">
        <v>381</v>
      </c>
      <c r="C7" s="152" t="s">
        <v>382</v>
      </c>
      <c r="D7" s="332" t="s">
        <v>1515</v>
      </c>
      <c r="E7" s="332" t="s">
        <v>206</v>
      </c>
      <c r="F7" s="332" t="s">
        <v>3720</v>
      </c>
      <c r="G7" s="383"/>
      <c r="H7" s="383"/>
    </row>
    <row r="8" spans="1:8" ht="17.25" hidden="1" customHeight="1" x14ac:dyDescent="0.2">
      <c r="B8" s="173" t="s">
        <v>3721</v>
      </c>
      <c r="C8" s="173" t="s">
        <v>3722</v>
      </c>
      <c r="D8" s="320">
        <v>44486</v>
      </c>
      <c r="E8" s="320">
        <f t="shared" ref="E8:E39" si="0">D8+4</f>
        <v>44490</v>
      </c>
      <c r="F8" s="320">
        <f t="shared" ref="F8:F39" si="1">+D8+7</f>
        <v>44493</v>
      </c>
      <c r="G8" s="461">
        <v>44478</v>
      </c>
      <c r="H8" s="444"/>
    </row>
    <row r="9" spans="1:8" ht="17.25" hidden="1" customHeight="1" x14ac:dyDescent="0.2">
      <c r="B9" s="173" t="s">
        <v>3723</v>
      </c>
      <c r="C9" s="173" t="s">
        <v>3724</v>
      </c>
      <c r="D9" s="320">
        <v>44488</v>
      </c>
      <c r="E9" s="320">
        <f t="shared" si="0"/>
        <v>44492</v>
      </c>
      <c r="F9" s="320">
        <f t="shared" si="1"/>
        <v>44495</v>
      </c>
      <c r="G9" s="461">
        <v>44485</v>
      </c>
      <c r="H9" s="444"/>
    </row>
    <row r="10" spans="1:8" ht="17.25" hidden="1" customHeight="1" x14ac:dyDescent="0.2">
      <c r="B10" s="173" t="s">
        <v>3115</v>
      </c>
      <c r="C10" s="173" t="s">
        <v>3725</v>
      </c>
      <c r="D10" s="320">
        <v>44491</v>
      </c>
      <c r="E10" s="320">
        <f t="shared" si="0"/>
        <v>44495</v>
      </c>
      <c r="F10" s="320">
        <f t="shared" si="1"/>
        <v>44498</v>
      </c>
      <c r="G10" s="461">
        <v>44492</v>
      </c>
      <c r="H10" s="444"/>
    </row>
    <row r="11" spans="1:8" ht="17.25" hidden="1" customHeight="1" x14ac:dyDescent="0.2">
      <c r="B11" s="173" t="s">
        <v>3726</v>
      </c>
      <c r="C11" s="173" t="s">
        <v>3727</v>
      </c>
      <c r="D11" s="320">
        <v>44498</v>
      </c>
      <c r="E11" s="320">
        <f t="shared" si="0"/>
        <v>44502</v>
      </c>
      <c r="F11" s="320">
        <f t="shared" si="1"/>
        <v>44505</v>
      </c>
      <c r="G11" s="461">
        <v>44499</v>
      </c>
      <c r="H11" s="444"/>
    </row>
    <row r="12" spans="1:8" ht="17.25" hidden="1" customHeight="1" x14ac:dyDescent="0.2">
      <c r="B12" s="173" t="s">
        <v>3728</v>
      </c>
      <c r="C12" s="173" t="s">
        <v>3729</v>
      </c>
      <c r="D12" s="320">
        <v>44505</v>
      </c>
      <c r="E12" s="320">
        <f t="shared" si="0"/>
        <v>44509</v>
      </c>
      <c r="F12" s="320">
        <f t="shared" si="1"/>
        <v>44512</v>
      </c>
      <c r="G12" s="461">
        <v>44506</v>
      </c>
      <c r="H12" s="444"/>
    </row>
    <row r="13" spans="1:8" ht="17.25" hidden="1" customHeight="1" x14ac:dyDescent="0.2">
      <c r="B13" s="173" t="s">
        <v>3728</v>
      </c>
      <c r="C13" s="173" t="s">
        <v>3730</v>
      </c>
      <c r="D13" s="320">
        <v>44512</v>
      </c>
      <c r="E13" s="320">
        <f t="shared" si="0"/>
        <v>44516</v>
      </c>
      <c r="F13" s="320">
        <f t="shared" si="1"/>
        <v>44519</v>
      </c>
      <c r="G13" s="461">
        <v>44513</v>
      </c>
      <c r="H13" s="444"/>
    </row>
    <row r="14" spans="1:8" ht="17.25" hidden="1" customHeight="1" x14ac:dyDescent="0.2">
      <c r="B14" s="173" t="s">
        <v>704</v>
      </c>
      <c r="C14" s="173" t="s">
        <v>3731</v>
      </c>
      <c r="D14" s="320">
        <v>44519</v>
      </c>
      <c r="E14" s="320">
        <f t="shared" si="0"/>
        <v>44523</v>
      </c>
      <c r="F14" s="320">
        <f t="shared" si="1"/>
        <v>44526</v>
      </c>
      <c r="G14" s="461">
        <v>44520</v>
      </c>
      <c r="H14" s="444"/>
    </row>
    <row r="15" spans="1:8" ht="17.25" hidden="1" customHeight="1" x14ac:dyDescent="0.2">
      <c r="B15" s="173" t="s">
        <v>3732</v>
      </c>
      <c r="C15" s="173" t="s">
        <v>3733</v>
      </c>
      <c r="D15" s="320">
        <v>44526</v>
      </c>
      <c r="E15" s="320">
        <f t="shared" si="0"/>
        <v>44530</v>
      </c>
      <c r="F15" s="320">
        <f t="shared" si="1"/>
        <v>44533</v>
      </c>
      <c r="G15" s="461">
        <v>44527</v>
      </c>
      <c r="H15" s="444"/>
    </row>
    <row r="16" spans="1:8" ht="17.25" hidden="1" customHeight="1" x14ac:dyDescent="0.2">
      <c r="B16" s="173" t="s">
        <v>3734</v>
      </c>
      <c r="C16" s="173" t="s">
        <v>3735</v>
      </c>
      <c r="D16" s="320">
        <v>44537</v>
      </c>
      <c r="E16" s="320">
        <f t="shared" si="0"/>
        <v>44541</v>
      </c>
      <c r="F16" s="320">
        <f t="shared" si="1"/>
        <v>44544</v>
      </c>
      <c r="G16" s="461">
        <v>44534</v>
      </c>
      <c r="H16" s="444"/>
    </row>
    <row r="17" spans="1:8" ht="17.25" hidden="1" customHeight="1" x14ac:dyDescent="0.2">
      <c r="B17" s="173" t="s">
        <v>3736</v>
      </c>
      <c r="C17" s="173" t="s">
        <v>3737</v>
      </c>
      <c r="D17" s="320">
        <v>44545</v>
      </c>
      <c r="E17" s="320">
        <f t="shared" si="0"/>
        <v>44549</v>
      </c>
      <c r="F17" s="320">
        <f t="shared" si="1"/>
        <v>44552</v>
      </c>
      <c r="G17" s="461">
        <f>G16+7</f>
        <v>44541</v>
      </c>
      <c r="H17" s="444"/>
    </row>
    <row r="18" spans="1:8" ht="17.25" hidden="1" customHeight="1" x14ac:dyDescent="0.2">
      <c r="B18" s="173" t="s">
        <v>3738</v>
      </c>
      <c r="C18" s="173" t="s">
        <v>3739</v>
      </c>
      <c r="D18" s="320">
        <v>44555</v>
      </c>
      <c r="E18" s="320">
        <f t="shared" si="0"/>
        <v>44559</v>
      </c>
      <c r="F18" s="320">
        <f t="shared" si="1"/>
        <v>44562</v>
      </c>
      <c r="G18" s="461">
        <f t="shared" ref="G18:G19" si="2">G17+7</f>
        <v>44548</v>
      </c>
      <c r="H18" s="444"/>
    </row>
    <row r="19" spans="1:8" ht="17.25" hidden="1" customHeight="1" x14ac:dyDescent="0.2">
      <c r="B19" s="173" t="s">
        <v>3740</v>
      </c>
      <c r="C19" s="173" t="s">
        <v>3741</v>
      </c>
      <c r="D19" s="320">
        <v>44558</v>
      </c>
      <c r="E19" s="320">
        <f t="shared" si="0"/>
        <v>44562</v>
      </c>
      <c r="F19" s="320">
        <f t="shared" si="1"/>
        <v>44565</v>
      </c>
      <c r="G19" s="461">
        <f t="shared" si="2"/>
        <v>44555</v>
      </c>
      <c r="H19" s="444"/>
    </row>
    <row r="20" spans="1:8" ht="17.25" hidden="1" customHeight="1" x14ac:dyDescent="0.2">
      <c r="B20" s="173" t="s">
        <v>3742</v>
      </c>
      <c r="C20" s="173" t="s">
        <v>3743</v>
      </c>
      <c r="D20" s="320">
        <v>44569</v>
      </c>
      <c r="E20" s="320">
        <f t="shared" si="0"/>
        <v>44573</v>
      </c>
      <c r="F20" s="320">
        <f t="shared" si="1"/>
        <v>44576</v>
      </c>
      <c r="G20" s="461">
        <f t="shared" ref="G20:G63" si="3">G19+7</f>
        <v>44562</v>
      </c>
      <c r="H20" s="444"/>
    </row>
    <row r="21" spans="1:8" ht="17.25" hidden="1" customHeight="1" x14ac:dyDescent="0.2">
      <c r="B21" s="173" t="s">
        <v>3744</v>
      </c>
      <c r="C21" s="173" t="s">
        <v>3745</v>
      </c>
      <c r="D21" s="320">
        <v>44570</v>
      </c>
      <c r="E21" s="320">
        <f t="shared" si="0"/>
        <v>44574</v>
      </c>
      <c r="F21" s="320">
        <f t="shared" si="1"/>
        <v>44577</v>
      </c>
      <c r="G21" s="461">
        <f t="shared" si="3"/>
        <v>44569</v>
      </c>
      <c r="H21" s="444"/>
    </row>
    <row r="22" spans="1:8" ht="17.25" hidden="1" customHeight="1" x14ac:dyDescent="0.2">
      <c r="B22" s="173" t="s">
        <v>3746</v>
      </c>
      <c r="C22" s="173" t="s">
        <v>3747</v>
      </c>
      <c r="D22" s="320">
        <v>44579</v>
      </c>
      <c r="E22" s="320">
        <f t="shared" si="0"/>
        <v>44583</v>
      </c>
      <c r="F22" s="320">
        <f t="shared" si="1"/>
        <v>44586</v>
      </c>
      <c r="G22" s="461">
        <f t="shared" si="3"/>
        <v>44576</v>
      </c>
      <c r="H22" s="444"/>
    </row>
    <row r="23" spans="1:8" ht="17.25" hidden="1" customHeight="1" x14ac:dyDescent="0.2">
      <c r="B23" s="173" t="s">
        <v>3748</v>
      </c>
      <c r="C23" s="173" t="s">
        <v>3749</v>
      </c>
      <c r="D23" s="320">
        <v>44588</v>
      </c>
      <c r="E23" s="320">
        <f t="shared" si="0"/>
        <v>44592</v>
      </c>
      <c r="F23" s="320">
        <f t="shared" si="1"/>
        <v>44595</v>
      </c>
      <c r="G23" s="461">
        <f t="shared" si="3"/>
        <v>44583</v>
      </c>
      <c r="H23" s="444"/>
    </row>
    <row r="24" spans="1:8" ht="17.25" hidden="1" customHeight="1" x14ac:dyDescent="0.2">
      <c r="B24" s="173" t="s">
        <v>3750</v>
      </c>
      <c r="C24" s="173" t="s">
        <v>3751</v>
      </c>
      <c r="D24" s="320">
        <v>44598</v>
      </c>
      <c r="E24" s="469">
        <f t="shared" si="0"/>
        <v>44602</v>
      </c>
      <c r="F24" s="469">
        <f t="shared" si="1"/>
        <v>44605</v>
      </c>
      <c r="G24" s="461">
        <f t="shared" si="3"/>
        <v>44590</v>
      </c>
      <c r="H24" s="444"/>
    </row>
    <row r="25" spans="1:8" ht="17.25" hidden="1" customHeight="1" x14ac:dyDescent="0.2">
      <c r="A25" s="543" t="s">
        <v>3752</v>
      </c>
      <c r="B25" s="173" t="s">
        <v>3753</v>
      </c>
      <c r="C25" s="173" t="s">
        <v>3754</v>
      </c>
      <c r="D25" s="320">
        <v>44596</v>
      </c>
      <c r="E25" s="469">
        <f t="shared" si="0"/>
        <v>44600</v>
      </c>
      <c r="F25" s="469">
        <f t="shared" si="1"/>
        <v>44603</v>
      </c>
      <c r="G25" s="461">
        <f t="shared" si="3"/>
        <v>44597</v>
      </c>
      <c r="H25" s="444"/>
    </row>
    <row r="26" spans="1:8" ht="17.25" hidden="1" customHeight="1" x14ac:dyDescent="0.2">
      <c r="A26" s="190" t="s">
        <v>3755</v>
      </c>
      <c r="B26" s="173" t="s">
        <v>3756</v>
      </c>
      <c r="C26" s="173" t="s">
        <v>3757</v>
      </c>
      <c r="D26" s="320">
        <v>44609</v>
      </c>
      <c r="E26" s="320">
        <f t="shared" si="0"/>
        <v>44613</v>
      </c>
      <c r="F26" s="320">
        <f t="shared" si="1"/>
        <v>44616</v>
      </c>
      <c r="G26" s="461">
        <f t="shared" si="3"/>
        <v>44604</v>
      </c>
      <c r="H26" s="444"/>
    </row>
    <row r="27" spans="1:8" ht="17.25" hidden="1" customHeight="1" x14ac:dyDescent="0.2">
      <c r="A27" s="344" t="s">
        <v>3758</v>
      </c>
      <c r="B27" s="173" t="s">
        <v>3759</v>
      </c>
      <c r="C27" s="173" t="s">
        <v>3760</v>
      </c>
      <c r="D27" s="320">
        <v>44610</v>
      </c>
      <c r="E27" s="320">
        <f t="shared" si="0"/>
        <v>44614</v>
      </c>
      <c r="F27" s="320">
        <f t="shared" si="1"/>
        <v>44617</v>
      </c>
      <c r="G27" s="461">
        <f t="shared" si="3"/>
        <v>44611</v>
      </c>
      <c r="H27" s="444"/>
    </row>
    <row r="28" spans="1:8" ht="17.25" hidden="1" customHeight="1" x14ac:dyDescent="0.2">
      <c r="B28" s="173" t="s">
        <v>3761</v>
      </c>
      <c r="C28" s="173" t="s">
        <v>3762</v>
      </c>
      <c r="D28" s="320">
        <v>44619</v>
      </c>
      <c r="E28" s="320">
        <f t="shared" si="0"/>
        <v>44623</v>
      </c>
      <c r="F28" s="320">
        <f t="shared" si="1"/>
        <v>44626</v>
      </c>
      <c r="G28" s="461">
        <f t="shared" si="3"/>
        <v>44618</v>
      </c>
      <c r="H28" s="444"/>
    </row>
    <row r="29" spans="1:8" ht="17.25" hidden="1" customHeight="1" x14ac:dyDescent="0.2">
      <c r="A29" s="344" t="s">
        <v>3763</v>
      </c>
      <c r="B29" s="173" t="s">
        <v>3764</v>
      </c>
      <c r="C29" s="173" t="s">
        <v>3765</v>
      </c>
      <c r="D29" s="320">
        <v>44625</v>
      </c>
      <c r="E29" s="320">
        <f t="shared" si="0"/>
        <v>44629</v>
      </c>
      <c r="F29" s="320">
        <f t="shared" si="1"/>
        <v>44632</v>
      </c>
      <c r="G29" s="461">
        <f t="shared" si="3"/>
        <v>44625</v>
      </c>
      <c r="H29" s="444"/>
    </row>
    <row r="30" spans="1:8" ht="17.25" hidden="1" customHeight="1" x14ac:dyDescent="0.2">
      <c r="B30" s="173" t="s">
        <v>3726</v>
      </c>
      <c r="C30" s="173" t="s">
        <v>3766</v>
      </c>
      <c r="D30" s="320">
        <v>44631</v>
      </c>
      <c r="E30" s="320">
        <f t="shared" si="0"/>
        <v>44635</v>
      </c>
      <c r="F30" s="320">
        <f t="shared" si="1"/>
        <v>44638</v>
      </c>
      <c r="G30" s="461">
        <f t="shared" si="3"/>
        <v>44632</v>
      </c>
      <c r="H30" s="444"/>
    </row>
    <row r="31" spans="1:8" ht="17.25" hidden="1" customHeight="1" x14ac:dyDescent="0.2">
      <c r="B31" s="173" t="s">
        <v>3728</v>
      </c>
      <c r="C31" s="173" t="s">
        <v>3767</v>
      </c>
      <c r="D31" s="320">
        <f t="shared" ref="D31:D63" si="4">D30+7</f>
        <v>44638</v>
      </c>
      <c r="E31" s="320">
        <f t="shared" si="0"/>
        <v>44642</v>
      </c>
      <c r="F31" s="320">
        <f t="shared" si="1"/>
        <v>44645</v>
      </c>
      <c r="G31" s="461">
        <f t="shared" si="3"/>
        <v>44639</v>
      </c>
      <c r="H31" s="444"/>
    </row>
    <row r="32" spans="1:8" ht="17.25" hidden="1" customHeight="1" x14ac:dyDescent="0.2">
      <c r="B32" s="173" t="s">
        <v>3768</v>
      </c>
      <c r="C32" s="173" t="s">
        <v>3769</v>
      </c>
      <c r="D32" s="320">
        <v>44649</v>
      </c>
      <c r="E32" s="320">
        <f t="shared" si="0"/>
        <v>44653</v>
      </c>
      <c r="F32" s="320">
        <f t="shared" si="1"/>
        <v>44656</v>
      </c>
      <c r="G32" s="461">
        <f t="shared" si="3"/>
        <v>44646</v>
      </c>
      <c r="H32" s="444"/>
    </row>
    <row r="33" spans="1:8" ht="17.25" hidden="1" customHeight="1" x14ac:dyDescent="0.2">
      <c r="B33" s="568" t="s">
        <v>439</v>
      </c>
      <c r="C33" s="173" t="s">
        <v>3770</v>
      </c>
      <c r="D33" s="491">
        <f t="shared" si="4"/>
        <v>44656</v>
      </c>
      <c r="E33" s="491">
        <f t="shared" si="0"/>
        <v>44660</v>
      </c>
      <c r="F33" s="491">
        <f t="shared" si="1"/>
        <v>44663</v>
      </c>
      <c r="G33" s="567">
        <f t="shared" si="3"/>
        <v>44653</v>
      </c>
      <c r="H33" s="444"/>
    </row>
    <row r="34" spans="1:8" ht="17.25" hidden="1" customHeight="1" x14ac:dyDescent="0.2">
      <c r="B34" s="173" t="s">
        <v>3771</v>
      </c>
      <c r="C34" s="173" t="s">
        <v>3772</v>
      </c>
      <c r="D34" s="320">
        <v>44661</v>
      </c>
      <c r="E34" s="320">
        <f t="shared" si="0"/>
        <v>44665</v>
      </c>
      <c r="F34" s="320">
        <f t="shared" si="1"/>
        <v>44668</v>
      </c>
      <c r="G34" s="461">
        <f t="shared" si="3"/>
        <v>44660</v>
      </c>
      <c r="H34" s="444"/>
    </row>
    <row r="35" spans="1:8" ht="17.25" hidden="1" customHeight="1" x14ac:dyDescent="0.2">
      <c r="B35" s="173" t="s">
        <v>3773</v>
      </c>
      <c r="C35" s="173" t="s">
        <v>3774</v>
      </c>
      <c r="D35" s="320">
        <v>44670</v>
      </c>
      <c r="E35" s="320">
        <f t="shared" si="0"/>
        <v>44674</v>
      </c>
      <c r="F35" s="320">
        <f t="shared" si="1"/>
        <v>44677</v>
      </c>
      <c r="G35" s="461">
        <f t="shared" si="3"/>
        <v>44667</v>
      </c>
      <c r="H35" s="444"/>
    </row>
    <row r="36" spans="1:8" ht="17.25" hidden="1" customHeight="1" x14ac:dyDescent="0.2">
      <c r="B36" s="173" t="s">
        <v>3775</v>
      </c>
      <c r="C36" s="173" t="s">
        <v>3776</v>
      </c>
      <c r="D36" s="320">
        <v>44673</v>
      </c>
      <c r="E36" s="320">
        <f t="shared" si="0"/>
        <v>44677</v>
      </c>
      <c r="F36" s="320">
        <f t="shared" si="1"/>
        <v>44680</v>
      </c>
      <c r="G36" s="461">
        <f t="shared" si="3"/>
        <v>44674</v>
      </c>
      <c r="H36" s="444"/>
    </row>
    <row r="37" spans="1:8" ht="17.25" hidden="1" customHeight="1" x14ac:dyDescent="0.2">
      <c r="B37" s="173" t="s">
        <v>3777</v>
      </c>
      <c r="C37" s="173" t="s">
        <v>3778</v>
      </c>
      <c r="D37" s="320">
        <f t="shared" si="4"/>
        <v>44680</v>
      </c>
      <c r="E37" s="320">
        <f t="shared" si="0"/>
        <v>44684</v>
      </c>
      <c r="F37" s="320">
        <f t="shared" si="1"/>
        <v>44687</v>
      </c>
      <c r="G37" s="461">
        <f t="shared" si="3"/>
        <v>44681</v>
      </c>
      <c r="H37" s="444"/>
    </row>
    <row r="38" spans="1:8" ht="17.25" hidden="1" customHeight="1" x14ac:dyDescent="0.2">
      <c r="B38" s="173" t="s">
        <v>3779</v>
      </c>
      <c r="C38" s="173" t="s">
        <v>3780</v>
      </c>
      <c r="D38" s="320">
        <f t="shared" si="4"/>
        <v>44687</v>
      </c>
      <c r="E38" s="320">
        <f t="shared" si="0"/>
        <v>44691</v>
      </c>
      <c r="F38" s="320">
        <f t="shared" si="1"/>
        <v>44694</v>
      </c>
      <c r="G38" s="461">
        <f t="shared" si="3"/>
        <v>44688</v>
      </c>
      <c r="H38" s="444"/>
    </row>
    <row r="39" spans="1:8" ht="17.25" hidden="1" customHeight="1" x14ac:dyDescent="0.2">
      <c r="B39" s="445" t="s">
        <v>439</v>
      </c>
      <c r="C39" s="173" t="s">
        <v>3781</v>
      </c>
      <c r="D39" s="491">
        <f t="shared" si="4"/>
        <v>44694</v>
      </c>
      <c r="E39" s="491">
        <f t="shared" si="0"/>
        <v>44698</v>
      </c>
      <c r="F39" s="491">
        <f t="shared" si="1"/>
        <v>44701</v>
      </c>
      <c r="G39" s="567">
        <f t="shared" si="3"/>
        <v>44695</v>
      </c>
      <c r="H39" s="444"/>
    </row>
    <row r="40" spans="1:8" ht="17.25" hidden="1" customHeight="1" x14ac:dyDescent="0.2">
      <c r="B40" s="173" t="s">
        <v>3736</v>
      </c>
      <c r="C40" s="173" t="s">
        <v>3782</v>
      </c>
      <c r="D40" s="320">
        <f t="shared" si="4"/>
        <v>44701</v>
      </c>
      <c r="E40" s="320">
        <f t="shared" ref="E40:E71" si="5">D40+4</f>
        <v>44705</v>
      </c>
      <c r="F40" s="320">
        <f t="shared" ref="F40:F71" si="6">+D40+7</f>
        <v>44708</v>
      </c>
      <c r="G40" s="461">
        <f t="shared" si="3"/>
        <v>44702</v>
      </c>
      <c r="H40" s="444"/>
    </row>
    <row r="41" spans="1:8" ht="17.25" hidden="1" customHeight="1" x14ac:dyDescent="0.2">
      <c r="B41" s="173" t="s">
        <v>3746</v>
      </c>
      <c r="C41" s="173" t="s">
        <v>3783</v>
      </c>
      <c r="D41" s="320">
        <f t="shared" si="4"/>
        <v>44708</v>
      </c>
      <c r="E41" s="320">
        <f t="shared" si="5"/>
        <v>44712</v>
      </c>
      <c r="F41" s="320">
        <f t="shared" si="6"/>
        <v>44715</v>
      </c>
      <c r="G41" s="461">
        <f t="shared" si="3"/>
        <v>44709</v>
      </c>
      <c r="H41" s="444"/>
    </row>
    <row r="42" spans="1:8" ht="17.25" hidden="1" customHeight="1" x14ac:dyDescent="0.2">
      <c r="A42" s="387" t="s">
        <v>3784</v>
      </c>
      <c r="B42" s="173" t="s">
        <v>3785</v>
      </c>
      <c r="C42" s="173" t="s">
        <v>3786</v>
      </c>
      <c r="D42" s="320">
        <v>44718</v>
      </c>
      <c r="E42" s="320">
        <f t="shared" si="5"/>
        <v>44722</v>
      </c>
      <c r="F42" s="320">
        <f t="shared" si="6"/>
        <v>44725</v>
      </c>
      <c r="G42" s="461">
        <f t="shared" si="3"/>
        <v>44716</v>
      </c>
      <c r="H42" s="444"/>
    </row>
    <row r="43" spans="1:8" ht="17.25" hidden="1" customHeight="1" x14ac:dyDescent="0.2">
      <c r="A43" s="387" t="s">
        <v>3787</v>
      </c>
      <c r="B43" s="173" t="s">
        <v>3788</v>
      </c>
      <c r="C43" s="173" t="s">
        <v>3789</v>
      </c>
      <c r="D43" s="558">
        <f t="shared" si="4"/>
        <v>44725</v>
      </c>
      <c r="E43" s="558">
        <f t="shared" si="5"/>
        <v>44729</v>
      </c>
      <c r="F43" s="558">
        <f t="shared" si="6"/>
        <v>44732</v>
      </c>
      <c r="G43" s="583">
        <f t="shared" si="3"/>
        <v>44723</v>
      </c>
      <c r="H43" s="444"/>
    </row>
    <row r="44" spans="1:8" ht="17.25" hidden="1" customHeight="1" x14ac:dyDescent="0.2">
      <c r="B44" s="173" t="s">
        <v>3790</v>
      </c>
      <c r="C44" s="173" t="s">
        <v>3791</v>
      </c>
      <c r="D44" s="320">
        <v>44732</v>
      </c>
      <c r="E44" s="320">
        <f t="shared" si="5"/>
        <v>44736</v>
      </c>
      <c r="F44" s="320">
        <f t="shared" si="6"/>
        <v>44739</v>
      </c>
      <c r="G44" s="461">
        <f t="shared" si="3"/>
        <v>44730</v>
      </c>
      <c r="H44" s="444"/>
    </row>
    <row r="45" spans="1:8" ht="17.25" hidden="1" customHeight="1" x14ac:dyDescent="0.2">
      <c r="A45" s="387" t="s">
        <v>3792</v>
      </c>
      <c r="B45" s="173" t="s">
        <v>3793</v>
      </c>
      <c r="C45" s="173" t="s">
        <v>3794</v>
      </c>
      <c r="D45" s="320">
        <f t="shared" si="4"/>
        <v>44739</v>
      </c>
      <c r="E45" s="320">
        <f t="shared" si="5"/>
        <v>44743</v>
      </c>
      <c r="F45" s="320">
        <f t="shared" si="6"/>
        <v>44746</v>
      </c>
      <c r="G45" s="461">
        <f t="shared" si="3"/>
        <v>44737</v>
      </c>
      <c r="H45" s="444"/>
    </row>
    <row r="46" spans="1:8" ht="17.25" hidden="1" customHeight="1" x14ac:dyDescent="0.2">
      <c r="A46" s="387" t="s">
        <v>3795</v>
      </c>
      <c r="B46" s="173" t="s">
        <v>3103</v>
      </c>
      <c r="C46" s="173" t="s">
        <v>3796</v>
      </c>
      <c r="D46" s="320">
        <v>44743</v>
      </c>
      <c r="E46" s="320">
        <f t="shared" si="5"/>
        <v>44747</v>
      </c>
      <c r="F46" s="320">
        <f t="shared" si="6"/>
        <v>44750</v>
      </c>
      <c r="G46" s="461">
        <f t="shared" si="3"/>
        <v>44744</v>
      </c>
      <c r="H46" s="444"/>
    </row>
    <row r="47" spans="1:8" ht="17.25" hidden="1" customHeight="1" x14ac:dyDescent="0.2">
      <c r="A47" s="387"/>
      <c r="B47" s="173" t="s">
        <v>3797</v>
      </c>
      <c r="C47" s="173" t="s">
        <v>3798</v>
      </c>
      <c r="D47" s="320">
        <f t="shared" si="4"/>
        <v>44750</v>
      </c>
      <c r="E47" s="320">
        <f t="shared" si="5"/>
        <v>44754</v>
      </c>
      <c r="F47" s="320">
        <f t="shared" si="6"/>
        <v>44757</v>
      </c>
      <c r="G47" s="461">
        <f t="shared" si="3"/>
        <v>44751</v>
      </c>
      <c r="H47" s="444"/>
    </row>
    <row r="48" spans="1:8" ht="17.25" hidden="1" customHeight="1" x14ac:dyDescent="0.2">
      <c r="A48" s="387"/>
      <c r="B48" s="173" t="s">
        <v>3773</v>
      </c>
      <c r="C48" s="173" t="s">
        <v>3799</v>
      </c>
      <c r="D48" s="320">
        <f t="shared" si="4"/>
        <v>44757</v>
      </c>
      <c r="E48" s="320">
        <f t="shared" si="5"/>
        <v>44761</v>
      </c>
      <c r="F48" s="320">
        <f t="shared" si="6"/>
        <v>44764</v>
      </c>
      <c r="G48" s="461">
        <f t="shared" si="3"/>
        <v>44758</v>
      </c>
      <c r="H48" s="444"/>
    </row>
    <row r="49" spans="1:8" ht="17.25" hidden="1" customHeight="1" x14ac:dyDescent="0.2">
      <c r="A49" s="387"/>
      <c r="B49" s="173" t="s">
        <v>3800</v>
      </c>
      <c r="C49" s="173" t="s">
        <v>3801</v>
      </c>
      <c r="D49" s="320">
        <f t="shared" si="4"/>
        <v>44764</v>
      </c>
      <c r="E49" s="320">
        <f t="shared" si="5"/>
        <v>44768</v>
      </c>
      <c r="F49" s="320">
        <f t="shared" si="6"/>
        <v>44771</v>
      </c>
      <c r="G49" s="461">
        <f t="shared" si="3"/>
        <v>44765</v>
      </c>
      <c r="H49" s="444"/>
    </row>
    <row r="50" spans="1:8" ht="17.25" hidden="1" customHeight="1" x14ac:dyDescent="0.2">
      <c r="A50" s="387"/>
      <c r="B50" s="173" t="s">
        <v>3802</v>
      </c>
      <c r="C50" s="173" t="s">
        <v>3803</v>
      </c>
      <c r="D50" s="441">
        <f t="shared" si="4"/>
        <v>44771</v>
      </c>
      <c r="E50" s="441">
        <f t="shared" si="5"/>
        <v>44775</v>
      </c>
      <c r="F50" s="441">
        <f t="shared" si="6"/>
        <v>44778</v>
      </c>
      <c r="G50" s="461">
        <f t="shared" si="3"/>
        <v>44772</v>
      </c>
      <c r="H50" s="444"/>
    </row>
    <row r="51" spans="1:8" ht="17.25" hidden="1" customHeight="1" x14ac:dyDescent="0.2">
      <c r="A51" s="387"/>
      <c r="B51" s="173" t="s">
        <v>3728</v>
      </c>
      <c r="C51" s="173" t="s">
        <v>3804</v>
      </c>
      <c r="D51" s="320">
        <f t="shared" si="4"/>
        <v>44778</v>
      </c>
      <c r="E51" s="320">
        <f t="shared" si="5"/>
        <v>44782</v>
      </c>
      <c r="F51" s="320">
        <f t="shared" si="6"/>
        <v>44785</v>
      </c>
      <c r="G51" s="461">
        <f t="shared" si="3"/>
        <v>44779</v>
      </c>
      <c r="H51" s="444"/>
    </row>
    <row r="52" spans="1:8" ht="17.25" hidden="1" customHeight="1" x14ac:dyDescent="0.2">
      <c r="A52" s="387"/>
      <c r="B52" s="173" t="s">
        <v>3805</v>
      </c>
      <c r="C52" s="173" t="s">
        <v>3806</v>
      </c>
      <c r="D52" s="320">
        <f t="shared" si="4"/>
        <v>44785</v>
      </c>
      <c r="E52" s="320">
        <f t="shared" si="5"/>
        <v>44789</v>
      </c>
      <c r="F52" s="320">
        <f t="shared" si="6"/>
        <v>44792</v>
      </c>
      <c r="G52" s="461">
        <f t="shared" si="3"/>
        <v>44786</v>
      </c>
      <c r="H52" s="444"/>
    </row>
    <row r="53" spans="1:8" ht="17.25" hidden="1" customHeight="1" x14ac:dyDescent="0.2">
      <c r="A53" s="387"/>
      <c r="B53" s="173" t="s">
        <v>3807</v>
      </c>
      <c r="C53" s="173" t="s">
        <v>3808</v>
      </c>
      <c r="D53" s="320">
        <f t="shared" si="4"/>
        <v>44792</v>
      </c>
      <c r="E53" s="320">
        <f t="shared" si="5"/>
        <v>44796</v>
      </c>
      <c r="F53" s="320">
        <f t="shared" si="6"/>
        <v>44799</v>
      </c>
      <c r="G53" s="461">
        <f t="shared" si="3"/>
        <v>44793</v>
      </c>
      <c r="H53" s="444"/>
    </row>
    <row r="54" spans="1:8" ht="17.25" hidden="1" customHeight="1" x14ac:dyDescent="0.2">
      <c r="A54" s="387"/>
      <c r="B54" s="173" t="s">
        <v>3740</v>
      </c>
      <c r="C54" s="173" t="s">
        <v>3809</v>
      </c>
      <c r="D54" s="320">
        <f t="shared" si="4"/>
        <v>44799</v>
      </c>
      <c r="E54" s="320">
        <f t="shared" si="5"/>
        <v>44803</v>
      </c>
      <c r="F54" s="320">
        <f t="shared" si="6"/>
        <v>44806</v>
      </c>
      <c r="G54" s="461">
        <f t="shared" si="3"/>
        <v>44800</v>
      </c>
      <c r="H54" s="444"/>
    </row>
    <row r="55" spans="1:8" ht="17.25" hidden="1" customHeight="1" x14ac:dyDescent="0.2">
      <c r="A55" s="387"/>
      <c r="B55" s="173" t="s">
        <v>3681</v>
      </c>
      <c r="C55" s="173" t="s">
        <v>3810</v>
      </c>
      <c r="D55" s="320">
        <f t="shared" si="4"/>
        <v>44806</v>
      </c>
      <c r="E55" s="320">
        <f t="shared" si="5"/>
        <v>44810</v>
      </c>
      <c r="F55" s="320">
        <f t="shared" si="6"/>
        <v>44813</v>
      </c>
      <c r="G55" s="461">
        <f t="shared" si="3"/>
        <v>44807</v>
      </c>
      <c r="H55" s="444"/>
    </row>
    <row r="56" spans="1:8" ht="17.25" hidden="1" customHeight="1" x14ac:dyDescent="0.2">
      <c r="A56" s="387"/>
      <c r="B56" s="173" t="s">
        <v>3777</v>
      </c>
      <c r="C56" s="173" t="s">
        <v>3811</v>
      </c>
      <c r="D56" s="320">
        <f t="shared" si="4"/>
        <v>44813</v>
      </c>
      <c r="E56" s="320">
        <f t="shared" si="5"/>
        <v>44817</v>
      </c>
      <c r="F56" s="320">
        <f t="shared" si="6"/>
        <v>44820</v>
      </c>
      <c r="G56" s="461">
        <f t="shared" si="3"/>
        <v>44814</v>
      </c>
      <c r="H56" s="444"/>
    </row>
    <row r="57" spans="1:8" ht="17.25" hidden="1" customHeight="1" x14ac:dyDescent="0.2">
      <c r="A57" s="387"/>
      <c r="B57" s="173" t="s">
        <v>3812</v>
      </c>
      <c r="C57" s="173" t="s">
        <v>3813</v>
      </c>
      <c r="D57" s="320">
        <f t="shared" si="4"/>
        <v>44820</v>
      </c>
      <c r="E57" s="320">
        <f t="shared" si="5"/>
        <v>44824</v>
      </c>
      <c r="F57" s="320">
        <f t="shared" si="6"/>
        <v>44827</v>
      </c>
      <c r="G57" s="461">
        <f t="shared" si="3"/>
        <v>44821</v>
      </c>
      <c r="H57" s="444"/>
    </row>
    <row r="58" spans="1:8" ht="17.25" hidden="1" customHeight="1" x14ac:dyDescent="0.2">
      <c r="A58" s="387"/>
      <c r="B58" s="173" t="s">
        <v>3800</v>
      </c>
      <c r="C58" s="173" t="s">
        <v>3814</v>
      </c>
      <c r="D58" s="320">
        <f t="shared" si="4"/>
        <v>44827</v>
      </c>
      <c r="E58" s="320">
        <f t="shared" si="5"/>
        <v>44831</v>
      </c>
      <c r="F58" s="320">
        <f t="shared" si="6"/>
        <v>44834</v>
      </c>
      <c r="G58" s="461">
        <f t="shared" si="3"/>
        <v>44828</v>
      </c>
      <c r="H58" s="444"/>
    </row>
    <row r="59" spans="1:8" ht="17.25" hidden="1" customHeight="1" x14ac:dyDescent="0.2">
      <c r="A59" s="387"/>
      <c r="B59" s="173" t="s">
        <v>3744</v>
      </c>
      <c r="C59" s="173" t="s">
        <v>3815</v>
      </c>
      <c r="D59" s="320">
        <v>44836</v>
      </c>
      <c r="E59" s="320">
        <f t="shared" si="5"/>
        <v>44840</v>
      </c>
      <c r="F59" s="320">
        <f t="shared" si="6"/>
        <v>44843</v>
      </c>
      <c r="G59" s="461">
        <f t="shared" si="3"/>
        <v>44835</v>
      </c>
      <c r="H59" s="444"/>
    </row>
    <row r="60" spans="1:8" ht="17.25" hidden="1" customHeight="1" x14ac:dyDescent="0.2">
      <c r="A60" s="387"/>
      <c r="B60" s="173" t="s">
        <v>3750</v>
      </c>
      <c r="C60" s="173" t="s">
        <v>3816</v>
      </c>
      <c r="D60" s="320">
        <v>44842</v>
      </c>
      <c r="E60" s="320">
        <f t="shared" si="5"/>
        <v>44846</v>
      </c>
      <c r="F60" s="320">
        <f t="shared" si="6"/>
        <v>44849</v>
      </c>
      <c r="G60" s="461">
        <f t="shared" si="3"/>
        <v>44842</v>
      </c>
      <c r="H60" s="444"/>
    </row>
    <row r="61" spans="1:8" ht="17.25" hidden="1" customHeight="1" x14ac:dyDescent="0.2">
      <c r="A61" s="387"/>
      <c r="B61" s="173" t="s">
        <v>3659</v>
      </c>
      <c r="C61" s="173" t="s">
        <v>3817</v>
      </c>
      <c r="D61" s="320">
        <v>44848</v>
      </c>
      <c r="E61" s="320">
        <f t="shared" si="5"/>
        <v>44852</v>
      </c>
      <c r="F61" s="320">
        <f t="shared" si="6"/>
        <v>44855</v>
      </c>
      <c r="G61" s="461">
        <f t="shared" si="3"/>
        <v>44849</v>
      </c>
      <c r="H61" s="444"/>
    </row>
    <row r="62" spans="1:8" ht="17.25" hidden="1" customHeight="1" x14ac:dyDescent="0.2">
      <c r="A62" s="387"/>
      <c r="B62" s="173" t="s">
        <v>3732</v>
      </c>
      <c r="C62" s="173" t="s">
        <v>3818</v>
      </c>
      <c r="D62" s="320">
        <f t="shared" si="4"/>
        <v>44855</v>
      </c>
      <c r="E62" s="320">
        <f t="shared" si="5"/>
        <v>44859</v>
      </c>
      <c r="F62" s="320">
        <f t="shared" si="6"/>
        <v>44862</v>
      </c>
      <c r="G62" s="461">
        <f t="shared" si="3"/>
        <v>44856</v>
      </c>
      <c r="H62" s="444"/>
    </row>
    <row r="63" spans="1:8" ht="17.25" hidden="1" customHeight="1" x14ac:dyDescent="0.2">
      <c r="A63" s="387"/>
      <c r="B63" s="173" t="s">
        <v>3819</v>
      </c>
      <c r="C63" s="173" t="s">
        <v>3820</v>
      </c>
      <c r="D63" s="320">
        <f t="shared" si="4"/>
        <v>44862</v>
      </c>
      <c r="E63" s="320">
        <f t="shared" si="5"/>
        <v>44866</v>
      </c>
      <c r="F63" s="320">
        <f t="shared" si="6"/>
        <v>44869</v>
      </c>
      <c r="G63" s="461">
        <f t="shared" si="3"/>
        <v>44863</v>
      </c>
      <c r="H63" s="444"/>
    </row>
    <row r="64" spans="1:8" ht="17.25" hidden="1" customHeight="1" x14ac:dyDescent="0.2">
      <c r="A64" s="387"/>
      <c r="B64" s="173" t="s">
        <v>3821</v>
      </c>
      <c r="C64" s="173" t="s">
        <v>3822</v>
      </c>
      <c r="D64" s="320">
        <f t="shared" ref="D64:D82" si="7">D63+7</f>
        <v>44869</v>
      </c>
      <c r="E64" s="320">
        <f t="shared" si="5"/>
        <v>44873</v>
      </c>
      <c r="F64" s="320">
        <f t="shared" si="6"/>
        <v>44876</v>
      </c>
      <c r="G64" s="461">
        <f t="shared" ref="G64:G82" si="8">G63+7</f>
        <v>44870</v>
      </c>
      <c r="H64" s="444"/>
    </row>
    <row r="65" spans="1:8" ht="17.25" hidden="1" customHeight="1" x14ac:dyDescent="0.2">
      <c r="A65" s="387"/>
      <c r="B65" s="173" t="s">
        <v>3663</v>
      </c>
      <c r="C65" s="173" t="s">
        <v>3823</v>
      </c>
      <c r="D65" s="320">
        <f t="shared" si="7"/>
        <v>44876</v>
      </c>
      <c r="E65" s="320">
        <f t="shared" si="5"/>
        <v>44880</v>
      </c>
      <c r="F65" s="320">
        <f t="shared" si="6"/>
        <v>44883</v>
      </c>
      <c r="G65" s="461">
        <f t="shared" si="8"/>
        <v>44877</v>
      </c>
      <c r="H65" s="444"/>
    </row>
    <row r="66" spans="1:8" ht="17.25" hidden="1" customHeight="1" x14ac:dyDescent="0.2">
      <c r="A66" s="387"/>
      <c r="B66" s="173" t="s">
        <v>3824</v>
      </c>
      <c r="C66" s="173" t="s">
        <v>3825</v>
      </c>
      <c r="D66" s="320">
        <f t="shared" si="7"/>
        <v>44883</v>
      </c>
      <c r="E66" s="320">
        <f t="shared" si="5"/>
        <v>44887</v>
      </c>
      <c r="F66" s="320">
        <f t="shared" si="6"/>
        <v>44890</v>
      </c>
      <c r="G66" s="461">
        <f t="shared" si="8"/>
        <v>44884</v>
      </c>
      <c r="H66" s="444"/>
    </row>
    <row r="67" spans="1:8" ht="17.25" hidden="1" customHeight="1" x14ac:dyDescent="0.2">
      <c r="A67" s="387"/>
      <c r="B67" s="173" t="s">
        <v>3826</v>
      </c>
      <c r="C67" s="173" t="s">
        <v>3827</v>
      </c>
      <c r="D67" s="320">
        <f t="shared" si="7"/>
        <v>44890</v>
      </c>
      <c r="E67" s="320">
        <f t="shared" si="5"/>
        <v>44894</v>
      </c>
      <c r="F67" s="320">
        <f t="shared" si="6"/>
        <v>44897</v>
      </c>
      <c r="G67" s="461">
        <f t="shared" si="8"/>
        <v>44891</v>
      </c>
      <c r="H67" s="444"/>
    </row>
    <row r="68" spans="1:8" ht="17.25" hidden="1" customHeight="1" x14ac:dyDescent="0.2">
      <c r="A68" s="387"/>
      <c r="B68" s="173" t="s">
        <v>3797</v>
      </c>
      <c r="C68" s="173" t="s">
        <v>3828</v>
      </c>
      <c r="D68" s="320">
        <f t="shared" si="7"/>
        <v>44897</v>
      </c>
      <c r="E68" s="320">
        <f t="shared" si="5"/>
        <v>44901</v>
      </c>
      <c r="F68" s="320">
        <f t="shared" si="6"/>
        <v>44904</v>
      </c>
      <c r="G68" s="461">
        <f t="shared" si="8"/>
        <v>44898</v>
      </c>
      <c r="H68" s="444"/>
    </row>
    <row r="69" spans="1:8" ht="17.25" hidden="1" customHeight="1" x14ac:dyDescent="0.2">
      <c r="A69" s="387"/>
      <c r="B69" s="173" t="s">
        <v>3728</v>
      </c>
      <c r="C69" s="173" t="s">
        <v>3829</v>
      </c>
      <c r="D69" s="320">
        <f t="shared" si="7"/>
        <v>44904</v>
      </c>
      <c r="E69" s="320">
        <f t="shared" si="5"/>
        <v>44908</v>
      </c>
      <c r="F69" s="320">
        <f t="shared" si="6"/>
        <v>44911</v>
      </c>
      <c r="G69" s="461">
        <f t="shared" si="8"/>
        <v>44905</v>
      </c>
      <c r="H69" s="444"/>
    </row>
    <row r="70" spans="1:8" ht="17.25" hidden="1" customHeight="1" x14ac:dyDescent="0.2">
      <c r="A70" s="387" t="s">
        <v>3830</v>
      </c>
      <c r="B70" s="173" t="s">
        <v>3831</v>
      </c>
      <c r="C70" s="173" t="s">
        <v>3832</v>
      </c>
      <c r="D70" s="320">
        <f t="shared" si="7"/>
        <v>44911</v>
      </c>
      <c r="E70" s="320">
        <f t="shared" si="5"/>
        <v>44915</v>
      </c>
      <c r="F70" s="320">
        <f t="shared" si="6"/>
        <v>44918</v>
      </c>
      <c r="G70" s="461">
        <f t="shared" si="8"/>
        <v>44912</v>
      </c>
      <c r="H70" s="444"/>
    </row>
    <row r="71" spans="1:8" ht="17.25" hidden="1" customHeight="1" x14ac:dyDescent="0.2">
      <c r="A71" s="387"/>
      <c r="B71" s="173" t="s">
        <v>3149</v>
      </c>
      <c r="C71" s="173" t="s">
        <v>3833</v>
      </c>
      <c r="D71" s="320">
        <f t="shared" si="7"/>
        <v>44918</v>
      </c>
      <c r="E71" s="320">
        <f t="shared" si="5"/>
        <v>44922</v>
      </c>
      <c r="F71" s="320">
        <f t="shared" si="6"/>
        <v>44925</v>
      </c>
      <c r="G71" s="461">
        <f t="shared" si="8"/>
        <v>44919</v>
      </c>
      <c r="H71" s="444"/>
    </row>
    <row r="72" spans="1:8" ht="17.25" hidden="1" customHeight="1" x14ac:dyDescent="0.2">
      <c r="A72" s="387"/>
      <c r="B72" s="173" t="s">
        <v>3834</v>
      </c>
      <c r="C72" s="173" t="s">
        <v>3835</v>
      </c>
      <c r="D72" s="320">
        <f t="shared" si="7"/>
        <v>44925</v>
      </c>
      <c r="E72" s="320">
        <f t="shared" ref="E72:E83" si="9">D72+4</f>
        <v>44929</v>
      </c>
      <c r="F72" s="320">
        <f t="shared" ref="F72:F83" si="10">+D72+7</f>
        <v>44932</v>
      </c>
      <c r="G72" s="461">
        <f t="shared" si="8"/>
        <v>44926</v>
      </c>
      <c r="H72" s="444"/>
    </row>
    <row r="73" spans="1:8" ht="17.25" hidden="1" customHeight="1" x14ac:dyDescent="0.2">
      <c r="A73" s="387"/>
      <c r="B73" s="173" t="s">
        <v>3060</v>
      </c>
      <c r="C73" s="173" t="s">
        <v>3836</v>
      </c>
      <c r="D73" s="320">
        <f t="shared" si="7"/>
        <v>44932</v>
      </c>
      <c r="E73" s="320">
        <f t="shared" si="9"/>
        <v>44936</v>
      </c>
      <c r="F73" s="320">
        <f t="shared" si="10"/>
        <v>44939</v>
      </c>
      <c r="G73" s="461">
        <f t="shared" si="8"/>
        <v>44933</v>
      </c>
      <c r="H73" s="444"/>
    </row>
    <row r="74" spans="1:8" ht="17.25" hidden="1" customHeight="1" x14ac:dyDescent="0.2">
      <c r="A74" s="387"/>
      <c r="B74" s="173" t="s">
        <v>3821</v>
      </c>
      <c r="C74" s="173" t="s">
        <v>3837</v>
      </c>
      <c r="D74" s="320">
        <f t="shared" si="7"/>
        <v>44939</v>
      </c>
      <c r="E74" s="320">
        <f t="shared" si="9"/>
        <v>44943</v>
      </c>
      <c r="F74" s="320">
        <f t="shared" si="10"/>
        <v>44946</v>
      </c>
      <c r="G74" s="461">
        <f t="shared" si="8"/>
        <v>44940</v>
      </c>
      <c r="H74" s="444"/>
    </row>
    <row r="75" spans="1:8" ht="17.25" hidden="1" customHeight="1" x14ac:dyDescent="0.2">
      <c r="A75" s="387"/>
      <c r="B75" s="173" t="s">
        <v>3753</v>
      </c>
      <c r="C75" s="173" t="s">
        <v>3838</v>
      </c>
      <c r="D75" s="320">
        <f t="shared" si="7"/>
        <v>44946</v>
      </c>
      <c r="E75" s="320">
        <f t="shared" si="9"/>
        <v>44950</v>
      </c>
      <c r="F75" s="320">
        <f t="shared" si="10"/>
        <v>44953</v>
      </c>
      <c r="G75" s="461">
        <f t="shared" si="8"/>
        <v>44947</v>
      </c>
      <c r="H75" s="444"/>
    </row>
    <row r="76" spans="1:8" ht="17.25" hidden="1" customHeight="1" x14ac:dyDescent="0.2">
      <c r="A76" s="387"/>
      <c r="B76" s="173" t="s">
        <v>3839</v>
      </c>
      <c r="C76" s="173" t="s">
        <v>3840</v>
      </c>
      <c r="D76" s="320">
        <v>44954</v>
      </c>
      <c r="E76" s="320">
        <f t="shared" si="9"/>
        <v>44958</v>
      </c>
      <c r="F76" s="320">
        <f t="shared" si="10"/>
        <v>44961</v>
      </c>
      <c r="G76" s="461">
        <f t="shared" si="8"/>
        <v>44954</v>
      </c>
      <c r="H76" s="444"/>
    </row>
    <row r="77" spans="1:8" ht="17.25" hidden="1" customHeight="1" x14ac:dyDescent="0.2">
      <c r="A77" s="387"/>
      <c r="B77" s="173" t="s">
        <v>3746</v>
      </c>
      <c r="C77" s="173" t="s">
        <v>3841</v>
      </c>
      <c r="D77" s="320">
        <v>44960</v>
      </c>
      <c r="E77" s="320">
        <f t="shared" si="9"/>
        <v>44964</v>
      </c>
      <c r="F77" s="320">
        <f t="shared" si="10"/>
        <v>44967</v>
      </c>
      <c r="G77" s="461">
        <f t="shared" si="8"/>
        <v>44961</v>
      </c>
      <c r="H77" s="444"/>
    </row>
    <row r="78" spans="1:8" ht="17.25" hidden="1" customHeight="1" x14ac:dyDescent="0.2">
      <c r="A78" s="387"/>
      <c r="B78" s="173" t="s">
        <v>3842</v>
      </c>
      <c r="C78" s="173" t="s">
        <v>3843</v>
      </c>
      <c r="D78" s="320">
        <f t="shared" si="7"/>
        <v>44967</v>
      </c>
      <c r="E78" s="320">
        <f t="shared" si="9"/>
        <v>44971</v>
      </c>
      <c r="F78" s="320">
        <f t="shared" si="10"/>
        <v>44974</v>
      </c>
      <c r="G78" s="461">
        <f t="shared" si="8"/>
        <v>44968</v>
      </c>
      <c r="H78" s="444"/>
    </row>
    <row r="79" spans="1:8" ht="17.25" hidden="1" customHeight="1" x14ac:dyDescent="0.2">
      <c r="A79" s="387"/>
      <c r="B79" s="173" t="s">
        <v>3750</v>
      </c>
      <c r="C79" s="173" t="s">
        <v>3844</v>
      </c>
      <c r="D79" s="320">
        <f t="shared" si="7"/>
        <v>44974</v>
      </c>
      <c r="E79" s="320">
        <f t="shared" si="9"/>
        <v>44978</v>
      </c>
      <c r="F79" s="320">
        <f t="shared" si="10"/>
        <v>44981</v>
      </c>
      <c r="G79" s="461">
        <f t="shared" si="8"/>
        <v>44975</v>
      </c>
      <c r="H79" s="444"/>
    </row>
    <row r="80" spans="1:8" ht="17.25" hidden="1" customHeight="1" x14ac:dyDescent="0.25">
      <c r="A80" s="387" t="s">
        <v>3845</v>
      </c>
      <c r="B80" s="717" t="s">
        <v>3740</v>
      </c>
      <c r="C80" s="173" t="s">
        <v>3846</v>
      </c>
      <c r="D80" s="320">
        <f t="shared" si="7"/>
        <v>44981</v>
      </c>
      <c r="E80" s="320">
        <f t="shared" si="9"/>
        <v>44985</v>
      </c>
      <c r="F80" s="320">
        <f t="shared" si="10"/>
        <v>44988</v>
      </c>
      <c r="G80" s="461">
        <f t="shared" si="8"/>
        <v>44982</v>
      </c>
      <c r="H80" s="444"/>
    </row>
    <row r="81" spans="1:8" ht="17.25" hidden="1" customHeight="1" x14ac:dyDescent="0.2">
      <c r="A81" s="387"/>
      <c r="B81" s="173" t="s">
        <v>3736</v>
      </c>
      <c r="C81" s="173" t="s">
        <v>3847</v>
      </c>
      <c r="D81" s="320">
        <f t="shared" si="7"/>
        <v>44988</v>
      </c>
      <c r="E81" s="320">
        <f t="shared" si="9"/>
        <v>44992</v>
      </c>
      <c r="F81" s="320">
        <f t="shared" si="10"/>
        <v>44995</v>
      </c>
      <c r="G81" s="461">
        <f t="shared" si="8"/>
        <v>44989</v>
      </c>
      <c r="H81" s="444"/>
    </row>
    <row r="82" spans="1:8" ht="17.25" hidden="1" customHeight="1" x14ac:dyDescent="0.2">
      <c r="A82" s="387"/>
      <c r="B82" s="173" t="s">
        <v>3848</v>
      </c>
      <c r="C82" s="173" t="s">
        <v>3849</v>
      </c>
      <c r="D82" s="320">
        <f t="shared" si="7"/>
        <v>44995</v>
      </c>
      <c r="E82" s="320">
        <f t="shared" si="9"/>
        <v>44999</v>
      </c>
      <c r="F82" s="320">
        <f t="shared" si="10"/>
        <v>45002</v>
      </c>
      <c r="G82" s="461">
        <f t="shared" si="8"/>
        <v>44996</v>
      </c>
      <c r="H82" s="444"/>
    </row>
    <row r="83" spans="1:8" ht="17.25" hidden="1" customHeight="1" x14ac:dyDescent="0.2">
      <c r="A83" s="387"/>
      <c r="B83" s="173" t="s">
        <v>3103</v>
      </c>
      <c r="C83" s="173" t="s">
        <v>3850</v>
      </c>
      <c r="D83" s="320">
        <f t="shared" ref="D83:D106" si="11">D82+7</f>
        <v>45002</v>
      </c>
      <c r="E83" s="320">
        <f t="shared" si="9"/>
        <v>45006</v>
      </c>
      <c r="F83" s="320">
        <f t="shared" si="10"/>
        <v>45009</v>
      </c>
      <c r="G83" s="461">
        <f t="shared" ref="G83:G106" si="12">G82+7</f>
        <v>45003</v>
      </c>
      <c r="H83" s="444"/>
    </row>
    <row r="84" spans="1:8" ht="17.25" hidden="1" customHeight="1" x14ac:dyDescent="0.2">
      <c r="A84" s="387"/>
      <c r="B84" s="173" t="s">
        <v>3103</v>
      </c>
      <c r="C84" s="173" t="s">
        <v>3850</v>
      </c>
      <c r="D84" s="320">
        <f t="shared" si="11"/>
        <v>45009</v>
      </c>
      <c r="E84" s="320">
        <f t="shared" ref="E84:E86" si="13">D84+4</f>
        <v>45013</v>
      </c>
      <c r="F84" s="320">
        <f t="shared" ref="F84:F86" si="14">+D84+7</f>
        <v>45016</v>
      </c>
      <c r="G84" s="461">
        <f t="shared" si="12"/>
        <v>45010</v>
      </c>
      <c r="H84" s="444"/>
    </row>
    <row r="85" spans="1:8" ht="17.25" hidden="1" customHeight="1" x14ac:dyDescent="0.2">
      <c r="A85" s="387"/>
      <c r="B85" s="173" t="s">
        <v>3103</v>
      </c>
      <c r="C85" s="173" t="s">
        <v>3850</v>
      </c>
      <c r="D85" s="320">
        <f t="shared" si="11"/>
        <v>45016</v>
      </c>
      <c r="E85" s="320">
        <f t="shared" si="13"/>
        <v>45020</v>
      </c>
      <c r="F85" s="320">
        <f t="shared" si="14"/>
        <v>45023</v>
      </c>
      <c r="G85" s="461">
        <f t="shared" si="12"/>
        <v>45017</v>
      </c>
      <c r="H85" s="444"/>
    </row>
    <row r="86" spans="1:8" ht="17.25" hidden="1" customHeight="1" x14ac:dyDescent="0.2">
      <c r="A86" s="387"/>
      <c r="B86" s="173" t="s">
        <v>3773</v>
      </c>
      <c r="C86" s="173" t="s">
        <v>3851</v>
      </c>
      <c r="D86" s="320">
        <f t="shared" si="11"/>
        <v>45023</v>
      </c>
      <c r="E86" s="320">
        <f t="shared" si="13"/>
        <v>45027</v>
      </c>
      <c r="F86" s="320">
        <f t="shared" si="14"/>
        <v>45030</v>
      </c>
      <c r="G86" s="461">
        <f t="shared" si="12"/>
        <v>45024</v>
      </c>
      <c r="H86" s="444"/>
    </row>
    <row r="87" spans="1:8" ht="17.25" hidden="1" customHeight="1" x14ac:dyDescent="0.2">
      <c r="A87" s="387"/>
      <c r="B87" s="173" t="s">
        <v>3834</v>
      </c>
      <c r="C87" s="173" t="s">
        <v>3852</v>
      </c>
      <c r="D87" s="320">
        <f t="shared" si="11"/>
        <v>45030</v>
      </c>
      <c r="E87" s="320">
        <f t="shared" ref="E87" si="15">D87+4</f>
        <v>45034</v>
      </c>
      <c r="F87" s="320">
        <f t="shared" ref="F87" si="16">+D87+7</f>
        <v>45037</v>
      </c>
      <c r="G87" s="461">
        <f t="shared" si="12"/>
        <v>45031</v>
      </c>
      <c r="H87" s="444"/>
    </row>
    <row r="88" spans="1:8" ht="17.25" hidden="1" customHeight="1" x14ac:dyDescent="0.2">
      <c r="A88" s="387"/>
      <c r="B88" s="173" t="s">
        <v>3853</v>
      </c>
      <c r="C88" s="173" t="s">
        <v>3854</v>
      </c>
      <c r="D88" s="320">
        <f t="shared" si="11"/>
        <v>45037</v>
      </c>
      <c r="E88" s="320">
        <f t="shared" ref="E88" si="17">D88+4</f>
        <v>45041</v>
      </c>
      <c r="F88" s="320">
        <f t="shared" ref="F88" si="18">+D88+7</f>
        <v>45044</v>
      </c>
      <c r="G88" s="461">
        <f t="shared" si="12"/>
        <v>45038</v>
      </c>
      <c r="H88" s="444"/>
    </row>
    <row r="89" spans="1:8" ht="17.25" hidden="1" customHeight="1" x14ac:dyDescent="0.2">
      <c r="A89" s="387"/>
      <c r="B89" s="173" t="s">
        <v>3855</v>
      </c>
      <c r="C89" s="173" t="s">
        <v>3856</v>
      </c>
      <c r="D89" s="320">
        <f t="shared" si="11"/>
        <v>45044</v>
      </c>
      <c r="E89" s="320">
        <f t="shared" ref="E89" si="19">D89+4</f>
        <v>45048</v>
      </c>
      <c r="F89" s="320">
        <f t="shared" ref="F89" si="20">+D89+7</f>
        <v>45051</v>
      </c>
      <c r="G89" s="461">
        <f t="shared" si="12"/>
        <v>45045</v>
      </c>
      <c r="H89" s="444"/>
    </row>
    <row r="90" spans="1:8" ht="17.25" hidden="1" customHeight="1" x14ac:dyDescent="0.2">
      <c r="A90" s="387"/>
      <c r="B90" s="173" t="s">
        <v>3857</v>
      </c>
      <c r="C90" s="173" t="s">
        <v>3858</v>
      </c>
      <c r="D90" s="320">
        <f t="shared" si="11"/>
        <v>45051</v>
      </c>
      <c r="E90" s="320">
        <f t="shared" ref="E90" si="21">D90+4</f>
        <v>45055</v>
      </c>
      <c r="F90" s="320">
        <f t="shared" ref="F90" si="22">+D90+7</f>
        <v>45058</v>
      </c>
      <c r="G90" s="461">
        <f t="shared" si="12"/>
        <v>45052</v>
      </c>
      <c r="H90" s="444"/>
    </row>
    <row r="91" spans="1:8" ht="17.25" hidden="1" customHeight="1" x14ac:dyDescent="0.2">
      <c r="A91" s="387"/>
      <c r="B91" s="173" t="s">
        <v>3839</v>
      </c>
      <c r="C91" s="173" t="s">
        <v>3859</v>
      </c>
      <c r="D91" s="320">
        <f t="shared" si="11"/>
        <v>45058</v>
      </c>
      <c r="E91" s="320">
        <f t="shared" ref="E91" si="23">D91+4</f>
        <v>45062</v>
      </c>
      <c r="F91" s="320">
        <f t="shared" ref="F91" si="24">+D91+7</f>
        <v>45065</v>
      </c>
      <c r="G91" s="461">
        <f t="shared" si="12"/>
        <v>45059</v>
      </c>
      <c r="H91" s="444"/>
    </row>
    <row r="92" spans="1:8" ht="17.25" hidden="1" customHeight="1" x14ac:dyDescent="0.2">
      <c r="A92" s="387"/>
      <c r="B92" s="173" t="s">
        <v>3860</v>
      </c>
      <c r="C92" s="173" t="s">
        <v>3861</v>
      </c>
      <c r="D92" s="320">
        <f t="shared" si="11"/>
        <v>45065</v>
      </c>
      <c r="E92" s="320">
        <f t="shared" ref="E92" si="25">D92+4</f>
        <v>45069</v>
      </c>
      <c r="F92" s="320">
        <f t="shared" ref="F92" si="26">+D92+7</f>
        <v>45072</v>
      </c>
      <c r="G92" s="461">
        <f t="shared" si="12"/>
        <v>45066</v>
      </c>
      <c r="H92" s="444"/>
    </row>
    <row r="93" spans="1:8" ht="17.25" hidden="1" customHeight="1" x14ac:dyDescent="0.2">
      <c r="A93" s="387"/>
      <c r="B93" s="173" t="s">
        <v>3753</v>
      </c>
      <c r="C93" s="173" t="s">
        <v>3861</v>
      </c>
      <c r="D93" s="320">
        <f t="shared" si="11"/>
        <v>45072</v>
      </c>
      <c r="E93" s="320">
        <f t="shared" ref="E93" si="27">D93+4</f>
        <v>45076</v>
      </c>
      <c r="F93" s="320">
        <f t="shared" ref="F93" si="28">+D93+7</f>
        <v>45079</v>
      </c>
      <c r="G93" s="461">
        <f t="shared" si="12"/>
        <v>45073</v>
      </c>
      <c r="H93" s="444"/>
    </row>
    <row r="94" spans="1:8" ht="17.25" hidden="1" customHeight="1" x14ac:dyDescent="0.2">
      <c r="A94" s="387"/>
      <c r="B94" s="173"/>
      <c r="C94" s="173"/>
      <c r="D94" s="320">
        <f t="shared" si="11"/>
        <v>45079</v>
      </c>
      <c r="E94" s="320">
        <f t="shared" ref="E94" si="29">D94+4</f>
        <v>45083</v>
      </c>
      <c r="F94" s="320">
        <f t="shared" ref="F94" si="30">+D94+7</f>
        <v>45086</v>
      </c>
      <c r="G94" s="461">
        <f t="shared" si="12"/>
        <v>45080</v>
      </c>
      <c r="H94" s="444"/>
    </row>
    <row r="95" spans="1:8" ht="17.25" hidden="1" customHeight="1" x14ac:dyDescent="0.2">
      <c r="A95" s="387"/>
      <c r="B95" s="173"/>
      <c r="C95" s="173"/>
      <c r="D95" s="320">
        <f t="shared" si="11"/>
        <v>45086</v>
      </c>
      <c r="E95" s="320">
        <f t="shared" ref="E95:E106" si="31">D95+4</f>
        <v>45090</v>
      </c>
      <c r="F95" s="320">
        <f t="shared" ref="F95:F106" si="32">+D95+7</f>
        <v>45093</v>
      </c>
      <c r="G95" s="461">
        <f t="shared" si="12"/>
        <v>45087</v>
      </c>
      <c r="H95" s="444"/>
    </row>
    <row r="96" spans="1:8" ht="17.25" hidden="1" customHeight="1" x14ac:dyDescent="0.2">
      <c r="A96" s="387"/>
      <c r="B96" s="173"/>
      <c r="C96" s="173"/>
      <c r="D96" s="320">
        <f t="shared" si="11"/>
        <v>45093</v>
      </c>
      <c r="E96" s="320">
        <f t="shared" si="31"/>
        <v>45097</v>
      </c>
      <c r="F96" s="320">
        <f t="shared" si="32"/>
        <v>45100</v>
      </c>
      <c r="G96" s="461">
        <f t="shared" si="12"/>
        <v>45094</v>
      </c>
      <c r="H96" s="444"/>
    </row>
    <row r="97" spans="1:8" ht="17.25" hidden="1" customHeight="1" x14ac:dyDescent="0.2">
      <c r="A97" s="387"/>
      <c r="B97" s="173"/>
      <c r="C97" s="173"/>
      <c r="D97" s="320">
        <f t="shared" si="11"/>
        <v>45100</v>
      </c>
      <c r="E97" s="320">
        <f t="shared" si="31"/>
        <v>45104</v>
      </c>
      <c r="F97" s="320">
        <f t="shared" si="32"/>
        <v>45107</v>
      </c>
      <c r="G97" s="461">
        <f t="shared" si="12"/>
        <v>45101</v>
      </c>
      <c r="H97" s="444"/>
    </row>
    <row r="98" spans="1:8" ht="17.25" hidden="1" customHeight="1" x14ac:dyDescent="0.2">
      <c r="A98" s="387"/>
      <c r="B98" s="173"/>
      <c r="C98" s="173"/>
      <c r="D98" s="320">
        <f t="shared" si="11"/>
        <v>45107</v>
      </c>
      <c r="E98" s="320">
        <f t="shared" si="31"/>
        <v>45111</v>
      </c>
      <c r="F98" s="320">
        <f t="shared" si="32"/>
        <v>45114</v>
      </c>
      <c r="G98" s="461">
        <f t="shared" si="12"/>
        <v>45108</v>
      </c>
      <c r="H98" s="444"/>
    </row>
    <row r="99" spans="1:8" ht="17.25" hidden="1" customHeight="1" x14ac:dyDescent="0.2">
      <c r="A99" s="387"/>
      <c r="B99" s="173"/>
      <c r="C99" s="173"/>
      <c r="D99" s="320">
        <f t="shared" si="11"/>
        <v>45114</v>
      </c>
      <c r="E99" s="320">
        <f t="shared" si="31"/>
        <v>45118</v>
      </c>
      <c r="F99" s="320">
        <f t="shared" si="32"/>
        <v>45121</v>
      </c>
      <c r="G99" s="461">
        <f t="shared" si="12"/>
        <v>45115</v>
      </c>
      <c r="H99" s="444"/>
    </row>
    <row r="100" spans="1:8" ht="17.25" hidden="1" customHeight="1" x14ac:dyDescent="0.2">
      <c r="A100" s="387"/>
      <c r="B100" s="173"/>
      <c r="C100" s="173"/>
      <c r="D100" s="320">
        <f t="shared" si="11"/>
        <v>45121</v>
      </c>
      <c r="E100" s="320">
        <f t="shared" si="31"/>
        <v>45125</v>
      </c>
      <c r="F100" s="320">
        <f t="shared" si="32"/>
        <v>45128</v>
      </c>
      <c r="G100" s="461">
        <f t="shared" si="12"/>
        <v>45122</v>
      </c>
      <c r="H100" s="444"/>
    </row>
    <row r="101" spans="1:8" ht="17.25" hidden="1" customHeight="1" x14ac:dyDescent="0.2">
      <c r="A101" s="387"/>
      <c r="B101" s="173"/>
      <c r="C101" s="173"/>
      <c r="D101" s="320">
        <f t="shared" si="11"/>
        <v>45128</v>
      </c>
      <c r="E101" s="320">
        <f t="shared" si="31"/>
        <v>45132</v>
      </c>
      <c r="F101" s="320">
        <f t="shared" si="32"/>
        <v>45135</v>
      </c>
      <c r="G101" s="461">
        <f t="shared" si="12"/>
        <v>45129</v>
      </c>
      <c r="H101" s="444"/>
    </row>
    <row r="102" spans="1:8" ht="17.25" hidden="1" customHeight="1" x14ac:dyDescent="0.2">
      <c r="A102" s="387"/>
      <c r="B102" s="173"/>
      <c r="C102" s="173"/>
      <c r="D102" s="320">
        <f t="shared" si="11"/>
        <v>45135</v>
      </c>
      <c r="E102" s="320">
        <f t="shared" si="31"/>
        <v>45139</v>
      </c>
      <c r="F102" s="320">
        <f t="shared" si="32"/>
        <v>45142</v>
      </c>
      <c r="G102" s="461">
        <f t="shared" si="12"/>
        <v>45136</v>
      </c>
      <c r="H102" s="444"/>
    </row>
    <row r="103" spans="1:8" ht="17.25" hidden="1" customHeight="1" x14ac:dyDescent="0.2">
      <c r="A103" s="387"/>
      <c r="B103" s="173"/>
      <c r="C103" s="173"/>
      <c r="D103" s="320">
        <f t="shared" si="11"/>
        <v>45142</v>
      </c>
      <c r="E103" s="320">
        <f t="shared" si="31"/>
        <v>45146</v>
      </c>
      <c r="F103" s="320">
        <f t="shared" si="32"/>
        <v>45149</v>
      </c>
      <c r="G103" s="461">
        <f t="shared" si="12"/>
        <v>45143</v>
      </c>
      <c r="H103" s="444"/>
    </row>
    <row r="104" spans="1:8" ht="17.25" hidden="1" customHeight="1" x14ac:dyDescent="0.2">
      <c r="A104" s="387"/>
      <c r="B104" s="173"/>
      <c r="C104" s="173"/>
      <c r="D104" s="320">
        <f t="shared" si="11"/>
        <v>45149</v>
      </c>
      <c r="E104" s="320">
        <f t="shared" si="31"/>
        <v>45153</v>
      </c>
      <c r="F104" s="320">
        <f t="shared" si="32"/>
        <v>45156</v>
      </c>
      <c r="G104" s="461">
        <f t="shared" si="12"/>
        <v>45150</v>
      </c>
      <c r="H104" s="444"/>
    </row>
    <row r="105" spans="1:8" ht="17.25" hidden="1" customHeight="1" x14ac:dyDescent="0.2">
      <c r="A105" s="387"/>
      <c r="B105" s="173"/>
      <c r="C105" s="173"/>
      <c r="D105" s="320">
        <f t="shared" si="11"/>
        <v>45156</v>
      </c>
      <c r="E105" s="320">
        <f t="shared" si="31"/>
        <v>45160</v>
      </c>
      <c r="F105" s="320">
        <f t="shared" si="32"/>
        <v>45163</v>
      </c>
      <c r="G105" s="461">
        <f t="shared" si="12"/>
        <v>45157</v>
      </c>
      <c r="H105" s="444"/>
    </row>
    <row r="106" spans="1:8" ht="17.25" hidden="1" customHeight="1" x14ac:dyDescent="0.2">
      <c r="A106" s="387"/>
      <c r="B106" s="173"/>
      <c r="C106" s="173"/>
      <c r="D106" s="320">
        <f t="shared" si="11"/>
        <v>45163</v>
      </c>
      <c r="E106" s="320">
        <f t="shared" si="31"/>
        <v>45167</v>
      </c>
      <c r="F106" s="320">
        <f t="shared" si="32"/>
        <v>45170</v>
      </c>
      <c r="G106" s="461">
        <f t="shared" si="12"/>
        <v>45164</v>
      </c>
      <c r="H106" s="444"/>
    </row>
    <row r="107" spans="1:8" ht="20.25" customHeight="1" x14ac:dyDescent="0.2">
      <c r="A107" s="387"/>
      <c r="B107" s="445" t="s">
        <v>439</v>
      </c>
      <c r="C107" s="173" t="s">
        <v>3862</v>
      </c>
      <c r="D107" s="491">
        <v>45175</v>
      </c>
      <c r="E107" s="491">
        <f t="shared" ref="E107:E120" si="33">D107+6</f>
        <v>45181</v>
      </c>
      <c r="F107" s="491">
        <f t="shared" ref="F107:F120" si="34">D107+10</f>
        <v>45185</v>
      </c>
      <c r="G107" s="567">
        <v>45176</v>
      </c>
      <c r="H107" s="444"/>
    </row>
    <row r="108" spans="1:8" ht="20.25" customHeight="1" x14ac:dyDescent="0.2">
      <c r="A108" s="387"/>
      <c r="B108" s="173" t="s">
        <v>3753</v>
      </c>
      <c r="C108" s="173" t="s">
        <v>3863</v>
      </c>
      <c r="D108" s="320">
        <f t="shared" ref="D108:D120" si="35">D107+7</f>
        <v>45182</v>
      </c>
      <c r="E108" s="320">
        <f t="shared" si="33"/>
        <v>45188</v>
      </c>
      <c r="F108" s="320">
        <f t="shared" si="34"/>
        <v>45192</v>
      </c>
      <c r="G108" s="461">
        <f t="shared" ref="G108:G120" si="36">G107+7</f>
        <v>45183</v>
      </c>
      <c r="H108" s="444"/>
    </row>
    <row r="109" spans="1:8" ht="20.25" customHeight="1" x14ac:dyDescent="0.2">
      <c r="A109" s="387"/>
      <c r="B109" s="173" t="s">
        <v>3864</v>
      </c>
      <c r="C109" s="173" t="s">
        <v>3865</v>
      </c>
      <c r="D109" s="320">
        <f t="shared" si="35"/>
        <v>45189</v>
      </c>
      <c r="E109" s="320">
        <f t="shared" si="33"/>
        <v>45195</v>
      </c>
      <c r="F109" s="320">
        <f t="shared" si="34"/>
        <v>45199</v>
      </c>
      <c r="G109" s="461">
        <f t="shared" si="36"/>
        <v>45190</v>
      </c>
      <c r="H109" s="444"/>
    </row>
    <row r="110" spans="1:8" ht="20.25" customHeight="1" x14ac:dyDescent="0.2">
      <c r="A110" s="387"/>
      <c r="B110" s="445" t="s">
        <v>439</v>
      </c>
      <c r="C110" s="173" t="s">
        <v>3866</v>
      </c>
      <c r="D110" s="491">
        <f t="shared" si="35"/>
        <v>45196</v>
      </c>
      <c r="E110" s="491">
        <f t="shared" si="33"/>
        <v>45202</v>
      </c>
      <c r="F110" s="491">
        <f t="shared" si="34"/>
        <v>45206</v>
      </c>
      <c r="G110" s="567">
        <f t="shared" si="36"/>
        <v>45197</v>
      </c>
      <c r="H110" s="444"/>
    </row>
    <row r="111" spans="1:8" ht="20.25" customHeight="1" x14ac:dyDescent="0.2">
      <c r="A111" s="387"/>
      <c r="B111" s="445" t="s">
        <v>439</v>
      </c>
      <c r="C111" s="173" t="s">
        <v>3867</v>
      </c>
      <c r="D111" s="491">
        <f t="shared" si="35"/>
        <v>45203</v>
      </c>
      <c r="E111" s="491">
        <f t="shared" si="33"/>
        <v>45209</v>
      </c>
      <c r="F111" s="491">
        <f t="shared" si="34"/>
        <v>45213</v>
      </c>
      <c r="G111" s="567">
        <f t="shared" si="36"/>
        <v>45204</v>
      </c>
      <c r="H111" s="444"/>
    </row>
    <row r="112" spans="1:8" ht="20.25" customHeight="1" x14ac:dyDescent="0.2">
      <c r="A112" s="387"/>
      <c r="B112" s="173" t="s">
        <v>3868</v>
      </c>
      <c r="C112" s="173" t="s">
        <v>3869</v>
      </c>
      <c r="D112" s="320">
        <f t="shared" si="35"/>
        <v>45210</v>
      </c>
      <c r="E112" s="320">
        <f t="shared" si="33"/>
        <v>45216</v>
      </c>
      <c r="F112" s="320">
        <f t="shared" si="34"/>
        <v>45220</v>
      </c>
      <c r="G112" s="461">
        <f t="shared" si="36"/>
        <v>45211</v>
      </c>
      <c r="H112" s="444"/>
    </row>
    <row r="113" spans="1:11" ht="20.25" customHeight="1" x14ac:dyDescent="0.2">
      <c r="A113" s="387"/>
      <c r="B113" s="173" t="s">
        <v>3094</v>
      </c>
      <c r="C113" s="173" t="s">
        <v>3870</v>
      </c>
      <c r="D113" s="320">
        <f t="shared" si="35"/>
        <v>45217</v>
      </c>
      <c r="E113" s="320">
        <f t="shared" si="33"/>
        <v>45223</v>
      </c>
      <c r="F113" s="320">
        <f t="shared" si="34"/>
        <v>45227</v>
      </c>
      <c r="G113" s="461">
        <f t="shared" si="36"/>
        <v>45218</v>
      </c>
      <c r="H113" s="444"/>
      <c r="I113" s="448"/>
      <c r="J113" s="146"/>
      <c r="K113" s="146"/>
    </row>
    <row r="114" spans="1:11" ht="20.25" customHeight="1" x14ac:dyDescent="0.2">
      <c r="A114" s="387"/>
      <c r="B114" s="173" t="s">
        <v>3871</v>
      </c>
      <c r="C114" s="173" t="s">
        <v>3872</v>
      </c>
      <c r="D114" s="320">
        <f t="shared" si="35"/>
        <v>45224</v>
      </c>
      <c r="E114" s="320">
        <f t="shared" si="33"/>
        <v>45230</v>
      </c>
      <c r="F114" s="320">
        <f t="shared" si="34"/>
        <v>45234</v>
      </c>
      <c r="G114" s="461">
        <f t="shared" si="36"/>
        <v>45225</v>
      </c>
      <c r="H114" s="444"/>
      <c r="I114" s="448"/>
      <c r="J114" s="146"/>
      <c r="K114" s="146"/>
    </row>
    <row r="115" spans="1:11" ht="20.25" customHeight="1" x14ac:dyDescent="0.2">
      <c r="A115" s="387"/>
      <c r="B115" s="173" t="s">
        <v>3873</v>
      </c>
      <c r="C115" s="173" t="s">
        <v>3874</v>
      </c>
      <c r="D115" s="320">
        <f t="shared" si="35"/>
        <v>45231</v>
      </c>
      <c r="E115" s="320">
        <f t="shared" si="33"/>
        <v>45237</v>
      </c>
      <c r="F115" s="320">
        <f t="shared" si="34"/>
        <v>45241</v>
      </c>
      <c r="G115" s="461">
        <f t="shared" si="36"/>
        <v>45232</v>
      </c>
      <c r="H115" s="444"/>
      <c r="I115" s="448"/>
      <c r="J115" s="146"/>
      <c r="K115" s="146"/>
    </row>
    <row r="116" spans="1:11" ht="20.25" customHeight="1" x14ac:dyDescent="0.2">
      <c r="A116" s="387"/>
      <c r="B116" s="173" t="s">
        <v>3875</v>
      </c>
      <c r="C116" s="173" t="s">
        <v>3876</v>
      </c>
      <c r="D116" s="320">
        <f t="shared" si="35"/>
        <v>45238</v>
      </c>
      <c r="E116" s="320">
        <f t="shared" si="33"/>
        <v>45244</v>
      </c>
      <c r="F116" s="320">
        <f t="shared" si="34"/>
        <v>45248</v>
      </c>
      <c r="G116" s="461">
        <f t="shared" si="36"/>
        <v>45239</v>
      </c>
      <c r="H116" s="444"/>
      <c r="I116" s="448"/>
      <c r="J116" s="146"/>
      <c r="K116" s="146"/>
    </row>
    <row r="117" spans="1:11" ht="20.25" customHeight="1" x14ac:dyDescent="0.2">
      <c r="A117" s="387"/>
      <c r="B117" s="173" t="s">
        <v>3877</v>
      </c>
      <c r="C117" s="173" t="s">
        <v>3878</v>
      </c>
      <c r="D117" s="320">
        <f t="shared" si="35"/>
        <v>45245</v>
      </c>
      <c r="E117" s="320">
        <f t="shared" si="33"/>
        <v>45251</v>
      </c>
      <c r="F117" s="320">
        <f t="shared" si="34"/>
        <v>45255</v>
      </c>
      <c r="G117" s="461">
        <f t="shared" si="36"/>
        <v>45246</v>
      </c>
      <c r="H117" s="444"/>
      <c r="I117" s="448"/>
      <c r="J117" s="146"/>
      <c r="K117" s="146"/>
    </row>
    <row r="118" spans="1:11" ht="20.25" customHeight="1" x14ac:dyDescent="0.2">
      <c r="A118" s="387"/>
      <c r="B118" s="173" t="s">
        <v>3879</v>
      </c>
      <c r="C118" s="173" t="s">
        <v>3880</v>
      </c>
      <c r="D118" s="320">
        <f t="shared" si="35"/>
        <v>45252</v>
      </c>
      <c r="E118" s="320">
        <f t="shared" si="33"/>
        <v>45258</v>
      </c>
      <c r="F118" s="320">
        <f t="shared" si="34"/>
        <v>45262</v>
      </c>
      <c r="G118" s="461">
        <f t="shared" si="36"/>
        <v>45253</v>
      </c>
      <c r="H118" s="444"/>
      <c r="I118" s="448"/>
      <c r="J118" s="146"/>
      <c r="K118" s="146"/>
    </row>
    <row r="119" spans="1:11" ht="20.25" customHeight="1" x14ac:dyDescent="0.2">
      <c r="A119" s="387"/>
      <c r="B119" s="173" t="s">
        <v>3881</v>
      </c>
      <c r="C119" s="173" t="s">
        <v>3882</v>
      </c>
      <c r="D119" s="320">
        <f t="shared" si="35"/>
        <v>45259</v>
      </c>
      <c r="E119" s="320">
        <f t="shared" si="33"/>
        <v>45265</v>
      </c>
      <c r="F119" s="320">
        <f t="shared" si="34"/>
        <v>45269</v>
      </c>
      <c r="G119" s="461">
        <f t="shared" si="36"/>
        <v>45260</v>
      </c>
      <c r="H119" s="444"/>
      <c r="I119" s="448"/>
      <c r="J119" s="146"/>
      <c r="K119" s="146"/>
    </row>
    <row r="120" spans="1:11" ht="20.25" customHeight="1" x14ac:dyDescent="0.2">
      <c r="A120" s="387"/>
      <c r="B120" s="173" t="s">
        <v>3883</v>
      </c>
      <c r="C120" s="173" t="s">
        <v>3884</v>
      </c>
      <c r="D120" s="320">
        <f t="shared" si="35"/>
        <v>45266</v>
      </c>
      <c r="E120" s="320">
        <f t="shared" si="33"/>
        <v>45272</v>
      </c>
      <c r="F120" s="320">
        <f t="shared" si="34"/>
        <v>45276</v>
      </c>
      <c r="G120" s="461">
        <f t="shared" si="36"/>
        <v>45267</v>
      </c>
      <c r="H120" s="444"/>
      <c r="I120" s="448"/>
      <c r="J120" s="146"/>
      <c r="K120" s="146"/>
    </row>
    <row r="121" spans="1:11" ht="16.899999999999999" customHeight="1" x14ac:dyDescent="0.2">
      <c r="A121" s="387"/>
      <c r="B121" s="148"/>
      <c r="C121" s="148"/>
      <c r="D121" s="155"/>
      <c r="E121" s="155"/>
      <c r="F121" s="155"/>
      <c r="G121" s="461"/>
      <c r="H121" s="444"/>
      <c r="I121" s="448"/>
      <c r="J121" s="146"/>
      <c r="K121" s="146"/>
    </row>
    <row r="122" spans="1:11" ht="16.899999999999999" customHeight="1" x14ac:dyDescent="0.2">
      <c r="A122" s="387"/>
      <c r="B122" s="148"/>
      <c r="C122" s="148"/>
      <c r="D122" s="155"/>
      <c r="E122" s="155"/>
      <c r="F122" s="155"/>
      <c r="G122" s="461"/>
      <c r="H122" s="444"/>
      <c r="I122" s="448"/>
      <c r="J122" s="146"/>
      <c r="K122" s="146"/>
    </row>
    <row r="123" spans="1:11" ht="14.45" customHeight="1" x14ac:dyDescent="0.2">
      <c r="B123" s="148"/>
      <c r="C123" s="148"/>
      <c r="D123" s="155"/>
      <c r="E123" s="155"/>
      <c r="F123" s="155"/>
      <c r="G123" s="461"/>
      <c r="H123" s="444"/>
      <c r="I123" s="448"/>
      <c r="J123" s="146"/>
      <c r="K123" s="146"/>
    </row>
    <row r="124" spans="1:11" s="159" customFormat="1" ht="17.25" customHeight="1" x14ac:dyDescent="0.2">
      <c r="A124" s="345"/>
      <c r="B124" s="147" t="s">
        <v>1398</v>
      </c>
      <c r="C124" s="145"/>
      <c r="D124" s="145"/>
      <c r="E124" s="145"/>
      <c r="G124" s="145"/>
      <c r="I124" s="147"/>
      <c r="J124" s="145"/>
    </row>
    <row r="125" spans="1:11" s="159" customFormat="1" ht="17.25" customHeight="1" x14ac:dyDescent="0.2">
      <c r="A125" s="346"/>
      <c r="B125" s="147"/>
      <c r="C125" s="193"/>
      <c r="D125" s="193"/>
      <c r="E125" s="194"/>
      <c r="F125" s="195"/>
      <c r="G125" s="195"/>
      <c r="H125" s="195"/>
      <c r="I125" s="195"/>
      <c r="J125" s="193"/>
      <c r="K125" s="196"/>
    </row>
    <row r="126" spans="1:11" s="159" customFormat="1" ht="17.25" customHeight="1" x14ac:dyDescent="0.2">
      <c r="A126" s="346"/>
      <c r="B126" s="8" t="s">
        <v>528</v>
      </c>
      <c r="C126" s="11"/>
      <c r="D126" s="11"/>
      <c r="E126" s="2" t="s">
        <v>1418</v>
      </c>
      <c r="F126" s="2"/>
      <c r="G126" s="11"/>
      <c r="H126" s="11"/>
      <c r="I126" s="2"/>
      <c r="J126" s="2" t="s">
        <v>530</v>
      </c>
      <c r="K126" s="2"/>
    </row>
    <row r="127" spans="1:11" s="159" customFormat="1" ht="17.25" customHeight="1" x14ac:dyDescent="0.2">
      <c r="A127" s="347"/>
      <c r="B127" s="197" t="s">
        <v>531</v>
      </c>
      <c r="C127" s="193"/>
      <c r="D127" s="198" t="s">
        <v>532</v>
      </c>
      <c r="E127" s="11" t="s">
        <v>533</v>
      </c>
      <c r="F127" s="11"/>
      <c r="G127" s="198" t="s">
        <v>534</v>
      </c>
      <c r="H127" s="11"/>
      <c r="I127" s="197"/>
      <c r="J127" s="197" t="s">
        <v>535</v>
      </c>
      <c r="K127" s="198" t="s">
        <v>536</v>
      </c>
    </row>
    <row r="128" spans="1:11" s="159" customFormat="1" ht="17.25" customHeight="1" x14ac:dyDescent="0.2">
      <c r="A128" s="346"/>
      <c r="B128" s="424" t="s">
        <v>537</v>
      </c>
      <c r="C128" s="202"/>
      <c r="D128" s="584" t="s">
        <v>538</v>
      </c>
      <c r="E128" s="197"/>
      <c r="F128" s="723" t="s">
        <v>539</v>
      </c>
      <c r="G128" s="747" t="s">
        <v>540</v>
      </c>
      <c r="H128" s="252" t="s">
        <v>541</v>
      </c>
      <c r="I128" s="193"/>
      <c r="J128" s="201" t="s">
        <v>542</v>
      </c>
      <c r="K128" s="203" t="s">
        <v>543</v>
      </c>
    </row>
    <row r="129" spans="2:11" s="159" customFormat="1" ht="17.25" customHeight="1" x14ac:dyDescent="0.2">
      <c r="B129" s="424" t="s">
        <v>544</v>
      </c>
      <c r="C129" s="202"/>
      <c r="D129" s="584" t="s">
        <v>545</v>
      </c>
      <c r="E129" s="197"/>
      <c r="F129" s="723" t="s">
        <v>546</v>
      </c>
      <c r="G129" s="747" t="s">
        <v>547</v>
      </c>
      <c r="H129" s="252" t="s">
        <v>548</v>
      </c>
      <c r="I129" s="193"/>
      <c r="J129" s="201" t="s">
        <v>549</v>
      </c>
      <c r="K129" s="203" t="s">
        <v>550</v>
      </c>
    </row>
    <row r="130" spans="2:11" s="159" customFormat="1" ht="17.25" customHeight="1" x14ac:dyDescent="0.2">
      <c r="B130" s="201" t="s">
        <v>2640</v>
      </c>
      <c r="C130" s="202"/>
      <c r="D130" s="203" t="s">
        <v>552</v>
      </c>
      <c r="E130" s="197"/>
      <c r="F130" s="723" t="s">
        <v>553</v>
      </c>
      <c r="G130" s="747" t="s">
        <v>554</v>
      </c>
      <c r="H130" s="252" t="s">
        <v>555</v>
      </c>
      <c r="I130" s="193"/>
      <c r="J130" s="424" t="s">
        <v>556</v>
      </c>
      <c r="K130" s="584" t="s">
        <v>557</v>
      </c>
    </row>
    <row r="131" spans="2:11" s="159" customFormat="1" ht="17.25" customHeight="1" x14ac:dyDescent="0.2">
      <c r="B131" s="201" t="s">
        <v>558</v>
      </c>
      <c r="C131" s="202"/>
      <c r="D131" s="203" t="s">
        <v>559</v>
      </c>
      <c r="E131" s="197"/>
      <c r="F131" s="723" t="s">
        <v>560</v>
      </c>
      <c r="G131" s="747" t="s">
        <v>561</v>
      </c>
      <c r="H131" s="252" t="s">
        <v>562</v>
      </c>
      <c r="I131" s="193"/>
      <c r="J131" s="201" t="s">
        <v>563</v>
      </c>
      <c r="K131" s="203" t="s">
        <v>564</v>
      </c>
    </row>
    <row r="132" spans="2:11" s="159" customFormat="1" ht="17.25" customHeight="1" x14ac:dyDescent="0.2">
      <c r="B132" s="424" t="s">
        <v>565</v>
      </c>
      <c r="C132" s="202"/>
      <c r="D132" s="584" t="s">
        <v>566</v>
      </c>
      <c r="E132" s="197"/>
      <c r="F132" s="723" t="s">
        <v>2641</v>
      </c>
      <c r="G132" s="747" t="s">
        <v>568</v>
      </c>
      <c r="H132" s="252" t="s">
        <v>2642</v>
      </c>
      <c r="I132" s="193"/>
      <c r="J132" s="201" t="s">
        <v>570</v>
      </c>
      <c r="K132" s="203" t="s">
        <v>571</v>
      </c>
    </row>
    <row r="133" spans="2:11" s="159" customFormat="1" ht="17.25" customHeight="1" x14ac:dyDescent="0.2">
      <c r="B133" s="424" t="s">
        <v>1428</v>
      </c>
      <c r="C133" s="202"/>
      <c r="D133" s="584" t="s">
        <v>1429</v>
      </c>
      <c r="E133" s="197"/>
      <c r="F133" s="723"/>
      <c r="G133" s="747"/>
      <c r="H133" s="252"/>
      <c r="I133" s="193"/>
      <c r="J133" s="201" t="s">
        <v>1430</v>
      </c>
      <c r="K133" s="203" t="s">
        <v>1432</v>
      </c>
    </row>
    <row r="134" spans="2:11" s="159" customFormat="1" ht="17.25" customHeight="1" x14ac:dyDescent="0.2">
      <c r="B134" s="424" t="s">
        <v>572</v>
      </c>
      <c r="C134" s="202"/>
      <c r="D134" s="584" t="s">
        <v>573</v>
      </c>
      <c r="E134" s="197"/>
      <c r="F134" s="517"/>
      <c r="G134"/>
      <c r="H134"/>
      <c r="I134" s="193"/>
      <c r="J134" s="424" t="s">
        <v>577</v>
      </c>
      <c r="K134" s="425" t="s">
        <v>578</v>
      </c>
    </row>
    <row r="135" spans="2:11" ht="17.25" customHeight="1" x14ac:dyDescent="0.2">
      <c r="B135" s="424" t="s">
        <v>579</v>
      </c>
      <c r="C135" s="202"/>
      <c r="D135" s="584" t="s">
        <v>580</v>
      </c>
      <c r="E135" s="11"/>
      <c r="F135" s="11"/>
      <c r="G135" s="14"/>
      <c r="H135" s="13"/>
      <c r="I135" s="193"/>
      <c r="J135" s="197"/>
      <c r="K135" s="193"/>
    </row>
    <row r="136" spans="2:11" ht="17.25" customHeight="1" x14ac:dyDescent="0.2">
      <c r="B136" s="14"/>
      <c r="C136" s="14"/>
      <c r="D136" s="14"/>
      <c r="E136" s="14"/>
      <c r="F136" s="14"/>
      <c r="G136" s="14"/>
      <c r="H136" s="11"/>
      <c r="I136" s="11"/>
      <c r="J136" s="17"/>
      <c r="K136" s="13"/>
    </row>
    <row r="137" spans="2:11" ht="17.25" customHeight="1" x14ac:dyDescent="0.2">
      <c r="B137" s="11" t="s">
        <v>1435</v>
      </c>
      <c r="C137" s="11" t="s">
        <v>1436</v>
      </c>
      <c r="D137" s="13"/>
      <c r="E137" s="11" t="s">
        <v>1437</v>
      </c>
      <c r="F137" s="16" t="s">
        <v>1438</v>
      </c>
      <c r="G137" s="14"/>
      <c r="H137" s="11"/>
      <c r="I137" s="11" t="s">
        <v>1437</v>
      </c>
      <c r="J137" s="11" t="s">
        <v>1439</v>
      </c>
      <c r="K137" s="14"/>
    </row>
  </sheetData>
  <mergeCells count="1">
    <mergeCell ref="A4:F4"/>
  </mergeCells>
  <hyperlinks>
    <hyperlink ref="G127" r:id="rId1" display="custsvc@msca.com.sg" xr:uid="{20EF6944-D3E6-49A5-B16C-7733F419BA60}"/>
    <hyperlink ref="K127" r:id="rId2" display="sinexp@msca.com.sg" xr:uid="{AA309018-1989-47F7-82B4-4B67C6BA1BC3}"/>
    <hyperlink ref="D127" r:id="rId3" display="mktg-dept@msca.com.sg" xr:uid="{D8B7B116-61A0-4517-89F8-FDF0E7D07131}"/>
    <hyperlink ref="K132" r:id="rId4" display="kslim@msca.com.sg" xr:uid="{49C49F44-F830-4E8E-8B8A-D6A5E89D8BEB}"/>
    <hyperlink ref="K131" r:id="rId5" display="mailto:skoh@msca.com.sg" xr:uid="{3C8D4C3B-350C-474D-87C0-10E74DBDAD7F}"/>
    <hyperlink ref="K133" r:id="rId6" display="ytluo@msca.com.sg" xr:uid="{79803A30-F64B-4F13-81EC-255A65580BD5}"/>
    <hyperlink ref="K130" r:id="rId7" xr:uid="{ECCC5310-A51A-488C-82B5-71754356BCE9}"/>
    <hyperlink ref="K134" r:id="rId8" xr:uid="{7EED903B-3AD3-4A76-B808-A242D81B72AE}"/>
    <hyperlink ref="D131" r:id="rId9" display="custsvc@msca.com.sg" xr:uid="{682F7806-B963-46BE-A24C-C91E97318EF4}"/>
    <hyperlink ref="D133" r:id="rId10" xr:uid="{2D7B11BA-55E5-47DE-AC3A-9B9046940477}"/>
    <hyperlink ref="D132" r:id="rId11" xr:uid="{1B66653E-DDB0-455E-A93B-6E0696939A80}"/>
    <hyperlink ref="D129" r:id="rId12" xr:uid="{397A4EB9-4324-4CEE-AB87-3224173108E8}"/>
    <hyperlink ref="D128" r:id="rId13" xr:uid="{C7943741-6DBD-4B02-B341-168C937A9FAF}"/>
    <hyperlink ref="D135" r:id="rId14" xr:uid="{7F58BF6D-6698-46F2-B544-446A37BF8A5E}"/>
    <hyperlink ref="G2" location="HOME!Print_Area" display="HOME" xr:uid="{B42CB8E8-175F-4434-9B3D-090199266157}"/>
  </hyperlinks>
  <pageMargins left="0.7" right="0.7" top="0.75" bottom="0.75" header="0.3" footer="0.3"/>
  <pageSetup paperSize="9" scale="59" orientation="landscape" r:id="rId15"/>
  <headerFooter>
    <oddFooter>&amp;L_x000D_&amp;1#&amp;"Calibri"&amp;10&amp;K000000 Sensitivity: Public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9">
    <tabColor theme="4"/>
    <pageSetUpPr fitToPage="1"/>
  </sheetPr>
  <dimension ref="A1:L117"/>
  <sheetViews>
    <sheetView zoomScale="85" zoomScaleNormal="85" zoomScaleSheetLayoutView="85" workbookViewId="0">
      <selection sqref="A1:L117"/>
    </sheetView>
  </sheetViews>
  <sheetFormatPr defaultColWidth="9.140625" defaultRowHeight="18" customHeight="1" x14ac:dyDescent="0.2"/>
  <cols>
    <col min="1" max="1" width="16.5703125" style="386" customWidth="1"/>
    <col min="2" max="2" width="23.140625" style="11" customWidth="1"/>
    <col min="3" max="3" width="11.42578125" style="11" customWidth="1"/>
    <col min="4" max="4" width="15" style="11" customWidth="1"/>
    <col min="5" max="6" width="16.85546875" style="11" customWidth="1"/>
    <col min="7" max="7" width="27.28515625" style="11" customWidth="1"/>
    <col min="8" max="8" width="18" style="11" customWidth="1"/>
    <col min="9" max="9" width="14.5703125" style="11" customWidth="1"/>
    <col min="10" max="10" width="24" style="11" customWidth="1"/>
    <col min="11" max="11" width="17" style="18" bestFit="1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2" s="124" customFormat="1" ht="18" customHeight="1" x14ac:dyDescent="0.2">
      <c r="A1" s="386"/>
      <c r="B1" s="122"/>
      <c r="C1" s="122"/>
      <c r="D1" s="122"/>
      <c r="E1" s="122"/>
      <c r="F1" s="122"/>
      <c r="G1" s="122"/>
      <c r="H1" s="122"/>
      <c r="I1" s="122"/>
      <c r="J1" s="122"/>
    </row>
    <row r="2" spans="1:12" s="124" customFormat="1" ht="18" customHeight="1" x14ac:dyDescent="0.2">
      <c r="A2" s="386"/>
      <c r="B2" s="8" t="s">
        <v>1281</v>
      </c>
      <c r="C2" s="122"/>
      <c r="D2" s="122"/>
      <c r="E2" s="122"/>
      <c r="F2" s="122"/>
      <c r="G2" s="122"/>
      <c r="H2" s="122"/>
      <c r="I2" s="122"/>
      <c r="J2" s="122"/>
    </row>
    <row r="3" spans="1:12" s="124" customFormat="1" ht="18" customHeight="1" x14ac:dyDescent="0.2">
      <c r="A3" s="386"/>
      <c r="B3" s="123"/>
      <c r="C3" s="122"/>
      <c r="D3" s="122"/>
      <c r="E3" s="122"/>
      <c r="F3" s="122"/>
      <c r="G3" s="122"/>
      <c r="H3" s="122"/>
      <c r="I3" s="620" t="s">
        <v>373</v>
      </c>
      <c r="J3" s="122"/>
    </row>
    <row r="4" spans="1:12" s="149" customFormat="1" ht="18" customHeight="1" x14ac:dyDescent="0.2">
      <c r="B4" s="1214" t="s">
        <v>78</v>
      </c>
      <c r="C4" s="1214"/>
      <c r="D4" s="1214"/>
      <c r="E4" s="1214"/>
      <c r="F4" s="1214"/>
      <c r="G4" s="147"/>
    </row>
    <row r="5" spans="1:12" s="149" customFormat="1" ht="18" customHeight="1" x14ac:dyDescent="0.2">
      <c r="A5" s="387"/>
      <c r="B5" s="148"/>
      <c r="C5" s="148"/>
      <c r="D5" s="148"/>
      <c r="E5" s="148"/>
      <c r="F5" s="148"/>
      <c r="G5" s="148"/>
    </row>
    <row r="6" spans="1:12" s="146" customFormat="1" ht="24" x14ac:dyDescent="0.2">
      <c r="A6" s="327"/>
      <c r="B6" s="394" t="s">
        <v>1702</v>
      </c>
      <c r="C6" s="169" t="s">
        <v>3421</v>
      </c>
      <c r="D6" s="1211" t="s">
        <v>1510</v>
      </c>
      <c r="E6" s="332" t="s">
        <v>292</v>
      </c>
      <c r="F6" s="161" t="s">
        <v>161</v>
      </c>
      <c r="G6" s="147"/>
      <c r="H6" s="443"/>
      <c r="I6" s="443" t="s">
        <v>383</v>
      </c>
      <c r="J6" s="149"/>
      <c r="K6" s="149"/>
      <c r="L6" s="149"/>
    </row>
    <row r="7" spans="1:12" s="146" customFormat="1" ht="18" customHeight="1" x14ac:dyDescent="0.2">
      <c r="A7" s="327"/>
      <c r="B7" s="152" t="s">
        <v>381</v>
      </c>
      <c r="C7" s="152" t="s">
        <v>382</v>
      </c>
      <c r="D7" s="1211"/>
      <c r="E7" s="332" t="s">
        <v>300</v>
      </c>
      <c r="F7" s="161" t="s">
        <v>143</v>
      </c>
      <c r="G7" s="147"/>
      <c r="H7" s="431"/>
      <c r="I7" s="149"/>
      <c r="J7" s="149"/>
      <c r="K7" s="149"/>
      <c r="L7" s="149"/>
    </row>
    <row r="8" spans="1:12" s="146" customFormat="1" ht="18" hidden="1" customHeight="1" x14ac:dyDescent="0.2">
      <c r="A8" s="395"/>
      <c r="B8" s="360" t="s">
        <v>393</v>
      </c>
      <c r="C8" s="357" t="s">
        <v>3885</v>
      </c>
      <c r="D8" s="357">
        <v>44628</v>
      </c>
      <c r="E8" s="438">
        <f>D8+2</f>
        <v>44630</v>
      </c>
      <c r="F8" s="401">
        <f>D8+4</f>
        <v>44632</v>
      </c>
      <c r="H8" s="215"/>
      <c r="I8" s="147"/>
      <c r="J8" s="145"/>
      <c r="K8" s="145"/>
      <c r="L8" s="145"/>
    </row>
    <row r="9" spans="1:12" s="146" customFormat="1" ht="18" hidden="1" customHeight="1" x14ac:dyDescent="0.2">
      <c r="A9" s="395"/>
      <c r="B9" s="360" t="s">
        <v>393</v>
      </c>
      <c r="C9" s="357" t="s">
        <v>3886</v>
      </c>
      <c r="D9" s="357">
        <f>D8+7</f>
        <v>44635</v>
      </c>
      <c r="E9" s="320">
        <f t="shared" ref="E9:E19" si="0">D9+2</f>
        <v>44637</v>
      </c>
      <c r="F9" s="401">
        <f>D9+4</f>
        <v>44639</v>
      </c>
      <c r="H9" s="215"/>
      <c r="I9" s="147"/>
      <c r="J9" s="145"/>
      <c r="K9" s="145"/>
      <c r="L9" s="145"/>
    </row>
    <row r="10" spans="1:12" s="146" customFormat="1" ht="18" hidden="1" customHeight="1" x14ac:dyDescent="0.2">
      <c r="A10" s="395"/>
      <c r="B10" s="439" t="s">
        <v>3887</v>
      </c>
      <c r="C10" s="357" t="s">
        <v>3888</v>
      </c>
      <c r="D10" s="357">
        <v>44460</v>
      </c>
      <c r="E10" s="320">
        <f t="shared" si="0"/>
        <v>44462</v>
      </c>
      <c r="F10" s="401">
        <f t="shared" ref="F10:F19" si="1">D10+4</f>
        <v>44464</v>
      </c>
      <c r="H10" s="215"/>
      <c r="I10" s="147"/>
      <c r="J10" s="145"/>
      <c r="K10" s="145"/>
      <c r="L10" s="145"/>
    </row>
    <row r="11" spans="1:12" s="146" customFormat="1" ht="18" hidden="1" customHeight="1" x14ac:dyDescent="0.2">
      <c r="A11" s="395"/>
      <c r="B11" s="439" t="s">
        <v>2275</v>
      </c>
      <c r="C11" s="357" t="s">
        <v>3889</v>
      </c>
      <c r="D11" s="357">
        <v>44464</v>
      </c>
      <c r="E11" s="417">
        <f t="shared" si="0"/>
        <v>44466</v>
      </c>
      <c r="F11" s="401">
        <f t="shared" si="1"/>
        <v>44468</v>
      </c>
      <c r="G11" s="340" t="s">
        <v>3890</v>
      </c>
      <c r="H11" s="215"/>
      <c r="I11" s="147"/>
      <c r="J11" s="145"/>
      <c r="K11" s="145"/>
      <c r="L11" s="145"/>
    </row>
    <row r="12" spans="1:12" s="146" customFormat="1" ht="18" hidden="1" customHeight="1" x14ac:dyDescent="0.2">
      <c r="A12" s="395"/>
      <c r="B12" s="360" t="s">
        <v>3887</v>
      </c>
      <c r="C12" s="357" t="s">
        <v>3891</v>
      </c>
      <c r="D12" s="357">
        <v>44467</v>
      </c>
      <c r="E12" s="417">
        <f t="shared" si="0"/>
        <v>44469</v>
      </c>
      <c r="F12" s="401">
        <f t="shared" si="1"/>
        <v>44471</v>
      </c>
      <c r="H12" s="215"/>
      <c r="I12" s="147"/>
      <c r="J12" s="145"/>
      <c r="K12" s="145"/>
      <c r="L12" s="145"/>
    </row>
    <row r="13" spans="1:12" s="146" customFormat="1" ht="18" hidden="1" customHeight="1" x14ac:dyDescent="0.2">
      <c r="A13" s="395"/>
      <c r="B13" s="360" t="s">
        <v>3887</v>
      </c>
      <c r="C13" s="357" t="s">
        <v>3892</v>
      </c>
      <c r="D13" s="357">
        <f t="shared" ref="D13:D18" si="2">D12+7</f>
        <v>44474</v>
      </c>
      <c r="E13" s="417">
        <f t="shared" si="0"/>
        <v>44476</v>
      </c>
      <c r="F13" s="401">
        <f t="shared" si="1"/>
        <v>44478</v>
      </c>
      <c r="H13" s="215"/>
      <c r="I13" s="147"/>
      <c r="J13" s="145"/>
      <c r="K13" s="145"/>
      <c r="L13" s="145"/>
    </row>
    <row r="14" spans="1:12" s="146" customFormat="1" ht="18" hidden="1" customHeight="1" x14ac:dyDescent="0.2">
      <c r="A14" s="395"/>
      <c r="B14" s="360" t="s">
        <v>3887</v>
      </c>
      <c r="C14" s="357" t="s">
        <v>3893</v>
      </c>
      <c r="D14" s="357">
        <f t="shared" si="2"/>
        <v>44481</v>
      </c>
      <c r="E14" s="417">
        <f t="shared" si="0"/>
        <v>44483</v>
      </c>
      <c r="F14" s="401">
        <f t="shared" si="1"/>
        <v>44485</v>
      </c>
      <c r="H14" s="215"/>
      <c r="I14" s="147"/>
      <c r="J14" s="145"/>
      <c r="K14" s="145"/>
      <c r="L14" s="145"/>
    </row>
    <row r="15" spans="1:12" s="146" customFormat="1" ht="18" hidden="1" customHeight="1" x14ac:dyDescent="0.2">
      <c r="A15" s="395"/>
      <c r="B15" s="360" t="s">
        <v>3887</v>
      </c>
      <c r="C15" s="357" t="s">
        <v>3894</v>
      </c>
      <c r="D15" s="357">
        <f t="shared" si="2"/>
        <v>44488</v>
      </c>
      <c r="E15" s="417">
        <f t="shared" si="0"/>
        <v>44490</v>
      </c>
      <c r="F15" s="401">
        <f t="shared" si="1"/>
        <v>44492</v>
      </c>
      <c r="H15" s="215"/>
      <c r="I15" s="147"/>
      <c r="J15" s="145"/>
      <c r="K15" s="145"/>
      <c r="L15" s="145"/>
    </row>
    <row r="16" spans="1:12" s="146" customFormat="1" ht="18" hidden="1" customHeight="1" x14ac:dyDescent="0.2">
      <c r="A16" s="395"/>
      <c r="B16" s="360" t="s">
        <v>3887</v>
      </c>
      <c r="C16" s="357" t="s">
        <v>3895</v>
      </c>
      <c r="D16" s="357">
        <f t="shared" si="2"/>
        <v>44495</v>
      </c>
      <c r="E16" s="320">
        <f t="shared" si="0"/>
        <v>44497</v>
      </c>
      <c r="F16" s="401">
        <f t="shared" si="1"/>
        <v>44499</v>
      </c>
      <c r="H16" s="215"/>
      <c r="I16" s="147"/>
      <c r="J16" s="145"/>
      <c r="K16" s="145"/>
      <c r="L16" s="145"/>
    </row>
    <row r="17" spans="1:12" s="146" customFormat="1" ht="18" hidden="1" customHeight="1" x14ac:dyDescent="0.2">
      <c r="A17" s="395"/>
      <c r="B17" s="360" t="s">
        <v>3887</v>
      </c>
      <c r="C17" s="357" t="s">
        <v>3896</v>
      </c>
      <c r="D17" s="357">
        <f t="shared" si="2"/>
        <v>44502</v>
      </c>
      <c r="E17" s="320">
        <f t="shared" si="0"/>
        <v>44504</v>
      </c>
      <c r="F17" s="401">
        <f t="shared" si="1"/>
        <v>44506</v>
      </c>
      <c r="H17" s="215"/>
      <c r="I17" s="147"/>
      <c r="J17" s="145"/>
      <c r="K17" s="145"/>
      <c r="L17" s="145"/>
    </row>
    <row r="18" spans="1:12" s="146" customFormat="1" ht="18" hidden="1" customHeight="1" x14ac:dyDescent="0.2">
      <c r="A18" s="395"/>
      <c r="B18" s="360" t="s">
        <v>3887</v>
      </c>
      <c r="C18" s="357" t="s">
        <v>3897</v>
      </c>
      <c r="D18" s="357">
        <f t="shared" si="2"/>
        <v>44509</v>
      </c>
      <c r="E18" s="320">
        <f t="shared" si="0"/>
        <v>44511</v>
      </c>
      <c r="F18" s="401">
        <f t="shared" si="1"/>
        <v>44513</v>
      </c>
      <c r="H18" s="215"/>
      <c r="I18" s="147"/>
      <c r="J18" s="145"/>
      <c r="K18" s="145"/>
      <c r="L18" s="145"/>
    </row>
    <row r="19" spans="1:12" s="146" customFormat="1" ht="18" hidden="1" customHeight="1" x14ac:dyDescent="0.2">
      <c r="A19" s="395"/>
      <c r="B19" s="360" t="s">
        <v>393</v>
      </c>
      <c r="C19" s="357" t="s">
        <v>3898</v>
      </c>
      <c r="D19" s="560">
        <v>44618</v>
      </c>
      <c r="E19" s="491">
        <f t="shared" si="0"/>
        <v>44620</v>
      </c>
      <c r="F19" s="357">
        <f t="shared" si="1"/>
        <v>44622</v>
      </c>
      <c r="H19" s="431"/>
      <c r="I19" s="162">
        <v>44615</v>
      </c>
      <c r="J19" s="145"/>
      <c r="K19" s="145"/>
      <c r="L19" s="145"/>
    </row>
    <row r="20" spans="1:12" s="146" customFormat="1" ht="18" hidden="1" customHeight="1" x14ac:dyDescent="0.2">
      <c r="A20" s="395"/>
      <c r="B20" s="360" t="s">
        <v>393</v>
      </c>
      <c r="C20" s="357" t="s">
        <v>3899</v>
      </c>
      <c r="D20" s="560">
        <v>44623</v>
      </c>
      <c r="E20" s="491">
        <f t="shared" ref="E20:E26" si="3">D20+2</f>
        <v>44625</v>
      </c>
      <c r="F20" s="357">
        <f t="shared" ref="F20:F26" si="4">D20+4</f>
        <v>44627</v>
      </c>
      <c r="H20" s="431"/>
      <c r="I20" s="162">
        <f>I19+7</f>
        <v>44622</v>
      </c>
      <c r="J20" s="145"/>
      <c r="K20" s="145"/>
      <c r="L20" s="145"/>
    </row>
    <row r="21" spans="1:12" s="146" customFormat="1" ht="18" hidden="1" customHeight="1" x14ac:dyDescent="0.2">
      <c r="A21" s="395"/>
      <c r="B21" s="360" t="s">
        <v>393</v>
      </c>
      <c r="C21" s="357" t="s">
        <v>3885</v>
      </c>
      <c r="D21" s="560">
        <v>44633</v>
      </c>
      <c r="E21" s="491">
        <f t="shared" si="3"/>
        <v>44635</v>
      </c>
      <c r="F21" s="357">
        <f t="shared" si="4"/>
        <v>44637</v>
      </c>
      <c r="H21" s="431"/>
      <c r="I21" s="162">
        <f t="shared" ref="I21:I48" si="5">I20+7</f>
        <v>44629</v>
      </c>
      <c r="J21" s="145"/>
      <c r="K21" s="145"/>
      <c r="L21" s="145"/>
    </row>
    <row r="22" spans="1:12" s="146" customFormat="1" ht="18" hidden="1" customHeight="1" x14ac:dyDescent="0.2">
      <c r="A22" s="395"/>
      <c r="B22" s="360" t="s">
        <v>393</v>
      </c>
      <c r="C22" s="357" t="s">
        <v>3900</v>
      </c>
      <c r="D22" s="560">
        <v>44638</v>
      </c>
      <c r="E22" s="491">
        <f t="shared" si="3"/>
        <v>44640</v>
      </c>
      <c r="F22" s="357">
        <f t="shared" si="4"/>
        <v>44642</v>
      </c>
      <c r="H22" s="431"/>
      <c r="I22" s="162">
        <f t="shared" si="5"/>
        <v>44636</v>
      </c>
      <c r="J22" s="145"/>
      <c r="K22" s="145"/>
      <c r="L22" s="145"/>
    </row>
    <row r="23" spans="1:12" s="146" customFormat="1" ht="18" hidden="1" customHeight="1" x14ac:dyDescent="0.2">
      <c r="A23" s="395"/>
      <c r="B23" s="360" t="s">
        <v>393</v>
      </c>
      <c r="C23" s="357" t="s">
        <v>3901</v>
      </c>
      <c r="D23" s="357">
        <v>44642</v>
      </c>
      <c r="E23" s="491">
        <f t="shared" si="3"/>
        <v>44644</v>
      </c>
      <c r="F23" s="357">
        <f t="shared" si="4"/>
        <v>44646</v>
      </c>
      <c r="H23" s="431"/>
      <c r="I23" s="162">
        <f t="shared" si="5"/>
        <v>44643</v>
      </c>
      <c r="J23" s="145"/>
      <c r="K23" s="145"/>
      <c r="L23" s="145"/>
    </row>
    <row r="24" spans="1:12" s="146" customFormat="1" ht="18" hidden="1" customHeight="1" x14ac:dyDescent="0.2">
      <c r="A24" s="395"/>
      <c r="B24" s="360" t="s">
        <v>393</v>
      </c>
      <c r="C24" s="357" t="s">
        <v>3902</v>
      </c>
      <c r="D24" s="357">
        <f t="shared" ref="D24:D26" si="6">D23+7</f>
        <v>44649</v>
      </c>
      <c r="E24" s="491">
        <f t="shared" si="3"/>
        <v>44651</v>
      </c>
      <c r="F24" s="357">
        <f t="shared" si="4"/>
        <v>44653</v>
      </c>
      <c r="H24" s="431"/>
      <c r="I24" s="162">
        <f t="shared" si="5"/>
        <v>44650</v>
      </c>
      <c r="J24" s="145"/>
      <c r="K24" s="145"/>
      <c r="L24" s="145"/>
    </row>
    <row r="25" spans="1:12" s="146" customFormat="1" ht="18" hidden="1" customHeight="1" x14ac:dyDescent="0.2">
      <c r="A25" s="395"/>
      <c r="B25" s="360" t="s">
        <v>393</v>
      </c>
      <c r="C25" s="357" t="s">
        <v>3903</v>
      </c>
      <c r="D25" s="357">
        <f t="shared" si="6"/>
        <v>44656</v>
      </c>
      <c r="E25" s="491">
        <f t="shared" si="3"/>
        <v>44658</v>
      </c>
      <c r="F25" s="357">
        <f t="shared" si="4"/>
        <v>44660</v>
      </c>
      <c r="H25" s="431"/>
      <c r="I25" s="162">
        <f t="shared" si="5"/>
        <v>44657</v>
      </c>
      <c r="J25" s="145"/>
      <c r="K25" s="145"/>
      <c r="L25" s="145"/>
    </row>
    <row r="26" spans="1:12" s="146" customFormat="1" ht="18" hidden="1" customHeight="1" x14ac:dyDescent="0.2">
      <c r="A26" s="395"/>
      <c r="B26" s="360" t="s">
        <v>393</v>
      </c>
      <c r="C26" s="357" t="s">
        <v>3904</v>
      </c>
      <c r="D26" s="357">
        <f t="shared" si="6"/>
        <v>44663</v>
      </c>
      <c r="E26" s="491">
        <f t="shared" si="3"/>
        <v>44665</v>
      </c>
      <c r="F26" s="357">
        <f t="shared" si="4"/>
        <v>44667</v>
      </c>
      <c r="H26" s="431"/>
      <c r="I26" s="162">
        <f t="shared" si="5"/>
        <v>44664</v>
      </c>
      <c r="J26" s="145"/>
      <c r="K26" s="145"/>
      <c r="L26" s="145"/>
    </row>
    <row r="27" spans="1:12" s="146" customFormat="1" ht="18" hidden="1" customHeight="1" x14ac:dyDescent="0.2">
      <c r="A27" s="395"/>
      <c r="B27" s="360" t="s">
        <v>393</v>
      </c>
      <c r="C27" s="357" t="s">
        <v>3905</v>
      </c>
      <c r="D27" s="357">
        <f t="shared" ref="D27:D48" si="7">D26+7</f>
        <v>44670</v>
      </c>
      <c r="E27" s="491">
        <f t="shared" ref="E27:E28" si="8">D27+2</f>
        <v>44672</v>
      </c>
      <c r="F27" s="357">
        <f t="shared" ref="F27:F28" si="9">D27+4</f>
        <v>44674</v>
      </c>
      <c r="H27" s="431"/>
      <c r="I27" s="162">
        <f t="shared" si="5"/>
        <v>44671</v>
      </c>
      <c r="J27" s="145"/>
      <c r="K27" s="145"/>
      <c r="L27" s="145"/>
    </row>
    <row r="28" spans="1:12" s="146" customFormat="1" ht="18" hidden="1" customHeight="1" x14ac:dyDescent="0.2">
      <c r="A28" s="395"/>
      <c r="B28" s="360" t="s">
        <v>393</v>
      </c>
      <c r="C28" s="357" t="s">
        <v>3906</v>
      </c>
      <c r="D28" s="357">
        <f t="shared" si="7"/>
        <v>44677</v>
      </c>
      <c r="E28" s="491">
        <f t="shared" si="8"/>
        <v>44679</v>
      </c>
      <c r="F28" s="357">
        <f t="shared" si="9"/>
        <v>44681</v>
      </c>
      <c r="H28" s="431"/>
      <c r="I28" s="162">
        <f t="shared" si="5"/>
        <v>44678</v>
      </c>
      <c r="J28" s="145"/>
      <c r="K28" s="145"/>
      <c r="L28" s="145"/>
    </row>
    <row r="29" spans="1:12" s="146" customFormat="1" ht="18" hidden="1" customHeight="1" x14ac:dyDescent="0.2">
      <c r="A29" s="395"/>
      <c r="B29" s="360" t="s">
        <v>393</v>
      </c>
      <c r="C29" s="357" t="s">
        <v>3907</v>
      </c>
      <c r="D29" s="357">
        <f t="shared" si="7"/>
        <v>44684</v>
      </c>
      <c r="E29" s="491">
        <f t="shared" ref="E29:E34" si="10">D29+2</f>
        <v>44686</v>
      </c>
      <c r="F29" s="357">
        <f t="shared" ref="F29:F34" si="11">D29+4</f>
        <v>44688</v>
      </c>
      <c r="H29" s="431"/>
      <c r="I29" s="162">
        <f t="shared" si="5"/>
        <v>44685</v>
      </c>
      <c r="J29" s="145"/>
      <c r="K29" s="145"/>
      <c r="L29" s="145"/>
    </row>
    <row r="30" spans="1:12" s="146" customFormat="1" ht="18" hidden="1" customHeight="1" x14ac:dyDescent="0.2">
      <c r="A30" s="395"/>
      <c r="B30" s="360" t="s">
        <v>393</v>
      </c>
      <c r="C30" s="357" t="s">
        <v>3908</v>
      </c>
      <c r="D30" s="357">
        <f t="shared" si="7"/>
        <v>44691</v>
      </c>
      <c r="E30" s="491">
        <f t="shared" si="10"/>
        <v>44693</v>
      </c>
      <c r="F30" s="357">
        <f t="shared" si="11"/>
        <v>44695</v>
      </c>
      <c r="H30" s="431"/>
      <c r="I30" s="162">
        <f t="shared" si="5"/>
        <v>44692</v>
      </c>
      <c r="J30" s="145"/>
      <c r="K30" s="145"/>
      <c r="L30" s="145"/>
    </row>
    <row r="31" spans="1:12" s="146" customFormat="1" ht="18" hidden="1" customHeight="1" x14ac:dyDescent="0.2">
      <c r="A31" s="395"/>
      <c r="B31" s="360" t="s">
        <v>393</v>
      </c>
      <c r="C31" s="357" t="s">
        <v>3909</v>
      </c>
      <c r="D31" s="357">
        <f t="shared" si="7"/>
        <v>44698</v>
      </c>
      <c r="E31" s="491">
        <f t="shared" si="10"/>
        <v>44700</v>
      </c>
      <c r="F31" s="357">
        <f t="shared" si="11"/>
        <v>44702</v>
      </c>
      <c r="H31" s="431"/>
      <c r="I31" s="162">
        <f t="shared" si="5"/>
        <v>44699</v>
      </c>
      <c r="J31" s="145"/>
      <c r="K31" s="145"/>
      <c r="L31" s="145"/>
    </row>
    <row r="32" spans="1:12" s="146" customFormat="1" ht="18" hidden="1" customHeight="1" x14ac:dyDescent="0.2">
      <c r="A32" s="395"/>
      <c r="B32" s="360" t="s">
        <v>393</v>
      </c>
      <c r="C32" s="357" t="s">
        <v>3910</v>
      </c>
      <c r="D32" s="357">
        <f t="shared" si="7"/>
        <v>44705</v>
      </c>
      <c r="E32" s="491">
        <f t="shared" si="10"/>
        <v>44707</v>
      </c>
      <c r="F32" s="357">
        <f t="shared" si="11"/>
        <v>44709</v>
      </c>
      <c r="H32" s="431"/>
      <c r="I32" s="162">
        <f t="shared" si="5"/>
        <v>44706</v>
      </c>
      <c r="J32" s="145"/>
      <c r="K32" s="145"/>
      <c r="L32" s="145"/>
    </row>
    <row r="33" spans="1:12" s="146" customFormat="1" ht="18" hidden="1" customHeight="1" x14ac:dyDescent="0.2">
      <c r="A33" s="395"/>
      <c r="B33" s="360" t="s">
        <v>393</v>
      </c>
      <c r="C33" s="357" t="s">
        <v>3911</v>
      </c>
      <c r="D33" s="357">
        <f t="shared" si="7"/>
        <v>44712</v>
      </c>
      <c r="E33" s="491">
        <f t="shared" si="10"/>
        <v>44714</v>
      </c>
      <c r="F33" s="357">
        <f t="shared" si="11"/>
        <v>44716</v>
      </c>
      <c r="H33" s="431"/>
      <c r="I33" s="162">
        <f t="shared" si="5"/>
        <v>44713</v>
      </c>
      <c r="J33" s="145"/>
      <c r="K33" s="145"/>
      <c r="L33" s="145"/>
    </row>
    <row r="34" spans="1:12" s="146" customFormat="1" ht="18" hidden="1" customHeight="1" x14ac:dyDescent="0.2">
      <c r="A34" s="395"/>
      <c r="B34" s="360" t="s">
        <v>393</v>
      </c>
      <c r="C34" s="357" t="s">
        <v>3912</v>
      </c>
      <c r="D34" s="357">
        <f t="shared" si="7"/>
        <v>44719</v>
      </c>
      <c r="E34" s="491">
        <f t="shared" si="10"/>
        <v>44721</v>
      </c>
      <c r="F34" s="357">
        <f t="shared" si="11"/>
        <v>44723</v>
      </c>
      <c r="H34" s="431"/>
      <c r="I34" s="162">
        <f t="shared" si="5"/>
        <v>44720</v>
      </c>
      <c r="J34" s="145"/>
      <c r="K34" s="145"/>
      <c r="L34" s="145"/>
    </row>
    <row r="35" spans="1:12" s="146" customFormat="1" ht="18" hidden="1" customHeight="1" x14ac:dyDescent="0.2">
      <c r="A35" s="395"/>
      <c r="B35" s="360" t="s">
        <v>393</v>
      </c>
      <c r="C35" s="357" t="s">
        <v>3913</v>
      </c>
      <c r="D35" s="357">
        <f t="shared" si="7"/>
        <v>44726</v>
      </c>
      <c r="E35" s="491">
        <f t="shared" ref="E35:E36" si="12">D35+2</f>
        <v>44728</v>
      </c>
      <c r="F35" s="357">
        <f t="shared" ref="F35:F36" si="13">D35+4</f>
        <v>44730</v>
      </c>
      <c r="H35" s="431"/>
      <c r="I35" s="162">
        <f t="shared" si="5"/>
        <v>44727</v>
      </c>
      <c r="J35" s="145"/>
      <c r="K35" s="145"/>
      <c r="L35" s="145"/>
    </row>
    <row r="36" spans="1:12" s="146" customFormat="1" ht="18" hidden="1" customHeight="1" x14ac:dyDescent="0.2">
      <c r="A36" s="395"/>
      <c r="B36" s="360" t="s">
        <v>393</v>
      </c>
      <c r="C36" s="357" t="s">
        <v>3914</v>
      </c>
      <c r="D36" s="357">
        <f t="shared" si="7"/>
        <v>44733</v>
      </c>
      <c r="E36" s="491">
        <f t="shared" si="12"/>
        <v>44735</v>
      </c>
      <c r="F36" s="357">
        <f t="shared" si="13"/>
        <v>44737</v>
      </c>
      <c r="H36" s="431"/>
      <c r="I36" s="162">
        <f t="shared" si="5"/>
        <v>44734</v>
      </c>
      <c r="J36" s="145"/>
      <c r="K36" s="145"/>
      <c r="L36" s="145"/>
    </row>
    <row r="37" spans="1:12" s="146" customFormat="1" ht="18" hidden="1" customHeight="1" x14ac:dyDescent="0.2">
      <c r="A37" s="395"/>
      <c r="B37" s="360" t="s">
        <v>393</v>
      </c>
      <c r="C37" s="357" t="s">
        <v>3915</v>
      </c>
      <c r="D37" s="357">
        <f t="shared" si="7"/>
        <v>44740</v>
      </c>
      <c r="E37" s="491">
        <f t="shared" ref="E37" si="14">D37+2</f>
        <v>44742</v>
      </c>
      <c r="F37" s="357">
        <f t="shared" ref="F37" si="15">D37+4</f>
        <v>44744</v>
      </c>
      <c r="H37" s="431"/>
      <c r="I37" s="162">
        <f t="shared" si="5"/>
        <v>44741</v>
      </c>
      <c r="J37" s="145"/>
      <c r="K37" s="145"/>
      <c r="L37" s="145"/>
    </row>
    <row r="38" spans="1:12" s="146" customFormat="1" ht="18" hidden="1" customHeight="1" x14ac:dyDescent="0.2">
      <c r="A38" s="395"/>
      <c r="B38" s="360" t="s">
        <v>393</v>
      </c>
      <c r="C38" s="357" t="s">
        <v>3916</v>
      </c>
      <c r="D38" s="357">
        <f t="shared" si="7"/>
        <v>44747</v>
      </c>
      <c r="E38" s="491">
        <f t="shared" ref="E38" si="16">D38+2</f>
        <v>44749</v>
      </c>
      <c r="F38" s="357">
        <f t="shared" ref="F38" si="17">D38+4</f>
        <v>44751</v>
      </c>
      <c r="H38" s="431"/>
      <c r="I38" s="162">
        <f t="shared" si="5"/>
        <v>44748</v>
      </c>
      <c r="J38" s="145"/>
      <c r="K38" s="145"/>
      <c r="L38" s="145"/>
    </row>
    <row r="39" spans="1:12" s="146" customFormat="1" ht="18" hidden="1" customHeight="1" x14ac:dyDescent="0.2">
      <c r="A39" s="395"/>
      <c r="B39" s="360" t="s">
        <v>393</v>
      </c>
      <c r="C39" s="357" t="s">
        <v>3917</v>
      </c>
      <c r="D39" s="357">
        <f t="shared" si="7"/>
        <v>44754</v>
      </c>
      <c r="E39" s="491">
        <f t="shared" ref="E39" si="18">D39+2</f>
        <v>44756</v>
      </c>
      <c r="F39" s="357">
        <f t="shared" ref="F39" si="19">D39+4</f>
        <v>44758</v>
      </c>
      <c r="H39" s="431"/>
      <c r="I39" s="162">
        <f t="shared" si="5"/>
        <v>44755</v>
      </c>
      <c r="J39" s="145"/>
      <c r="K39" s="145"/>
      <c r="L39" s="145"/>
    </row>
    <row r="40" spans="1:12" s="146" customFormat="1" ht="18" hidden="1" customHeight="1" x14ac:dyDescent="0.2">
      <c r="A40" s="395"/>
      <c r="B40" s="360" t="s">
        <v>393</v>
      </c>
      <c r="C40" s="357" t="s">
        <v>3918</v>
      </c>
      <c r="D40" s="357">
        <f t="shared" si="7"/>
        <v>44761</v>
      </c>
      <c r="E40" s="491">
        <f t="shared" ref="E40" si="20">D40+2</f>
        <v>44763</v>
      </c>
      <c r="F40" s="357">
        <f t="shared" ref="F40" si="21">D40+4</f>
        <v>44765</v>
      </c>
      <c r="H40" s="431"/>
      <c r="I40" s="162">
        <f t="shared" si="5"/>
        <v>44762</v>
      </c>
      <c r="J40" s="145"/>
      <c r="K40" s="145"/>
      <c r="L40" s="145"/>
    </row>
    <row r="41" spans="1:12" s="146" customFormat="1" ht="18" hidden="1" customHeight="1" x14ac:dyDescent="0.2">
      <c r="A41" s="395"/>
      <c r="B41" s="360" t="s">
        <v>393</v>
      </c>
      <c r="C41" s="357" t="s">
        <v>3919</v>
      </c>
      <c r="D41" s="357">
        <f t="shared" si="7"/>
        <v>44768</v>
      </c>
      <c r="E41" s="491">
        <f t="shared" ref="E41" si="22">D41+2</f>
        <v>44770</v>
      </c>
      <c r="F41" s="357">
        <f t="shared" ref="F41" si="23">D41+4</f>
        <v>44772</v>
      </c>
      <c r="H41" s="431"/>
      <c r="I41" s="162">
        <f t="shared" si="5"/>
        <v>44769</v>
      </c>
      <c r="J41" s="145"/>
      <c r="K41" s="145"/>
      <c r="L41" s="145"/>
    </row>
    <row r="42" spans="1:12" s="146" customFormat="1" ht="18" hidden="1" customHeight="1" x14ac:dyDescent="0.2">
      <c r="A42" s="395"/>
      <c r="B42" s="360" t="s">
        <v>393</v>
      </c>
      <c r="C42" s="357" t="s">
        <v>3920</v>
      </c>
      <c r="D42" s="357">
        <f t="shared" si="7"/>
        <v>44775</v>
      </c>
      <c r="E42" s="491">
        <f t="shared" ref="E42" si="24">D42+2</f>
        <v>44777</v>
      </c>
      <c r="F42" s="357">
        <f t="shared" ref="F42" si="25">D42+4</f>
        <v>44779</v>
      </c>
      <c r="H42" s="431"/>
      <c r="I42" s="162">
        <f t="shared" si="5"/>
        <v>44776</v>
      </c>
      <c r="J42" s="145"/>
      <c r="K42" s="145"/>
      <c r="L42" s="145"/>
    </row>
    <row r="43" spans="1:12" s="146" customFormat="1" ht="18" hidden="1" customHeight="1" x14ac:dyDescent="0.2">
      <c r="A43" s="395"/>
      <c r="B43" s="360" t="s">
        <v>393</v>
      </c>
      <c r="C43" s="357" t="s">
        <v>3921</v>
      </c>
      <c r="D43" s="357">
        <f t="shared" si="7"/>
        <v>44782</v>
      </c>
      <c r="E43" s="491">
        <f t="shared" ref="E43" si="26">D43+2</f>
        <v>44784</v>
      </c>
      <c r="F43" s="357">
        <f t="shared" ref="F43" si="27">D43+4</f>
        <v>44786</v>
      </c>
      <c r="H43" s="431"/>
      <c r="I43" s="162">
        <f t="shared" si="5"/>
        <v>44783</v>
      </c>
      <c r="J43" s="145"/>
      <c r="K43" s="145"/>
      <c r="L43" s="145"/>
    </row>
    <row r="44" spans="1:12" s="146" customFormat="1" ht="18" hidden="1" customHeight="1" x14ac:dyDescent="0.2">
      <c r="A44" s="395"/>
      <c r="B44" s="360" t="s">
        <v>393</v>
      </c>
      <c r="C44" s="357" t="s">
        <v>3922</v>
      </c>
      <c r="D44" s="357">
        <f t="shared" si="7"/>
        <v>44789</v>
      </c>
      <c r="E44" s="491">
        <f t="shared" ref="E44" si="28">D44+2</f>
        <v>44791</v>
      </c>
      <c r="F44" s="357">
        <f t="shared" ref="F44" si="29">D44+4</f>
        <v>44793</v>
      </c>
      <c r="H44" s="431"/>
      <c r="I44" s="162">
        <f t="shared" si="5"/>
        <v>44790</v>
      </c>
      <c r="J44" s="145"/>
      <c r="K44" s="145"/>
      <c r="L44" s="145"/>
    </row>
    <row r="45" spans="1:12" s="146" customFormat="1" ht="18" hidden="1" customHeight="1" x14ac:dyDescent="0.2">
      <c r="A45" s="395"/>
      <c r="B45" s="360" t="s">
        <v>393</v>
      </c>
      <c r="C45" s="357" t="s">
        <v>3923</v>
      </c>
      <c r="D45" s="357">
        <f t="shared" si="7"/>
        <v>44796</v>
      </c>
      <c r="E45" s="491">
        <f t="shared" ref="E45" si="30">D45+2</f>
        <v>44798</v>
      </c>
      <c r="F45" s="357">
        <f t="shared" ref="F45" si="31">D45+4</f>
        <v>44800</v>
      </c>
      <c r="H45" s="431"/>
      <c r="I45" s="162">
        <f t="shared" si="5"/>
        <v>44797</v>
      </c>
      <c r="J45" s="145"/>
      <c r="K45" s="145"/>
      <c r="L45" s="145"/>
    </row>
    <row r="46" spans="1:12" s="146" customFormat="1" ht="18" hidden="1" customHeight="1" x14ac:dyDescent="0.2">
      <c r="A46" s="395"/>
      <c r="B46" s="360" t="s">
        <v>393</v>
      </c>
      <c r="C46" s="357" t="s">
        <v>3924</v>
      </c>
      <c r="D46" s="357">
        <f t="shared" si="7"/>
        <v>44803</v>
      </c>
      <c r="E46" s="491">
        <f t="shared" ref="E46" si="32">D46+2</f>
        <v>44805</v>
      </c>
      <c r="F46" s="357">
        <f t="shared" ref="F46" si="33">D46+4</f>
        <v>44807</v>
      </c>
      <c r="H46" s="431"/>
      <c r="I46" s="162">
        <f t="shared" si="5"/>
        <v>44804</v>
      </c>
      <c r="J46" s="145"/>
      <c r="K46" s="145"/>
      <c r="L46" s="145"/>
    </row>
    <row r="47" spans="1:12" s="146" customFormat="1" ht="18" hidden="1" customHeight="1" x14ac:dyDescent="0.2">
      <c r="A47" s="395"/>
      <c r="B47" s="360" t="s">
        <v>393</v>
      </c>
      <c r="C47" s="357" t="s">
        <v>3925</v>
      </c>
      <c r="D47" s="357">
        <f t="shared" si="7"/>
        <v>44810</v>
      </c>
      <c r="E47" s="491">
        <f t="shared" ref="E47" si="34">D47+2</f>
        <v>44812</v>
      </c>
      <c r="F47" s="357">
        <f t="shared" ref="F47" si="35">D47+4</f>
        <v>44814</v>
      </c>
      <c r="H47" s="431"/>
      <c r="I47" s="162">
        <f t="shared" si="5"/>
        <v>44811</v>
      </c>
      <c r="J47" s="145"/>
      <c r="K47" s="145"/>
      <c r="L47" s="145"/>
    </row>
    <row r="48" spans="1:12" s="146" customFormat="1" ht="18" hidden="1" customHeight="1" x14ac:dyDescent="0.2">
      <c r="A48" s="395"/>
      <c r="B48" s="360" t="s">
        <v>393</v>
      </c>
      <c r="C48" s="357" t="s">
        <v>3926</v>
      </c>
      <c r="D48" s="357">
        <f t="shared" si="7"/>
        <v>44817</v>
      </c>
      <c r="E48" s="491">
        <f t="shared" ref="E48" si="36">D48+2</f>
        <v>44819</v>
      </c>
      <c r="F48" s="357">
        <f t="shared" ref="F48" si="37">D48+4</f>
        <v>44821</v>
      </c>
      <c r="H48" s="431"/>
      <c r="I48" s="162">
        <f t="shared" si="5"/>
        <v>44818</v>
      </c>
      <c r="J48" s="145"/>
      <c r="K48" s="145"/>
      <c r="L48" s="145"/>
    </row>
    <row r="49" spans="1:12" s="146" customFormat="1" ht="18" hidden="1" customHeight="1" x14ac:dyDescent="0.2">
      <c r="A49" s="395"/>
      <c r="B49" s="360" t="s">
        <v>393</v>
      </c>
      <c r="C49" s="357" t="s">
        <v>3927</v>
      </c>
      <c r="D49" s="357">
        <f t="shared" ref="D49:D69" si="38">D48+7</f>
        <v>44824</v>
      </c>
      <c r="E49" s="491">
        <f t="shared" ref="E49" si="39">D49+2</f>
        <v>44826</v>
      </c>
      <c r="F49" s="357">
        <f t="shared" ref="F49" si="40">D49+4</f>
        <v>44828</v>
      </c>
      <c r="H49" s="431"/>
      <c r="I49" s="162">
        <f t="shared" ref="I49:I69" si="41">I48+7</f>
        <v>44825</v>
      </c>
      <c r="J49" s="145"/>
      <c r="K49" s="145"/>
      <c r="L49" s="145"/>
    </row>
    <row r="50" spans="1:12" s="146" customFormat="1" ht="18" hidden="1" customHeight="1" x14ac:dyDescent="0.2">
      <c r="A50" s="395"/>
      <c r="B50" s="360" t="s">
        <v>393</v>
      </c>
      <c r="C50" s="357" t="s">
        <v>3928</v>
      </c>
      <c r="D50" s="357">
        <f t="shared" si="38"/>
        <v>44831</v>
      </c>
      <c r="E50" s="491">
        <f t="shared" ref="E50" si="42">D50+2</f>
        <v>44833</v>
      </c>
      <c r="F50" s="357">
        <f t="shared" ref="F50" si="43">D50+4</f>
        <v>44835</v>
      </c>
      <c r="H50" s="431"/>
      <c r="I50" s="162">
        <f t="shared" si="41"/>
        <v>44832</v>
      </c>
      <c r="J50" s="145"/>
      <c r="K50" s="145"/>
      <c r="L50" s="145"/>
    </row>
    <row r="51" spans="1:12" s="146" customFormat="1" ht="18" hidden="1" customHeight="1" x14ac:dyDescent="0.2">
      <c r="A51" s="395"/>
      <c r="B51" s="360" t="s">
        <v>393</v>
      </c>
      <c r="C51" s="357" t="s">
        <v>3929</v>
      </c>
      <c r="D51" s="357">
        <f t="shared" si="38"/>
        <v>44838</v>
      </c>
      <c r="E51" s="491">
        <f t="shared" ref="E51" si="44">D51+2</f>
        <v>44840</v>
      </c>
      <c r="F51" s="357">
        <f t="shared" ref="F51" si="45">D51+4</f>
        <v>44842</v>
      </c>
      <c r="H51" s="431"/>
      <c r="I51" s="162">
        <f t="shared" si="41"/>
        <v>44839</v>
      </c>
      <c r="J51" s="145"/>
      <c r="K51" s="145"/>
      <c r="L51" s="145"/>
    </row>
    <row r="52" spans="1:12" s="146" customFormat="1" ht="18" hidden="1" customHeight="1" x14ac:dyDescent="0.2">
      <c r="A52" s="395"/>
      <c r="B52" s="360" t="s">
        <v>393</v>
      </c>
      <c r="C52" s="357" t="s">
        <v>3930</v>
      </c>
      <c r="D52" s="357">
        <f t="shared" si="38"/>
        <v>44845</v>
      </c>
      <c r="E52" s="491">
        <f t="shared" ref="E52" si="46">D52+2</f>
        <v>44847</v>
      </c>
      <c r="F52" s="357">
        <f t="shared" ref="F52" si="47">D52+4</f>
        <v>44849</v>
      </c>
      <c r="H52" s="431"/>
      <c r="I52" s="162">
        <f t="shared" si="41"/>
        <v>44846</v>
      </c>
      <c r="J52" s="145"/>
      <c r="K52" s="145"/>
      <c r="L52" s="145"/>
    </row>
    <row r="53" spans="1:12" s="146" customFormat="1" ht="18" hidden="1" customHeight="1" x14ac:dyDescent="0.2">
      <c r="A53" s="395"/>
      <c r="B53" s="360" t="s">
        <v>393</v>
      </c>
      <c r="C53" s="357" t="s">
        <v>3931</v>
      </c>
      <c r="D53" s="357">
        <f t="shared" si="38"/>
        <v>44852</v>
      </c>
      <c r="E53" s="491">
        <f t="shared" ref="E53" si="48">D53+2</f>
        <v>44854</v>
      </c>
      <c r="F53" s="357">
        <f t="shared" ref="F53" si="49">D53+4</f>
        <v>44856</v>
      </c>
      <c r="H53" s="431"/>
      <c r="I53" s="162">
        <f t="shared" si="41"/>
        <v>44853</v>
      </c>
      <c r="J53" s="145"/>
      <c r="K53" s="145"/>
      <c r="L53" s="145"/>
    </row>
    <row r="54" spans="1:12" s="146" customFormat="1" ht="18" hidden="1" customHeight="1" x14ac:dyDescent="0.2">
      <c r="A54" s="395"/>
      <c r="B54" s="360" t="s">
        <v>393</v>
      </c>
      <c r="C54" s="357" t="s">
        <v>3932</v>
      </c>
      <c r="D54" s="357">
        <f t="shared" si="38"/>
        <v>44859</v>
      </c>
      <c r="E54" s="491">
        <f t="shared" ref="E54" si="50">D54+2</f>
        <v>44861</v>
      </c>
      <c r="F54" s="357">
        <f t="shared" ref="F54" si="51">D54+4</f>
        <v>44863</v>
      </c>
      <c r="H54" s="431"/>
      <c r="I54" s="162">
        <f t="shared" si="41"/>
        <v>44860</v>
      </c>
      <c r="J54" s="145"/>
      <c r="K54" s="145"/>
      <c r="L54" s="145"/>
    </row>
    <row r="55" spans="1:12" s="146" customFormat="1" ht="18" hidden="1" customHeight="1" x14ac:dyDescent="0.2">
      <c r="A55" s="395"/>
      <c r="B55" s="360" t="s">
        <v>393</v>
      </c>
      <c r="C55" s="357" t="s">
        <v>3933</v>
      </c>
      <c r="D55" s="357">
        <f t="shared" si="38"/>
        <v>44866</v>
      </c>
      <c r="E55" s="491">
        <f t="shared" ref="E55" si="52">D55+2</f>
        <v>44868</v>
      </c>
      <c r="F55" s="357">
        <f t="shared" ref="F55" si="53">D55+4</f>
        <v>44870</v>
      </c>
      <c r="H55" s="431"/>
      <c r="I55" s="162">
        <f t="shared" si="41"/>
        <v>44867</v>
      </c>
      <c r="J55" s="145"/>
      <c r="K55" s="145"/>
      <c r="L55" s="145"/>
    </row>
    <row r="56" spans="1:12" s="146" customFormat="1" ht="18" hidden="1" customHeight="1" x14ac:dyDescent="0.2">
      <c r="A56" s="395"/>
      <c r="B56" s="360" t="s">
        <v>393</v>
      </c>
      <c r="C56" s="357" t="s">
        <v>3934</v>
      </c>
      <c r="D56" s="357">
        <f t="shared" si="38"/>
        <v>44873</v>
      </c>
      <c r="E56" s="491">
        <f t="shared" ref="E56" si="54">D56+2</f>
        <v>44875</v>
      </c>
      <c r="F56" s="357">
        <f t="shared" ref="F56" si="55">D56+4</f>
        <v>44877</v>
      </c>
      <c r="H56" s="431"/>
      <c r="I56" s="162">
        <f t="shared" si="41"/>
        <v>44874</v>
      </c>
      <c r="J56" s="145"/>
      <c r="K56" s="145"/>
      <c r="L56" s="145"/>
    </row>
    <row r="57" spans="1:12" s="146" customFormat="1" ht="18" hidden="1" customHeight="1" x14ac:dyDescent="0.2">
      <c r="A57" s="395"/>
      <c r="B57" s="360" t="s">
        <v>393</v>
      </c>
      <c r="C57" s="357" t="s">
        <v>3935</v>
      </c>
      <c r="D57" s="357">
        <f t="shared" si="38"/>
        <v>44880</v>
      </c>
      <c r="E57" s="491">
        <f t="shared" ref="E57" si="56">D57+2</f>
        <v>44882</v>
      </c>
      <c r="F57" s="357">
        <f t="shared" ref="F57" si="57">D57+4</f>
        <v>44884</v>
      </c>
      <c r="H57" s="431"/>
      <c r="I57" s="162">
        <f t="shared" si="41"/>
        <v>44881</v>
      </c>
      <c r="J57" s="145"/>
      <c r="K57" s="145"/>
      <c r="L57" s="145"/>
    </row>
    <row r="58" spans="1:12" s="146" customFormat="1" ht="18" hidden="1" customHeight="1" x14ac:dyDescent="0.2">
      <c r="A58" s="395"/>
      <c r="B58" s="360" t="s">
        <v>393</v>
      </c>
      <c r="C58" s="357" t="s">
        <v>3936</v>
      </c>
      <c r="D58" s="357">
        <f t="shared" si="38"/>
        <v>44887</v>
      </c>
      <c r="E58" s="491">
        <f t="shared" ref="E58" si="58">D58+2</f>
        <v>44889</v>
      </c>
      <c r="F58" s="357">
        <f t="shared" ref="F58" si="59">D58+4</f>
        <v>44891</v>
      </c>
      <c r="H58" s="431"/>
      <c r="I58" s="162">
        <f t="shared" si="41"/>
        <v>44888</v>
      </c>
      <c r="J58" s="145"/>
      <c r="K58" s="145"/>
      <c r="L58" s="145"/>
    </row>
    <row r="59" spans="1:12" s="146" customFormat="1" ht="18" hidden="1" customHeight="1" x14ac:dyDescent="0.2">
      <c r="A59" s="395"/>
      <c r="B59" s="360" t="s">
        <v>393</v>
      </c>
      <c r="C59" s="357" t="s">
        <v>3937</v>
      </c>
      <c r="D59" s="357">
        <f t="shared" si="38"/>
        <v>44894</v>
      </c>
      <c r="E59" s="491">
        <f t="shared" ref="E59" si="60">D59+2</f>
        <v>44896</v>
      </c>
      <c r="F59" s="357">
        <f t="shared" ref="F59" si="61">D59+4</f>
        <v>44898</v>
      </c>
      <c r="H59" s="431"/>
      <c r="I59" s="162">
        <f t="shared" si="41"/>
        <v>44895</v>
      </c>
      <c r="J59" s="145"/>
      <c r="K59" s="145"/>
      <c r="L59" s="145"/>
    </row>
    <row r="60" spans="1:12" s="146" customFormat="1" ht="18" hidden="1" customHeight="1" x14ac:dyDescent="0.2">
      <c r="A60" s="395"/>
      <c r="B60" s="360" t="s">
        <v>393</v>
      </c>
      <c r="C60" s="357" t="s">
        <v>3938</v>
      </c>
      <c r="D60" s="357">
        <f t="shared" si="38"/>
        <v>44901</v>
      </c>
      <c r="E60" s="491">
        <f t="shared" ref="E60" si="62">D60+2</f>
        <v>44903</v>
      </c>
      <c r="F60" s="357">
        <f t="shared" ref="F60" si="63">D60+4</f>
        <v>44905</v>
      </c>
      <c r="H60" s="431"/>
      <c r="I60" s="162">
        <f t="shared" si="41"/>
        <v>44902</v>
      </c>
      <c r="J60" s="145"/>
      <c r="K60" s="145"/>
      <c r="L60" s="145"/>
    </row>
    <row r="61" spans="1:12" s="146" customFormat="1" ht="18" hidden="1" customHeight="1" x14ac:dyDescent="0.2">
      <c r="A61" s="395"/>
      <c r="B61" s="360" t="s">
        <v>393</v>
      </c>
      <c r="C61" s="357" t="s">
        <v>3939</v>
      </c>
      <c r="D61" s="357">
        <f t="shared" si="38"/>
        <v>44908</v>
      </c>
      <c r="E61" s="491">
        <f t="shared" ref="E61" si="64">D61+2</f>
        <v>44910</v>
      </c>
      <c r="F61" s="357">
        <f t="shared" ref="F61" si="65">D61+4</f>
        <v>44912</v>
      </c>
      <c r="H61" s="431"/>
      <c r="I61" s="162">
        <f t="shared" si="41"/>
        <v>44909</v>
      </c>
      <c r="J61" s="145"/>
      <c r="K61" s="145"/>
      <c r="L61" s="145"/>
    </row>
    <row r="62" spans="1:12" s="146" customFormat="1" ht="18" hidden="1" customHeight="1" x14ac:dyDescent="0.2">
      <c r="A62" s="395"/>
      <c r="B62" s="360" t="s">
        <v>393</v>
      </c>
      <c r="C62" s="357" t="s">
        <v>3940</v>
      </c>
      <c r="D62" s="357">
        <f t="shared" si="38"/>
        <v>44915</v>
      </c>
      <c r="E62" s="491">
        <f t="shared" ref="E62" si="66">D62+2</f>
        <v>44917</v>
      </c>
      <c r="F62" s="357">
        <f t="shared" ref="F62" si="67">D62+4</f>
        <v>44919</v>
      </c>
      <c r="H62" s="431"/>
      <c r="I62" s="162">
        <f t="shared" si="41"/>
        <v>44916</v>
      </c>
      <c r="J62" s="145"/>
      <c r="K62" s="145"/>
      <c r="L62" s="145"/>
    </row>
    <row r="63" spans="1:12" s="146" customFormat="1" ht="18" hidden="1" customHeight="1" x14ac:dyDescent="0.2">
      <c r="A63" s="395"/>
      <c r="B63" s="360" t="s">
        <v>393</v>
      </c>
      <c r="C63" s="357" t="s">
        <v>3941</v>
      </c>
      <c r="D63" s="357">
        <f t="shared" si="38"/>
        <v>44922</v>
      </c>
      <c r="E63" s="491">
        <f t="shared" ref="E63" si="68">D63+2</f>
        <v>44924</v>
      </c>
      <c r="F63" s="357">
        <f t="shared" ref="F63" si="69">D63+4</f>
        <v>44926</v>
      </c>
      <c r="H63" s="431"/>
      <c r="I63" s="162">
        <f t="shared" si="41"/>
        <v>44923</v>
      </c>
      <c r="J63" s="145"/>
      <c r="K63" s="145"/>
      <c r="L63" s="145"/>
    </row>
    <row r="64" spans="1:12" s="146" customFormat="1" ht="18" hidden="1" customHeight="1" x14ac:dyDescent="0.2">
      <c r="A64" s="395"/>
      <c r="B64" s="360" t="s">
        <v>393</v>
      </c>
      <c r="C64" s="357" t="s">
        <v>3942</v>
      </c>
      <c r="D64" s="357">
        <f t="shared" si="38"/>
        <v>44929</v>
      </c>
      <c r="E64" s="491">
        <f t="shared" ref="E64" si="70">D64+2</f>
        <v>44931</v>
      </c>
      <c r="F64" s="357">
        <f t="shared" ref="F64" si="71">D64+4</f>
        <v>44933</v>
      </c>
      <c r="H64" s="431"/>
      <c r="I64" s="162">
        <f t="shared" si="41"/>
        <v>44930</v>
      </c>
      <c r="J64" s="145"/>
      <c r="K64" s="145"/>
      <c r="L64" s="145"/>
    </row>
    <row r="65" spans="1:12" s="146" customFormat="1" ht="18" hidden="1" customHeight="1" x14ac:dyDescent="0.2">
      <c r="A65" s="395"/>
      <c r="B65" s="360" t="s">
        <v>393</v>
      </c>
      <c r="C65" s="357" t="s">
        <v>3943</v>
      </c>
      <c r="D65" s="357">
        <f t="shared" si="38"/>
        <v>44936</v>
      </c>
      <c r="E65" s="491">
        <f t="shared" ref="E65" si="72">D65+2</f>
        <v>44938</v>
      </c>
      <c r="F65" s="357">
        <f t="shared" ref="F65" si="73">D65+4</f>
        <v>44940</v>
      </c>
      <c r="H65" s="431"/>
      <c r="I65" s="162">
        <f t="shared" si="41"/>
        <v>44937</v>
      </c>
      <c r="J65" s="145"/>
      <c r="K65" s="145"/>
      <c r="L65" s="145"/>
    </row>
    <row r="66" spans="1:12" s="146" customFormat="1" ht="18" hidden="1" customHeight="1" x14ac:dyDescent="0.2">
      <c r="A66" s="395"/>
      <c r="B66" s="360" t="s">
        <v>393</v>
      </c>
      <c r="C66" s="357" t="s">
        <v>3944</v>
      </c>
      <c r="D66" s="357">
        <f t="shared" si="38"/>
        <v>44943</v>
      </c>
      <c r="E66" s="491">
        <f t="shared" ref="E66" si="74">D66+2</f>
        <v>44945</v>
      </c>
      <c r="F66" s="357">
        <f t="shared" ref="F66" si="75">D66+4</f>
        <v>44947</v>
      </c>
      <c r="H66" s="431"/>
      <c r="I66" s="162">
        <f t="shared" si="41"/>
        <v>44944</v>
      </c>
      <c r="J66" s="145"/>
      <c r="K66" s="145"/>
      <c r="L66" s="145"/>
    </row>
    <row r="67" spans="1:12" s="146" customFormat="1" ht="18" hidden="1" customHeight="1" x14ac:dyDescent="0.2">
      <c r="A67" s="395"/>
      <c r="B67" s="360" t="s">
        <v>393</v>
      </c>
      <c r="C67" s="357" t="s">
        <v>3945</v>
      </c>
      <c r="D67" s="357">
        <f t="shared" si="38"/>
        <v>44950</v>
      </c>
      <c r="E67" s="491">
        <f t="shared" ref="E67" si="76">D67+2</f>
        <v>44952</v>
      </c>
      <c r="F67" s="357">
        <f t="shared" ref="F67" si="77">D67+4</f>
        <v>44954</v>
      </c>
      <c r="H67" s="431"/>
      <c r="I67" s="162">
        <f t="shared" si="41"/>
        <v>44951</v>
      </c>
      <c r="J67" s="145"/>
      <c r="K67" s="145"/>
      <c r="L67" s="145"/>
    </row>
    <row r="68" spans="1:12" s="146" customFormat="1" ht="18" hidden="1" customHeight="1" x14ac:dyDescent="0.2">
      <c r="A68" s="395"/>
      <c r="B68" s="360" t="s">
        <v>393</v>
      </c>
      <c r="C68" s="357" t="s">
        <v>3946</v>
      </c>
      <c r="D68" s="357">
        <f t="shared" si="38"/>
        <v>44957</v>
      </c>
      <c r="E68" s="491">
        <f t="shared" ref="E68" si="78">D68+2</f>
        <v>44959</v>
      </c>
      <c r="F68" s="357">
        <f t="shared" ref="F68" si="79">D68+4</f>
        <v>44961</v>
      </c>
      <c r="H68" s="431"/>
      <c r="I68" s="162">
        <f t="shared" si="41"/>
        <v>44958</v>
      </c>
      <c r="J68" s="145"/>
      <c r="K68" s="145"/>
      <c r="L68" s="145"/>
    </row>
    <row r="69" spans="1:12" s="146" customFormat="1" ht="18" hidden="1" customHeight="1" x14ac:dyDescent="0.2">
      <c r="A69" s="395"/>
      <c r="B69" s="360" t="s">
        <v>393</v>
      </c>
      <c r="C69" s="357" t="s">
        <v>3947</v>
      </c>
      <c r="D69" s="357">
        <f t="shared" si="38"/>
        <v>44964</v>
      </c>
      <c r="E69" s="491">
        <f t="shared" ref="E69" si="80">D69+2</f>
        <v>44966</v>
      </c>
      <c r="F69" s="357">
        <f t="shared" ref="F69" si="81">D69+4</f>
        <v>44968</v>
      </c>
      <c r="H69" s="431"/>
      <c r="I69" s="162">
        <f t="shared" si="41"/>
        <v>44965</v>
      </c>
      <c r="J69" s="145"/>
      <c r="K69" s="145"/>
      <c r="L69" s="145"/>
    </row>
    <row r="70" spans="1:12" s="146" customFormat="1" ht="18" hidden="1" customHeight="1" x14ac:dyDescent="0.2">
      <c r="A70" s="395"/>
      <c r="B70" s="360" t="s">
        <v>393</v>
      </c>
      <c r="C70" s="357" t="s">
        <v>3948</v>
      </c>
      <c r="D70" s="357">
        <f t="shared" ref="D70:D85" si="82">D69+7</f>
        <v>44971</v>
      </c>
      <c r="E70" s="491">
        <f t="shared" ref="E70" si="83">D70+2</f>
        <v>44973</v>
      </c>
      <c r="F70" s="357">
        <f t="shared" ref="F70" si="84">D70+4</f>
        <v>44975</v>
      </c>
      <c r="H70" s="431"/>
      <c r="I70" s="162">
        <f t="shared" ref="I70:I85" si="85">I69+7</f>
        <v>44972</v>
      </c>
      <c r="J70" s="145"/>
      <c r="K70" s="145"/>
      <c r="L70" s="145"/>
    </row>
    <row r="71" spans="1:12" s="146" customFormat="1" ht="18" hidden="1" customHeight="1" x14ac:dyDescent="0.2">
      <c r="A71" s="395"/>
      <c r="B71" s="360" t="s">
        <v>393</v>
      </c>
      <c r="C71" s="357" t="s">
        <v>3949</v>
      </c>
      <c r="D71" s="357">
        <f t="shared" si="82"/>
        <v>44978</v>
      </c>
      <c r="E71" s="491">
        <f t="shared" ref="E71" si="86">D71+2</f>
        <v>44980</v>
      </c>
      <c r="F71" s="357">
        <f t="shared" ref="F71" si="87">D71+4</f>
        <v>44982</v>
      </c>
      <c r="H71" s="431"/>
      <c r="I71" s="162">
        <f t="shared" si="85"/>
        <v>44979</v>
      </c>
      <c r="J71" s="145"/>
      <c r="K71" s="145"/>
      <c r="L71" s="145"/>
    </row>
    <row r="72" spans="1:12" s="146" customFormat="1" ht="18" hidden="1" customHeight="1" x14ac:dyDescent="0.2">
      <c r="A72" s="395"/>
      <c r="B72" s="360" t="s">
        <v>393</v>
      </c>
      <c r="C72" s="357" t="s">
        <v>3950</v>
      </c>
      <c r="D72" s="357">
        <f t="shared" si="82"/>
        <v>44985</v>
      </c>
      <c r="E72" s="491">
        <f t="shared" ref="E72" si="88">D72+2</f>
        <v>44987</v>
      </c>
      <c r="F72" s="357">
        <f t="shared" ref="F72" si="89">D72+4</f>
        <v>44989</v>
      </c>
      <c r="H72" s="431"/>
      <c r="I72" s="162">
        <f t="shared" si="85"/>
        <v>44986</v>
      </c>
      <c r="J72" s="145"/>
      <c r="K72" s="145"/>
      <c r="L72" s="145"/>
    </row>
    <row r="73" spans="1:12" s="146" customFormat="1" ht="18" customHeight="1" x14ac:dyDescent="0.2">
      <c r="A73" s="395"/>
      <c r="B73" s="153" t="s">
        <v>393</v>
      </c>
      <c r="C73" s="357" t="s">
        <v>3951</v>
      </c>
      <c r="D73" s="357">
        <f t="shared" si="82"/>
        <v>44992</v>
      </c>
      <c r="E73" s="491">
        <f t="shared" ref="E73" si="90">D73+2</f>
        <v>44994</v>
      </c>
      <c r="F73" s="357">
        <f t="shared" ref="F73" si="91">D73+4</f>
        <v>44996</v>
      </c>
      <c r="H73" s="431"/>
      <c r="I73" s="162">
        <f t="shared" si="85"/>
        <v>44993</v>
      </c>
      <c r="J73" s="145"/>
      <c r="K73" s="145"/>
      <c r="L73" s="145"/>
    </row>
    <row r="74" spans="1:12" s="146" customFormat="1" ht="18" customHeight="1" x14ac:dyDescent="0.2">
      <c r="A74" s="395" t="s">
        <v>1723</v>
      </c>
      <c r="B74" s="153" t="s">
        <v>3952</v>
      </c>
      <c r="C74" s="357" t="s">
        <v>3953</v>
      </c>
      <c r="D74" s="357">
        <f t="shared" si="82"/>
        <v>44999</v>
      </c>
      <c r="E74" s="491">
        <f t="shared" ref="E74" si="92">D74+2</f>
        <v>45001</v>
      </c>
      <c r="F74" s="357">
        <f t="shared" ref="F74" si="93">D74+4</f>
        <v>45003</v>
      </c>
      <c r="H74" s="431"/>
      <c r="I74" s="162">
        <f t="shared" si="85"/>
        <v>45000</v>
      </c>
      <c r="J74" s="145"/>
      <c r="K74" s="145"/>
      <c r="L74" s="145"/>
    </row>
    <row r="75" spans="1:12" s="146" customFormat="1" ht="18" customHeight="1" x14ac:dyDescent="0.2">
      <c r="A75" s="395"/>
      <c r="B75" s="615" t="s">
        <v>393</v>
      </c>
      <c r="C75" s="357" t="s">
        <v>3954</v>
      </c>
      <c r="D75" s="357">
        <f t="shared" si="82"/>
        <v>45006</v>
      </c>
      <c r="E75" s="491">
        <f t="shared" ref="E75" si="94">D75+2</f>
        <v>45008</v>
      </c>
      <c r="F75" s="357">
        <f t="shared" ref="F75" si="95">D75+4</f>
        <v>45010</v>
      </c>
      <c r="H75" s="431"/>
      <c r="I75" s="162">
        <f t="shared" si="85"/>
        <v>45007</v>
      </c>
      <c r="J75" s="145"/>
      <c r="K75" s="145"/>
      <c r="L75" s="145"/>
    </row>
    <row r="76" spans="1:12" s="146" customFormat="1" ht="18" customHeight="1" x14ac:dyDescent="0.2">
      <c r="A76" s="395"/>
      <c r="B76" s="153" t="s">
        <v>393</v>
      </c>
      <c r="C76" s="357" t="s">
        <v>3955</v>
      </c>
      <c r="D76" s="357">
        <f t="shared" si="82"/>
        <v>45013</v>
      </c>
      <c r="E76" s="320">
        <f t="shared" ref="E76" si="96">D76+2</f>
        <v>45015</v>
      </c>
      <c r="F76" s="357">
        <f t="shared" ref="F76" si="97">D76+4</f>
        <v>45017</v>
      </c>
      <c r="H76" s="431"/>
      <c r="I76" s="162">
        <f t="shared" si="85"/>
        <v>45014</v>
      </c>
      <c r="J76" s="145"/>
      <c r="K76" s="145"/>
      <c r="L76" s="145"/>
    </row>
    <row r="77" spans="1:12" s="146" customFormat="1" ht="18" customHeight="1" x14ac:dyDescent="0.2">
      <c r="A77" s="395" t="s">
        <v>1723</v>
      </c>
      <c r="B77" s="153" t="s">
        <v>756</v>
      </c>
      <c r="C77" s="357" t="s">
        <v>3956</v>
      </c>
      <c r="D77" s="357">
        <f t="shared" si="82"/>
        <v>45020</v>
      </c>
      <c r="E77" s="491">
        <f t="shared" ref="E77" si="98">D77+2</f>
        <v>45022</v>
      </c>
      <c r="F77" s="357">
        <f t="shared" ref="F77" si="99">D77+4</f>
        <v>45024</v>
      </c>
      <c r="H77" s="431"/>
      <c r="I77" s="162">
        <f t="shared" si="85"/>
        <v>45021</v>
      </c>
      <c r="J77" s="145"/>
      <c r="K77" s="145"/>
      <c r="L77" s="145"/>
    </row>
    <row r="78" spans="1:12" s="146" customFormat="1" ht="18" customHeight="1" x14ac:dyDescent="0.2">
      <c r="A78" s="395"/>
      <c r="B78" s="153" t="s">
        <v>393</v>
      </c>
      <c r="C78" s="357" t="s">
        <v>3957</v>
      </c>
      <c r="D78" s="357">
        <f t="shared" si="82"/>
        <v>45027</v>
      </c>
      <c r="E78" s="491">
        <f t="shared" ref="E78" si="100">D78+2</f>
        <v>45029</v>
      </c>
      <c r="F78" s="357">
        <f t="shared" ref="F78" si="101">D78+4</f>
        <v>45031</v>
      </c>
      <c r="H78" s="431"/>
      <c r="I78" s="162">
        <f t="shared" si="85"/>
        <v>45028</v>
      </c>
      <c r="J78" s="145"/>
      <c r="K78" s="145"/>
      <c r="L78" s="145"/>
    </row>
    <row r="79" spans="1:12" s="146" customFormat="1" ht="18" customHeight="1" x14ac:dyDescent="0.2">
      <c r="A79" s="395"/>
      <c r="B79" s="153" t="s">
        <v>393</v>
      </c>
      <c r="C79" s="357" t="s">
        <v>3958</v>
      </c>
      <c r="D79" s="357">
        <f t="shared" si="82"/>
        <v>45034</v>
      </c>
      <c r="E79" s="491">
        <f t="shared" ref="E79" si="102">D79+2</f>
        <v>45036</v>
      </c>
      <c r="F79" s="357">
        <f t="shared" ref="F79" si="103">D79+4</f>
        <v>45038</v>
      </c>
      <c r="H79" s="431"/>
      <c r="I79" s="162">
        <f t="shared" si="85"/>
        <v>45035</v>
      </c>
      <c r="J79" s="145"/>
      <c r="K79" s="145"/>
      <c r="L79" s="145"/>
    </row>
    <row r="80" spans="1:12" s="146" customFormat="1" ht="18" customHeight="1" x14ac:dyDescent="0.2">
      <c r="A80" s="395"/>
      <c r="B80" s="153" t="s">
        <v>393</v>
      </c>
      <c r="C80" s="357" t="s">
        <v>3959</v>
      </c>
      <c r="D80" s="357">
        <f t="shared" si="82"/>
        <v>45041</v>
      </c>
      <c r="E80" s="491">
        <f t="shared" ref="E80" si="104">D80+2</f>
        <v>45043</v>
      </c>
      <c r="F80" s="357">
        <f t="shared" ref="F80" si="105">D80+4</f>
        <v>45045</v>
      </c>
      <c r="H80" s="431"/>
      <c r="I80" s="162">
        <f t="shared" si="85"/>
        <v>45042</v>
      </c>
      <c r="J80" s="145"/>
      <c r="K80" s="145"/>
      <c r="L80" s="145"/>
    </row>
    <row r="81" spans="1:12" s="146" customFormat="1" ht="18" customHeight="1" x14ac:dyDescent="0.2">
      <c r="A81" s="395"/>
      <c r="B81" s="153" t="s">
        <v>393</v>
      </c>
      <c r="C81" s="357" t="s">
        <v>3960</v>
      </c>
      <c r="D81" s="357">
        <f t="shared" si="82"/>
        <v>45048</v>
      </c>
      <c r="E81" s="491">
        <f t="shared" ref="E81" si="106">D81+2</f>
        <v>45050</v>
      </c>
      <c r="F81" s="357">
        <f t="shared" ref="F81" si="107">D81+4</f>
        <v>45052</v>
      </c>
      <c r="H81" s="431"/>
      <c r="I81" s="162">
        <f t="shared" si="85"/>
        <v>45049</v>
      </c>
      <c r="J81" s="145"/>
      <c r="K81" s="145"/>
      <c r="L81" s="145"/>
    </row>
    <row r="82" spans="1:12" s="146" customFormat="1" ht="18" customHeight="1" x14ac:dyDescent="0.2">
      <c r="A82" s="395"/>
      <c r="B82" s="153" t="s">
        <v>393</v>
      </c>
      <c r="C82" s="357" t="s">
        <v>3961</v>
      </c>
      <c r="D82" s="357">
        <f t="shared" si="82"/>
        <v>45055</v>
      </c>
      <c r="E82" s="491">
        <f t="shared" ref="E82:E83" si="108">D82+2</f>
        <v>45057</v>
      </c>
      <c r="F82" s="357">
        <f t="shared" ref="F82:F83" si="109">D82+4</f>
        <v>45059</v>
      </c>
      <c r="H82" s="431"/>
      <c r="I82" s="162">
        <f t="shared" si="85"/>
        <v>45056</v>
      </c>
      <c r="J82" s="145"/>
      <c r="K82" s="145"/>
      <c r="L82" s="145"/>
    </row>
    <row r="83" spans="1:12" s="146" customFormat="1" ht="18" customHeight="1" x14ac:dyDescent="0.2">
      <c r="A83" s="395"/>
      <c r="B83" s="153" t="s">
        <v>393</v>
      </c>
      <c r="C83" s="357" t="s">
        <v>3962</v>
      </c>
      <c r="D83" s="357">
        <f t="shared" si="82"/>
        <v>45062</v>
      </c>
      <c r="E83" s="491">
        <f t="shared" si="108"/>
        <v>45064</v>
      </c>
      <c r="F83" s="357">
        <f t="shared" si="109"/>
        <v>45066</v>
      </c>
      <c r="H83" s="431"/>
      <c r="I83" s="162">
        <f t="shared" si="85"/>
        <v>45063</v>
      </c>
      <c r="J83" s="145"/>
      <c r="K83" s="145"/>
      <c r="L83" s="145"/>
    </row>
    <row r="84" spans="1:12" s="146" customFormat="1" ht="18" customHeight="1" x14ac:dyDescent="0.2">
      <c r="A84" s="395"/>
      <c r="B84" s="153" t="s">
        <v>393</v>
      </c>
      <c r="C84" s="357" t="s">
        <v>3963</v>
      </c>
      <c r="D84" s="357">
        <f t="shared" si="82"/>
        <v>45069</v>
      </c>
      <c r="E84" s="491">
        <f t="shared" ref="E84" si="110">D84+2</f>
        <v>45071</v>
      </c>
      <c r="F84" s="357">
        <f t="shared" ref="F84" si="111">D84+4</f>
        <v>45073</v>
      </c>
      <c r="H84" s="431"/>
      <c r="I84" s="162">
        <f t="shared" si="85"/>
        <v>45070</v>
      </c>
      <c r="J84" s="145"/>
      <c r="K84" s="145"/>
      <c r="L84" s="145"/>
    </row>
    <row r="85" spans="1:12" s="146" customFormat="1" ht="18" customHeight="1" x14ac:dyDescent="0.2">
      <c r="A85" s="395"/>
      <c r="B85" s="153" t="s">
        <v>393</v>
      </c>
      <c r="C85" s="357" t="s">
        <v>3964</v>
      </c>
      <c r="D85" s="357">
        <f t="shared" si="82"/>
        <v>45076</v>
      </c>
      <c r="E85" s="491">
        <f t="shared" ref="E85" si="112">D85+2</f>
        <v>45078</v>
      </c>
      <c r="F85" s="357">
        <f t="shared" ref="F85" si="113">D85+4</f>
        <v>45080</v>
      </c>
      <c r="H85" s="431"/>
      <c r="I85" s="162">
        <f t="shared" si="85"/>
        <v>45077</v>
      </c>
      <c r="J85" s="145"/>
      <c r="K85" s="145"/>
      <c r="L85" s="145"/>
    </row>
    <row r="86" spans="1:12" s="146" customFormat="1" ht="18" customHeight="1" x14ac:dyDescent="0.2">
      <c r="A86" s="395"/>
      <c r="B86" s="164"/>
      <c r="C86" s="155"/>
      <c r="D86" s="155"/>
      <c r="E86" s="155"/>
      <c r="F86" s="155"/>
      <c r="H86" s="431"/>
      <c r="I86" s="162"/>
      <c r="J86" s="145"/>
      <c r="K86" s="145"/>
      <c r="L86" s="145"/>
    </row>
    <row r="87" spans="1:12" s="146" customFormat="1" ht="18" customHeight="1" x14ac:dyDescent="0.2">
      <c r="A87" s="327"/>
      <c r="B87" s="157" t="s">
        <v>1398</v>
      </c>
      <c r="C87" s="145"/>
      <c r="D87" s="145"/>
      <c r="F87" s="145"/>
      <c r="G87" s="147"/>
      <c r="H87" s="149"/>
      <c r="I87" s="149"/>
      <c r="J87" s="149"/>
      <c r="K87" s="149"/>
      <c r="L87" s="149"/>
    </row>
    <row r="88" spans="1:12" s="146" customFormat="1" ht="18" customHeight="1" x14ac:dyDescent="0.2">
      <c r="A88" s="327"/>
      <c r="B88" s="157"/>
      <c r="C88" s="145"/>
      <c r="D88" s="145"/>
      <c r="F88" s="145"/>
      <c r="G88" s="147"/>
      <c r="H88" s="149"/>
      <c r="I88" s="149"/>
      <c r="J88" s="149"/>
      <c r="K88" s="149"/>
      <c r="L88" s="149"/>
    </row>
    <row r="89" spans="1:12" s="146" customFormat="1" ht="18" customHeight="1" x14ac:dyDescent="0.2">
      <c r="A89" s="327"/>
      <c r="B89" s="149"/>
      <c r="C89" s="145"/>
      <c r="D89" s="145"/>
      <c r="E89" s="145"/>
      <c r="F89" s="145"/>
      <c r="G89" s="145"/>
      <c r="H89" s="149"/>
      <c r="I89" s="149"/>
      <c r="J89" s="149"/>
      <c r="K89" s="149"/>
      <c r="L89" s="149"/>
    </row>
    <row r="90" spans="1:12" s="146" customFormat="1" ht="18" customHeight="1" x14ac:dyDescent="0.2">
      <c r="A90" s="327"/>
      <c r="B90" s="149"/>
      <c r="C90" s="145"/>
      <c r="D90" s="145"/>
      <c r="E90" s="145"/>
      <c r="F90" s="145"/>
      <c r="G90" s="145"/>
      <c r="H90" s="149"/>
      <c r="I90" s="149"/>
      <c r="J90" s="149"/>
      <c r="K90" s="149"/>
      <c r="L90" s="149"/>
    </row>
    <row r="91" spans="1:12" s="149" customFormat="1" ht="18" hidden="1" customHeight="1" x14ac:dyDescent="0.2">
      <c r="B91" s="1214" t="s">
        <v>3965</v>
      </c>
      <c r="C91" s="1214"/>
      <c r="D91" s="1214"/>
      <c r="E91" s="1214"/>
      <c r="F91" s="1214"/>
      <c r="G91" s="169"/>
      <c r="H91" s="169"/>
    </row>
    <row r="92" spans="1:12" s="149" customFormat="1" ht="18" hidden="1" customHeight="1" x14ac:dyDescent="0.2">
      <c r="A92" s="387"/>
      <c r="B92" s="148"/>
      <c r="C92" s="169"/>
      <c r="D92" s="169"/>
      <c r="E92" s="169"/>
      <c r="F92" s="169"/>
      <c r="G92" s="169"/>
      <c r="H92" s="169"/>
    </row>
    <row r="93" spans="1:12" s="149" customFormat="1" ht="31.9" hidden="1" customHeight="1" x14ac:dyDescent="0.2">
      <c r="A93" s="327"/>
      <c r="B93" s="394" t="s">
        <v>470</v>
      </c>
      <c r="C93" s="162" t="s">
        <v>3966</v>
      </c>
      <c r="D93" s="332" t="s">
        <v>1510</v>
      </c>
      <c r="E93" s="163" t="s">
        <v>2176</v>
      </c>
      <c r="F93" s="332" t="s">
        <v>292</v>
      </c>
      <c r="G93" s="163" t="s">
        <v>2547</v>
      </c>
    </row>
    <row r="94" spans="1:12" s="149" customFormat="1" ht="22.5" hidden="1" customHeight="1" x14ac:dyDescent="0.2">
      <c r="A94" s="327"/>
      <c r="B94" s="394"/>
      <c r="C94" s="162"/>
      <c r="D94" s="332"/>
      <c r="E94" s="163" t="s">
        <v>300</v>
      </c>
      <c r="F94" s="332" t="s">
        <v>143</v>
      </c>
      <c r="G94" s="163" t="s">
        <v>206</v>
      </c>
    </row>
    <row r="95" spans="1:12" s="149" customFormat="1" ht="18" hidden="1" customHeight="1" x14ac:dyDescent="0.2">
      <c r="A95" s="339"/>
      <c r="B95" s="153" t="s">
        <v>2305</v>
      </c>
      <c r="C95" s="320" t="s">
        <v>3967</v>
      </c>
      <c r="D95" s="320">
        <v>44300</v>
      </c>
      <c r="E95" s="320">
        <f t="shared" ref="E95" si="114">D95+2</f>
        <v>44302</v>
      </c>
      <c r="F95" s="320">
        <f t="shared" ref="F95" si="115">D95+4</f>
        <v>44304</v>
      </c>
      <c r="G95" s="320">
        <f t="shared" ref="G95" si="116">D95+6</f>
        <v>44306</v>
      </c>
      <c r="H95" s="404"/>
      <c r="I95" s="145"/>
      <c r="J95" s="145"/>
      <c r="K95" s="145"/>
      <c r="L95" s="145"/>
    </row>
    <row r="96" spans="1:12" s="149" customFormat="1" ht="18" hidden="1" customHeight="1" x14ac:dyDescent="0.2">
      <c r="A96" s="339" t="s">
        <v>3968</v>
      </c>
      <c r="B96" s="153" t="s">
        <v>2305</v>
      </c>
      <c r="C96" s="320" t="s">
        <v>3969</v>
      </c>
      <c r="D96" s="320">
        <f t="shared" ref="D96:D102" si="117">D95+7</f>
        <v>44307</v>
      </c>
      <c r="E96" s="320">
        <f t="shared" ref="E96" si="118">D96+2</f>
        <v>44309</v>
      </c>
      <c r="F96" s="320">
        <f t="shared" ref="F96" si="119">D96+4</f>
        <v>44311</v>
      </c>
      <c r="G96" s="320">
        <f t="shared" ref="G96" si="120">D96+6</f>
        <v>44313</v>
      </c>
      <c r="H96" s="404"/>
      <c r="I96" s="145"/>
      <c r="J96" s="145"/>
      <c r="K96" s="145"/>
      <c r="L96" s="145"/>
    </row>
    <row r="97" spans="1:12" s="149" customFormat="1" ht="18" hidden="1" customHeight="1" x14ac:dyDescent="0.2">
      <c r="A97" s="339"/>
      <c r="B97" s="153" t="s">
        <v>2305</v>
      </c>
      <c r="C97" s="320" t="s">
        <v>3970</v>
      </c>
      <c r="D97" s="410">
        <f t="shared" si="117"/>
        <v>44314</v>
      </c>
      <c r="E97" s="154"/>
      <c r="F97" s="154"/>
      <c r="G97" s="154"/>
      <c r="H97" s="404"/>
      <c r="I97" s="145"/>
      <c r="J97" s="145"/>
      <c r="K97" s="145"/>
      <c r="L97" s="145"/>
    </row>
    <row r="98" spans="1:12" s="149" customFormat="1" ht="18" hidden="1" customHeight="1" x14ac:dyDescent="0.2">
      <c r="A98" s="339"/>
      <c r="B98" s="360" t="s">
        <v>2305</v>
      </c>
      <c r="C98" s="357" t="s">
        <v>3971</v>
      </c>
      <c r="D98" s="357">
        <f t="shared" si="117"/>
        <v>44321</v>
      </c>
      <c r="E98" s="357">
        <f t="shared" ref="E98:E99" si="121">D98+2</f>
        <v>44323</v>
      </c>
      <c r="F98" s="357">
        <f t="shared" ref="F98:F99" si="122">D98+4</f>
        <v>44325</v>
      </c>
      <c r="G98" s="357">
        <f t="shared" ref="G98:G99" si="123">D98+6</f>
        <v>44327</v>
      </c>
      <c r="H98" s="404"/>
      <c r="I98" s="145"/>
      <c r="J98" s="145"/>
      <c r="K98" s="145"/>
      <c r="L98" s="145"/>
    </row>
    <row r="99" spans="1:12" s="149" customFormat="1" ht="18" hidden="1" customHeight="1" x14ac:dyDescent="0.2">
      <c r="A99" s="339" t="s">
        <v>1405</v>
      </c>
      <c r="B99" s="360" t="s">
        <v>1332</v>
      </c>
      <c r="C99" s="357" t="s">
        <v>3972</v>
      </c>
      <c r="D99" s="357">
        <f t="shared" si="117"/>
        <v>44328</v>
      </c>
      <c r="E99" s="357">
        <f t="shared" si="121"/>
        <v>44330</v>
      </c>
      <c r="F99" s="357">
        <f t="shared" si="122"/>
        <v>44332</v>
      </c>
      <c r="G99" s="357">
        <f t="shared" si="123"/>
        <v>44334</v>
      </c>
      <c r="H99" s="404"/>
      <c r="I99" s="145"/>
      <c r="J99" s="145"/>
      <c r="K99" s="145"/>
      <c r="L99" s="145"/>
    </row>
    <row r="100" spans="1:12" s="149" customFormat="1" ht="18" hidden="1" customHeight="1" x14ac:dyDescent="0.2">
      <c r="A100" s="339"/>
      <c r="B100" s="360" t="s">
        <v>2305</v>
      </c>
      <c r="C100" s="357" t="s">
        <v>3973</v>
      </c>
      <c r="D100" s="357">
        <f t="shared" si="117"/>
        <v>44335</v>
      </c>
      <c r="E100" s="357">
        <f t="shared" ref="E100:E101" si="124">D100+2</f>
        <v>44337</v>
      </c>
      <c r="F100" s="357">
        <f t="shared" ref="F100:F101" si="125">D100+4</f>
        <v>44339</v>
      </c>
      <c r="G100" s="357">
        <f t="shared" ref="G100:G101" si="126">D100+6</f>
        <v>44341</v>
      </c>
      <c r="H100" s="404"/>
      <c r="I100" s="145"/>
      <c r="J100" s="145"/>
      <c r="K100" s="145"/>
      <c r="L100" s="145"/>
    </row>
    <row r="101" spans="1:12" s="149" customFormat="1" ht="18" hidden="1" customHeight="1" x14ac:dyDescent="0.2">
      <c r="A101" s="339" t="s">
        <v>1405</v>
      </c>
      <c r="B101" s="360" t="s">
        <v>1332</v>
      </c>
      <c r="C101" s="357" t="s">
        <v>3974</v>
      </c>
      <c r="D101" s="357">
        <f t="shared" si="117"/>
        <v>44342</v>
      </c>
      <c r="E101" s="357">
        <f t="shared" si="124"/>
        <v>44344</v>
      </c>
      <c r="F101" s="357">
        <f t="shared" si="125"/>
        <v>44346</v>
      </c>
      <c r="G101" s="357">
        <f t="shared" si="126"/>
        <v>44348</v>
      </c>
      <c r="H101" s="404"/>
      <c r="I101" s="145"/>
      <c r="J101" s="145"/>
      <c r="K101" s="145"/>
      <c r="L101" s="145"/>
    </row>
    <row r="102" spans="1:12" s="149" customFormat="1" ht="18" hidden="1" customHeight="1" x14ac:dyDescent="0.2">
      <c r="A102" s="339"/>
      <c r="B102" s="360" t="s">
        <v>2305</v>
      </c>
      <c r="C102" s="357" t="s">
        <v>3975</v>
      </c>
      <c r="D102" s="357">
        <f t="shared" si="117"/>
        <v>44349</v>
      </c>
      <c r="E102" s="357">
        <f t="shared" ref="E102" si="127">D102+2</f>
        <v>44351</v>
      </c>
      <c r="F102" s="357">
        <f t="shared" ref="F102" si="128">D102+4</f>
        <v>44353</v>
      </c>
      <c r="G102" s="357">
        <f t="shared" ref="G102" si="129">D102+6</f>
        <v>44355</v>
      </c>
      <c r="H102" s="404"/>
      <c r="I102" s="145"/>
      <c r="J102" s="145"/>
      <c r="K102" s="145"/>
      <c r="L102" s="145"/>
    </row>
    <row r="103" spans="1:12" s="149" customFormat="1" ht="16.5" hidden="1" customHeight="1" x14ac:dyDescent="0.2">
      <c r="A103" s="327"/>
      <c r="B103" s="157" t="s">
        <v>1398</v>
      </c>
      <c r="C103" s="155"/>
      <c r="D103" s="155"/>
      <c r="E103" s="155"/>
      <c r="F103" s="155"/>
      <c r="G103" s="155"/>
      <c r="H103" s="145"/>
    </row>
    <row r="104" spans="1:12" s="149" customFormat="1" ht="18" hidden="1" customHeight="1" x14ac:dyDescent="0.2">
      <c r="A104" s="327"/>
      <c r="B104" s="157" t="s">
        <v>3976</v>
      </c>
      <c r="C104" s="145"/>
      <c r="D104" s="145"/>
      <c r="E104" s="145"/>
      <c r="F104" s="145"/>
      <c r="G104" s="145"/>
      <c r="H104" s="145"/>
    </row>
    <row r="105" spans="1:12" ht="18" customHeight="1" x14ac:dyDescent="0.2">
      <c r="B105" s="3"/>
      <c r="C105" s="9"/>
      <c r="D105" s="9"/>
      <c r="E105" s="9"/>
    </row>
    <row r="106" spans="1:12" s="159" customFormat="1" ht="18" customHeight="1" x14ac:dyDescent="0.2">
      <c r="A106" s="388"/>
      <c r="B106" s="192" t="s">
        <v>528</v>
      </c>
      <c r="C106" s="193"/>
      <c r="D106" s="193"/>
      <c r="E106" s="194"/>
      <c r="F106" s="195" t="s">
        <v>1418</v>
      </c>
      <c r="G106" s="195"/>
      <c r="H106" s="193"/>
      <c r="I106" s="193"/>
      <c r="J106" s="195" t="s">
        <v>530</v>
      </c>
      <c r="K106" s="195"/>
      <c r="L106" s="195"/>
    </row>
    <row r="107" spans="1:12" s="159" customFormat="1" ht="18" customHeight="1" x14ac:dyDescent="0.2">
      <c r="A107" s="388"/>
      <c r="B107" s="197" t="s">
        <v>531</v>
      </c>
      <c r="C107" s="193"/>
      <c r="D107" s="198" t="s">
        <v>532</v>
      </c>
      <c r="E107" s="199"/>
      <c r="F107" s="197" t="s">
        <v>533</v>
      </c>
      <c r="G107" s="193"/>
      <c r="H107" s="198" t="s">
        <v>534</v>
      </c>
      <c r="I107" s="193"/>
      <c r="J107" s="197" t="s">
        <v>535</v>
      </c>
      <c r="K107" s="193"/>
      <c r="L107" s="198" t="s">
        <v>536</v>
      </c>
    </row>
    <row r="108" spans="1:12" s="159" customFormat="1" ht="18" customHeight="1" x14ac:dyDescent="0.2">
      <c r="A108" s="389"/>
      <c r="B108" s="424" t="s">
        <v>537</v>
      </c>
      <c r="C108" s="202"/>
      <c r="D108" s="584" t="s">
        <v>538</v>
      </c>
      <c r="E108" s="197"/>
      <c r="F108" s="723" t="s">
        <v>539</v>
      </c>
      <c r="G108" s="723" t="s">
        <v>540</v>
      </c>
      <c r="H108" s="252" t="s">
        <v>541</v>
      </c>
      <c r="I108" s="193"/>
      <c r="J108" s="201" t="s">
        <v>542</v>
      </c>
      <c r="K108" s="202" t="s">
        <v>1419</v>
      </c>
      <c r="L108" s="203" t="s">
        <v>543</v>
      </c>
    </row>
    <row r="109" spans="1:12" s="159" customFormat="1" ht="18" customHeight="1" x14ac:dyDescent="0.2">
      <c r="A109" s="388"/>
      <c r="B109" s="424" t="s">
        <v>544</v>
      </c>
      <c r="C109" s="202"/>
      <c r="D109" s="584" t="s">
        <v>545</v>
      </c>
      <c r="E109" s="197"/>
      <c r="F109" s="723" t="s">
        <v>546</v>
      </c>
      <c r="G109" s="723" t="s">
        <v>547</v>
      </c>
      <c r="H109" s="252" t="s">
        <v>548</v>
      </c>
      <c r="I109" s="193"/>
      <c r="J109" s="201" t="s">
        <v>549</v>
      </c>
      <c r="K109" s="202" t="s">
        <v>1420</v>
      </c>
      <c r="L109" s="203" t="s">
        <v>550</v>
      </c>
    </row>
    <row r="110" spans="1:12" s="159" customFormat="1" ht="18" customHeight="1" x14ac:dyDescent="0.2">
      <c r="A110" s="388"/>
      <c r="B110" s="201" t="s">
        <v>2640</v>
      </c>
      <c r="C110" s="202"/>
      <c r="D110" s="203" t="s">
        <v>552</v>
      </c>
      <c r="E110" s="197"/>
      <c r="F110" s="723" t="s">
        <v>553</v>
      </c>
      <c r="G110" s="723" t="s">
        <v>554</v>
      </c>
      <c r="H110" s="252" t="s">
        <v>555</v>
      </c>
      <c r="I110" s="193"/>
      <c r="J110" s="201" t="s">
        <v>1423</v>
      </c>
      <c r="K110" s="202" t="s">
        <v>1424</v>
      </c>
      <c r="L110" s="203" t="s">
        <v>1425</v>
      </c>
    </row>
    <row r="111" spans="1:12" s="159" customFormat="1" ht="18" customHeight="1" x14ac:dyDescent="0.2">
      <c r="A111" s="388"/>
      <c r="B111" s="201" t="s">
        <v>558</v>
      </c>
      <c r="C111" s="202"/>
      <c r="D111" s="203" t="s">
        <v>559</v>
      </c>
      <c r="E111" s="197"/>
      <c r="F111" s="723" t="s">
        <v>560</v>
      </c>
      <c r="G111" s="723" t="s">
        <v>561</v>
      </c>
      <c r="H111" s="252" t="s">
        <v>562</v>
      </c>
      <c r="I111" s="193"/>
      <c r="J111" s="201" t="s">
        <v>563</v>
      </c>
      <c r="K111" s="202" t="s">
        <v>1426</v>
      </c>
      <c r="L111" s="203" t="s">
        <v>564</v>
      </c>
    </row>
    <row r="112" spans="1:12" s="159" customFormat="1" ht="18" customHeight="1" x14ac:dyDescent="0.2">
      <c r="A112" s="388"/>
      <c r="B112" s="424" t="s">
        <v>565</v>
      </c>
      <c r="C112" s="202"/>
      <c r="D112" s="584" t="s">
        <v>566</v>
      </c>
      <c r="E112" s="197"/>
      <c r="F112" s="723" t="s">
        <v>2641</v>
      </c>
      <c r="G112" s="723" t="s">
        <v>568</v>
      </c>
      <c r="H112" s="252" t="s">
        <v>2642</v>
      </c>
      <c r="I112" s="193"/>
      <c r="J112" s="201" t="s">
        <v>570</v>
      </c>
      <c r="K112" s="202" t="s">
        <v>1427</v>
      </c>
      <c r="L112" s="203" t="s">
        <v>571</v>
      </c>
    </row>
    <row r="113" spans="1:12" s="159" customFormat="1" ht="18" customHeight="1" x14ac:dyDescent="0.2">
      <c r="A113" s="388"/>
      <c r="B113" s="424" t="s">
        <v>1428</v>
      </c>
      <c r="C113" s="202"/>
      <c r="D113" s="584" t="s">
        <v>1429</v>
      </c>
      <c r="E113" s="197"/>
      <c r="F113" s="723" t="s">
        <v>2643</v>
      </c>
      <c r="G113" s="723" t="s">
        <v>575</v>
      </c>
      <c r="H113" s="252" t="s">
        <v>2644</v>
      </c>
      <c r="I113" s="193"/>
      <c r="J113" s="201" t="s">
        <v>1430</v>
      </c>
      <c r="K113" s="202" t="s">
        <v>1431</v>
      </c>
      <c r="L113" s="203" t="s">
        <v>1432</v>
      </c>
    </row>
    <row r="114" spans="1:12" s="159" customFormat="1" ht="18" customHeight="1" x14ac:dyDescent="0.2">
      <c r="A114" s="388"/>
      <c r="B114" s="424" t="s">
        <v>1433</v>
      </c>
      <c r="C114" s="202"/>
      <c r="D114" s="584" t="s">
        <v>1434</v>
      </c>
      <c r="E114" s="197"/>
      <c r="F114" s="517"/>
      <c r="G114"/>
      <c r="H114"/>
      <c r="I114" s="193"/>
      <c r="J114" s="201"/>
      <c r="K114" s="202"/>
      <c r="L114" s="203"/>
    </row>
    <row r="115" spans="1:12" s="159" customFormat="1" ht="18" customHeight="1" x14ac:dyDescent="0.2">
      <c r="A115" s="388"/>
      <c r="B115" s="424" t="s">
        <v>579</v>
      </c>
      <c r="C115" s="202"/>
      <c r="D115" s="584" t="s">
        <v>580</v>
      </c>
      <c r="E115" s="197"/>
      <c r="F115" s="201"/>
      <c r="G115" s="197"/>
      <c r="H115" s="203"/>
      <c r="I115" s="193"/>
      <c r="J115" s="197"/>
      <c r="K115" s="193"/>
      <c r="L115" s="198"/>
    </row>
    <row r="116" spans="1:12" s="149" customFormat="1" ht="18" customHeight="1" x14ac:dyDescent="0.2">
      <c r="A116" s="390"/>
      <c r="B116" s="196"/>
      <c r="C116" s="196"/>
      <c r="D116" s="204"/>
      <c r="E116" s="204"/>
      <c r="F116" s="201"/>
      <c r="G116" s="197"/>
      <c r="H116" s="203"/>
      <c r="I116" s="193"/>
      <c r="J116" s="18"/>
      <c r="K116" s="18"/>
      <c r="L116" s="18"/>
    </row>
    <row r="117" spans="1:12" s="149" customFormat="1" ht="18" customHeight="1" x14ac:dyDescent="0.2">
      <c r="A117" s="390"/>
      <c r="B117" s="193" t="s">
        <v>1435</v>
      </c>
      <c r="C117" s="193" t="s">
        <v>1436</v>
      </c>
      <c r="D117" s="205"/>
      <c r="E117" s="193"/>
      <c r="F117" s="193" t="s">
        <v>1437</v>
      </c>
      <c r="G117" s="206" t="s">
        <v>1438</v>
      </c>
      <c r="H117" s="196"/>
      <c r="I117" s="193"/>
      <c r="J117" s="193" t="s">
        <v>1437</v>
      </c>
      <c r="K117" s="193" t="s">
        <v>1439</v>
      </c>
      <c r="L117" s="196"/>
    </row>
  </sheetData>
  <customSheetViews>
    <customSheetView guid="{1ECD3B71-3848-4973-92B4-4B4B149BC657}" scale="85" showPageBreaks="1" fitToPage="1" printArea="1" view="pageBreakPreview">
      <selection activeCell="C19" sqref="C19"/>
      <pageMargins left="0" right="0" top="0" bottom="0" header="0" footer="0"/>
      <pageSetup paperSize="9" scale="54" orientation="landscape" r:id="rId1"/>
      <headerFooter>
        <oddFooter>&amp;L&amp;1#&amp;"Calibri"&amp;10 Sensitivity: Public</oddFooter>
      </headerFooter>
    </customSheetView>
    <customSheetView guid="{BA712AC7-4015-4F77-9461-7852ED983D52}" scale="76" showPageBreaks="1" fitToPage="1" printArea="1" view="pageBreakPreview">
      <selection activeCell="D2" sqref="D2"/>
      <pageMargins left="0" right="0" top="0" bottom="0" header="0" footer="0"/>
      <pageSetup paperSize="9" scale="64" orientation="landscape" r:id="rId2"/>
    </customSheetView>
    <customSheetView guid="{081BDD81-EE06-4095-AD37-7E4189D26072}" scale="76" showPageBreaks="1" fitToPage="1" printArea="1" view="pageBreakPreview" topLeftCell="A4">
      <selection activeCell="B22" sqref="B22:C22"/>
      <pageMargins left="0" right="0" top="0" bottom="0" header="0" footer="0"/>
      <pageSetup paperSize="9" scale="57" orientation="landscape" r:id="rId3"/>
    </customSheetView>
    <customSheetView guid="{9E7EEAA3-A5FB-49FD-8C3A-1AF14EAE95FB}" scale="76" showPageBreaks="1" fitToPage="1" printArea="1" view="pageBreakPreview">
      <selection activeCell="A33" sqref="A33:XFD44"/>
      <pageMargins left="0" right="0" top="0" bottom="0" header="0" footer="0"/>
      <pageSetup paperSize="9" scale="54" orientation="landscape" r:id="rId4"/>
    </customSheetView>
    <customSheetView guid="{2EFCC4AA-DFFF-400E-B34F-BF7B9FA2A1FF}" showPageBreaks="1" fitToPage="1" printArea="1" view="pageBreakPreview">
      <selection activeCell="D11" sqref="D11"/>
      <pageMargins left="0" right="0" top="0" bottom="0" header="0" footer="0"/>
      <pageSetup paperSize="9" scale="63" orientation="landscape" r:id="rId5"/>
    </customSheetView>
    <customSheetView guid="{3485952D-0C31-4884-9EDF-552F3D1B124B}" scale="76" showPageBreaks="1" fitToPage="1" printArea="1" view="pageBreakPreview">
      <selection activeCell="H21" sqref="H21"/>
      <pageMargins left="0" right="0" top="0" bottom="0" header="0" footer="0"/>
      <pageSetup paperSize="9" scale="56" orientation="landscape" r:id="rId6"/>
      <headerFooter>
        <oddFooter>&amp;L&amp;1#&amp;"Calibri"&amp;10 Sensitivity: Internal</oddFooter>
      </headerFooter>
    </customSheetView>
    <customSheetView guid="{3FEF6608-25EF-43D8-8468-19FFFC3BCE74}" scale="76" showPageBreaks="1" fitToPage="1" printArea="1" view="pageBreakPreview" topLeftCell="A7">
      <selection activeCell="F28" sqref="F2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8773B614-CBE7-474E-B57F-0A27A3791CF3}" scale="76" showPageBreaks="1" fitToPage="1" printArea="1" view="pageBreakPreview">
      <selection activeCell="B26" sqref="B26"/>
      <pageMargins left="0" right="0" top="0" bottom="0" header="0" footer="0"/>
      <pageSetup paperSize="9" scale="56" orientation="landscape" r:id="rId8"/>
    </customSheetView>
    <customSheetView guid="{1BFD2ADD-60C4-4334-9BDE-E3C6DD17BEED}" scale="85" showPageBreaks="1" fitToPage="1" printArea="1" view="pageBreakPreview">
      <selection activeCell="C17" sqref="C17"/>
      <pageMargins left="0" right="0" top="0" bottom="0" header="0" footer="0"/>
      <pageSetup paperSize="9" scale="64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view="pageBreakPreview">
      <selection activeCell="C16" sqref="C16:C17"/>
      <pageMargins left="0" right="0" top="0" bottom="0" header="0" footer="0"/>
      <pageSetup paperSize="9" scale="55" orientation="landscape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view="pageBreakPreview">
      <selection activeCell="H32" sqref="H32"/>
      <pageMargins left="0" right="0" top="0" bottom="0" header="0" footer="0"/>
      <pageSetup paperSize="9" scale="60" orientation="landscape" r:id="rId1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G29" sqref="G29"/>
      <pageMargins left="0" right="0" top="0" bottom="0" header="0" footer="0"/>
      <pageSetup paperSize="9" scale="56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 view="pageBreakPreview">
      <selection activeCell="I14" sqref="I14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mergeCells count="3">
    <mergeCell ref="D6:D7"/>
    <mergeCell ref="B91:F91"/>
    <mergeCell ref="B4:F4"/>
  </mergeCells>
  <phoneticPr fontId="81" type="noConversion"/>
  <hyperlinks>
    <hyperlink ref="H107" r:id="rId14" display="custsvc@msca.com.sg" xr:uid="{00000000-0004-0000-0100-000003000000}"/>
    <hyperlink ref="L113" r:id="rId15" display="ytluo@msca.com.sg" xr:uid="{00000000-0004-0000-0100-000005000000}"/>
    <hyperlink ref="L107" r:id="rId16" display="sinexp@msca.com.sg" xr:uid="{00000000-0004-0000-0100-000006000000}"/>
    <hyperlink ref="L112" r:id="rId17" display="kslim@msca.com.sg" xr:uid="{00000000-0004-0000-0100-000007000000}"/>
    <hyperlink ref="L111" r:id="rId18" display="mailto:skoh@msca.com.sg" xr:uid="{00000000-0004-0000-0100-000009000000}"/>
    <hyperlink ref="D107" r:id="rId19" display="mktg-dept@msca.com.sg" xr:uid="{00000000-0004-0000-0100-00000C000000}"/>
    <hyperlink ref="I3" location="HOME!Print_Area" display="HOME" xr:uid="{62626BDF-639E-48FD-A037-6EC17E2169D2}"/>
    <hyperlink ref="D111" r:id="rId20" display="custsvc@msca.com.sg" xr:uid="{2A8E613A-1E19-47E5-87A4-88860E5600EB}"/>
    <hyperlink ref="D113" r:id="rId21" xr:uid="{CCB3EA0C-7BFF-4E2F-B13F-1D380502188D}"/>
    <hyperlink ref="D114" r:id="rId22" xr:uid="{C7F8362C-8381-4D0B-801A-F953690DC19F}"/>
    <hyperlink ref="D112" r:id="rId23" xr:uid="{F0D633EA-44FC-410D-9CB0-BE5D822F6BB1}"/>
    <hyperlink ref="D109" r:id="rId24" xr:uid="{F1C5AF8A-F9EE-49BC-9930-6132DA5C274F}"/>
    <hyperlink ref="D108" r:id="rId25" xr:uid="{46A3D034-6E43-4837-8713-51E65E627CD3}"/>
    <hyperlink ref="D115" r:id="rId26" xr:uid="{4B504A76-253A-4506-A006-CAE5269032FD}"/>
  </hyperlinks>
  <pageMargins left="0.35433070866141736" right="0.70866141732283472" top="0.74803149606299213" bottom="0.74803149606299213" header="0.31496062992125984" footer="0.31496062992125984"/>
  <pageSetup paperSize="9" scale="61" orientation="landscape" r:id="rId27"/>
  <headerFooter>
    <oddFooter>&amp;L_x000D_&amp;1#&amp;"Calibri"&amp;10&amp;K000000 Sensitivity: Public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theme="4"/>
    <pageSetUpPr fitToPage="1"/>
  </sheetPr>
  <dimension ref="A1:N40"/>
  <sheetViews>
    <sheetView view="pageBreakPreview" zoomScale="85" zoomScaleNormal="85" zoomScaleSheetLayoutView="85" workbookViewId="0">
      <selection activeCell="H11" sqref="H11"/>
    </sheetView>
  </sheetViews>
  <sheetFormatPr defaultColWidth="9.140625" defaultRowHeight="17.25" customHeight="1" x14ac:dyDescent="0.2"/>
  <cols>
    <col min="1" max="1" width="15.5703125" style="315" customWidth="1"/>
    <col min="2" max="2" width="27.140625" style="145" customWidth="1"/>
    <col min="3" max="3" width="14" style="145" customWidth="1"/>
    <col min="4" max="4" width="14.140625" style="145" customWidth="1"/>
    <col min="5" max="5" width="17.5703125" style="145" customWidth="1"/>
    <col min="6" max="6" width="19.28515625" style="145" customWidth="1"/>
    <col min="7" max="7" width="17.5703125" style="145" customWidth="1"/>
    <col min="8" max="8" width="18" style="145" customWidth="1"/>
    <col min="9" max="9" width="9.5703125" style="145" customWidth="1"/>
    <col min="10" max="10" width="16.85546875" style="145" customWidth="1"/>
    <col min="11" max="11" width="11.5703125" style="145" bestFit="1" customWidth="1"/>
    <col min="12" max="12" width="9.140625" style="145"/>
    <col min="13" max="13" width="4.140625" style="145" customWidth="1"/>
    <col min="14" max="14" width="13.28515625" style="145" customWidth="1"/>
    <col min="15" max="17" width="9.140625" style="149" customWidth="1"/>
    <col min="18" max="18" width="9.140625" style="149"/>
    <col min="19" max="19" width="9.140625" style="149" customWidth="1"/>
    <col min="20" max="16384" width="9.140625" style="149"/>
  </cols>
  <sheetData>
    <row r="1" spans="1:14" ht="17.25" customHeight="1" x14ac:dyDescent="0.2">
      <c r="K1" s="149"/>
      <c r="L1" s="149"/>
      <c r="M1" s="149"/>
      <c r="N1" s="149"/>
    </row>
    <row r="2" spans="1:14" ht="16.899999999999999" customHeight="1" x14ac:dyDescent="0.2">
      <c r="B2" s="8" t="s">
        <v>1281</v>
      </c>
      <c r="K2" s="149"/>
      <c r="L2" s="149"/>
      <c r="M2" s="149"/>
      <c r="N2" s="149"/>
    </row>
    <row r="3" spans="1:14" ht="17.25" customHeight="1" x14ac:dyDescent="0.2">
      <c r="B3" s="165"/>
      <c r="K3" s="149"/>
      <c r="L3" s="149"/>
      <c r="M3" s="149"/>
      <c r="N3" s="149"/>
    </row>
    <row r="4" spans="1:14" s="146" customFormat="1" ht="17.25" customHeight="1" x14ac:dyDescent="0.2">
      <c r="A4" s="316"/>
      <c r="B4" s="1214" t="s">
        <v>3977</v>
      </c>
      <c r="C4" s="1214"/>
      <c r="D4" s="1214"/>
      <c r="E4" s="1214"/>
      <c r="F4" s="1214"/>
      <c r="G4" s="155"/>
      <c r="H4" s="145"/>
      <c r="I4" s="145"/>
      <c r="J4" s="145"/>
      <c r="K4" s="145"/>
      <c r="L4" s="145"/>
      <c r="M4" s="145"/>
      <c r="N4" s="145"/>
    </row>
    <row r="5" spans="1:14" s="146" customFormat="1" ht="17.25" customHeight="1" x14ac:dyDescent="0.2">
      <c r="A5" s="316"/>
      <c r="B5" s="164"/>
      <c r="C5" s="155"/>
      <c r="D5" s="166"/>
      <c r="E5" s="166"/>
      <c r="F5" s="166"/>
      <c r="G5" s="145"/>
      <c r="H5" s="145"/>
      <c r="I5" s="145"/>
      <c r="J5" s="145"/>
      <c r="K5" s="145"/>
      <c r="L5" s="145"/>
      <c r="M5" s="145"/>
      <c r="N5" s="159"/>
    </row>
    <row r="6" spans="1:14" s="146" customFormat="1" ht="27.75" customHeight="1" x14ac:dyDescent="0.2">
      <c r="A6" s="210"/>
      <c r="B6" s="394" t="s">
        <v>1955</v>
      </c>
      <c r="C6" s="353"/>
      <c r="D6" s="412" t="s">
        <v>1510</v>
      </c>
      <c r="E6" s="332" t="s">
        <v>288</v>
      </c>
      <c r="F6" s="163" t="s">
        <v>3978</v>
      </c>
      <c r="I6" s="145"/>
      <c r="J6" s="145"/>
      <c r="K6" s="145"/>
      <c r="L6" s="145"/>
      <c r="M6" s="145"/>
      <c r="N6" s="159"/>
    </row>
    <row r="7" spans="1:14" s="146" customFormat="1" ht="17.25" customHeight="1" x14ac:dyDescent="0.2">
      <c r="A7" s="210"/>
      <c r="B7" s="167"/>
      <c r="C7" s="151" t="s">
        <v>2546</v>
      </c>
      <c r="D7" s="352"/>
      <c r="E7" s="332" t="s">
        <v>300</v>
      </c>
      <c r="F7" s="332" t="s">
        <v>143</v>
      </c>
      <c r="I7" s="145"/>
      <c r="J7" s="145"/>
      <c r="K7" s="145"/>
      <c r="L7" s="145"/>
      <c r="M7" s="145"/>
      <c r="N7" s="159"/>
    </row>
    <row r="8" spans="1:14" s="146" customFormat="1" ht="17.25" hidden="1" customHeight="1" x14ac:dyDescent="0.2">
      <c r="A8" s="210" t="s">
        <v>3979</v>
      </c>
      <c r="B8" s="153" t="s">
        <v>2552</v>
      </c>
      <c r="C8" s="320" t="s">
        <v>3980</v>
      </c>
      <c r="D8" s="320">
        <v>44296</v>
      </c>
      <c r="E8" s="154"/>
      <c r="F8" s="320">
        <f t="shared" ref="F8" si="0">D8+4</f>
        <v>44300</v>
      </c>
      <c r="G8" s="405" t="s">
        <v>3981</v>
      </c>
      <c r="H8" s="147"/>
      <c r="I8" s="145"/>
      <c r="J8" s="145"/>
      <c r="K8" s="145"/>
      <c r="L8" s="145"/>
      <c r="M8" s="145"/>
      <c r="N8" s="159"/>
    </row>
    <row r="9" spans="1:14" s="146" customFormat="1" ht="17.25" customHeight="1" x14ac:dyDescent="0.2">
      <c r="A9" s="210" t="s">
        <v>3982</v>
      </c>
      <c r="B9" s="153" t="s">
        <v>2552</v>
      </c>
      <c r="C9" s="320" t="s">
        <v>3983</v>
      </c>
      <c r="D9" s="320">
        <v>44296</v>
      </c>
      <c r="E9" s="320">
        <f t="shared" ref="E9" si="1">D9+2</f>
        <v>44298</v>
      </c>
      <c r="F9" s="154"/>
      <c r="G9" s="405"/>
      <c r="H9" s="147"/>
      <c r="I9" s="145"/>
      <c r="J9" s="145"/>
      <c r="K9" s="145"/>
      <c r="L9" s="145"/>
      <c r="M9" s="145"/>
      <c r="N9" s="159"/>
    </row>
    <row r="10" spans="1:14" s="146" customFormat="1" ht="17.25" customHeight="1" x14ac:dyDescent="0.2">
      <c r="A10" s="210" t="s">
        <v>3979</v>
      </c>
      <c r="B10" s="153" t="s">
        <v>2552</v>
      </c>
      <c r="C10" s="320" t="s">
        <v>3984</v>
      </c>
      <c r="D10" s="320">
        <v>44304</v>
      </c>
      <c r="E10" s="320">
        <f t="shared" ref="E10" si="2">D10+2</f>
        <v>44306</v>
      </c>
      <c r="F10" s="154"/>
      <c r="G10" s="147"/>
      <c r="H10" s="147"/>
      <c r="I10" s="145"/>
      <c r="J10" s="145"/>
      <c r="K10" s="145"/>
      <c r="L10" s="145"/>
      <c r="M10" s="145"/>
      <c r="N10" s="159"/>
    </row>
    <row r="11" spans="1:14" s="146" customFormat="1" ht="17.25" customHeight="1" x14ac:dyDescent="0.2">
      <c r="A11" s="210" t="s">
        <v>3982</v>
      </c>
      <c r="B11" s="153" t="s">
        <v>2552</v>
      </c>
      <c r="C11" s="320" t="s">
        <v>3985</v>
      </c>
      <c r="D11" s="320">
        <v>44311</v>
      </c>
      <c r="E11" s="320">
        <f t="shared" ref="E11:E14" si="3">D11+2</f>
        <v>44313</v>
      </c>
      <c r="F11" s="320">
        <f t="shared" ref="F11:F14" si="4">D11+4</f>
        <v>44315</v>
      </c>
      <c r="G11" s="147" t="s">
        <v>3986</v>
      </c>
      <c r="H11" s="147"/>
      <c r="I11" s="145"/>
      <c r="J11" s="145"/>
      <c r="K11" s="145"/>
      <c r="L11" s="145"/>
      <c r="M11" s="145"/>
      <c r="N11" s="159"/>
    </row>
    <row r="12" spans="1:14" s="146" customFormat="1" ht="17.25" customHeight="1" x14ac:dyDescent="0.2">
      <c r="A12" s="210"/>
      <c r="B12" s="393" t="s">
        <v>1332</v>
      </c>
      <c r="C12" s="357" t="s">
        <v>3987</v>
      </c>
      <c r="D12" s="357">
        <v>44318</v>
      </c>
      <c r="E12" s="357">
        <f t="shared" si="3"/>
        <v>44320</v>
      </c>
      <c r="F12" s="357">
        <f t="shared" si="4"/>
        <v>44322</v>
      </c>
      <c r="G12" s="147"/>
      <c r="H12" s="147"/>
      <c r="I12" s="145"/>
      <c r="J12" s="145"/>
      <c r="K12" s="145"/>
      <c r="L12" s="145"/>
      <c r="M12" s="145"/>
      <c r="N12" s="159"/>
    </row>
    <row r="13" spans="1:14" s="146" customFormat="1" ht="17.25" hidden="1" customHeight="1" x14ac:dyDescent="0.2">
      <c r="A13" s="210" t="s">
        <v>3982</v>
      </c>
      <c r="B13" s="360" t="s">
        <v>2305</v>
      </c>
      <c r="C13" s="357" t="s">
        <v>3988</v>
      </c>
      <c r="D13" s="357">
        <f t="shared" ref="D13:D16" si="5">D12+7</f>
        <v>44325</v>
      </c>
      <c r="E13" s="357">
        <f t="shared" si="3"/>
        <v>44327</v>
      </c>
      <c r="F13" s="357">
        <f>D13+4</f>
        <v>44329</v>
      </c>
      <c r="G13" s="147"/>
      <c r="H13" s="147"/>
      <c r="I13" s="145"/>
      <c r="J13" s="145"/>
      <c r="K13" s="145"/>
      <c r="L13" s="145"/>
      <c r="M13" s="145"/>
      <c r="N13" s="159"/>
    </row>
    <row r="14" spans="1:14" s="146" customFormat="1" ht="17.25" hidden="1" customHeight="1" x14ac:dyDescent="0.2">
      <c r="A14" s="210"/>
      <c r="B14" s="360" t="s">
        <v>1332</v>
      </c>
      <c r="C14" s="357" t="s">
        <v>3989</v>
      </c>
      <c r="D14" s="357">
        <f t="shared" si="5"/>
        <v>44332</v>
      </c>
      <c r="E14" s="357">
        <f t="shared" si="3"/>
        <v>44334</v>
      </c>
      <c r="F14" s="357">
        <f t="shared" si="4"/>
        <v>44336</v>
      </c>
      <c r="G14" s="147"/>
      <c r="H14" s="147"/>
      <c r="I14" s="145"/>
      <c r="J14" s="145"/>
      <c r="K14" s="145"/>
      <c r="L14" s="145"/>
      <c r="M14" s="145"/>
      <c r="N14" s="159"/>
    </row>
    <row r="15" spans="1:14" s="146" customFormat="1" ht="17.25" hidden="1" customHeight="1" x14ac:dyDescent="0.2">
      <c r="A15" s="210" t="s">
        <v>3982</v>
      </c>
      <c r="B15" s="360" t="s">
        <v>2305</v>
      </c>
      <c r="C15" s="357" t="s">
        <v>3990</v>
      </c>
      <c r="D15" s="357">
        <f t="shared" si="5"/>
        <v>44339</v>
      </c>
      <c r="E15" s="357">
        <f t="shared" ref="E15" si="6">D15+2</f>
        <v>44341</v>
      </c>
      <c r="F15" s="357">
        <f t="shared" ref="F15" si="7">D15+4</f>
        <v>44343</v>
      </c>
      <c r="G15" s="147"/>
      <c r="H15" s="147"/>
      <c r="I15" s="145"/>
      <c r="J15" s="145"/>
      <c r="K15" s="145"/>
      <c r="L15" s="145"/>
      <c r="M15" s="145"/>
      <c r="N15" s="159"/>
    </row>
    <row r="16" spans="1:14" s="146" customFormat="1" ht="17.25" hidden="1" customHeight="1" x14ac:dyDescent="0.2">
      <c r="A16" s="210"/>
      <c r="B16" s="360" t="s">
        <v>1332</v>
      </c>
      <c r="C16" s="357" t="s">
        <v>3991</v>
      </c>
      <c r="D16" s="357">
        <f t="shared" si="5"/>
        <v>44346</v>
      </c>
      <c r="E16" s="357">
        <f t="shared" ref="E16" si="8">D16+2</f>
        <v>44348</v>
      </c>
      <c r="F16" s="357">
        <f t="shared" ref="F16" si="9">D16+4</f>
        <v>44350</v>
      </c>
      <c r="G16" s="147"/>
      <c r="H16" s="147"/>
      <c r="I16" s="145"/>
      <c r="J16" s="145"/>
      <c r="K16" s="145"/>
      <c r="L16" s="145"/>
      <c r="M16" s="145"/>
      <c r="N16" s="159"/>
    </row>
    <row r="17" spans="1:14" s="146" customFormat="1" ht="17.25" customHeight="1" x14ac:dyDescent="0.2">
      <c r="A17" s="316"/>
      <c r="B17" s="157" t="s">
        <v>1398</v>
      </c>
      <c r="C17" s="155"/>
      <c r="D17" s="155"/>
      <c r="E17" s="155"/>
      <c r="F17" s="155"/>
      <c r="G17" s="155"/>
      <c r="H17" s="145"/>
      <c r="I17" s="145"/>
      <c r="J17" s="145"/>
      <c r="K17" s="145"/>
      <c r="L17" s="145"/>
      <c r="M17" s="145"/>
      <c r="N17" s="145"/>
    </row>
    <row r="18" spans="1:14" s="146" customFormat="1" ht="17.25" customHeight="1" x14ac:dyDescent="0.2">
      <c r="A18" s="316"/>
      <c r="B18" s="157"/>
      <c r="C18" s="155"/>
      <c r="D18" s="155"/>
      <c r="E18" s="155"/>
      <c r="F18" s="155"/>
      <c r="G18" s="155"/>
      <c r="H18" s="145"/>
      <c r="I18" s="145"/>
      <c r="J18" s="145"/>
      <c r="K18" s="145"/>
      <c r="L18" s="145"/>
      <c r="M18" s="145"/>
      <c r="N18" s="145"/>
    </row>
    <row r="19" spans="1:14" s="146" customFormat="1" ht="17.25" hidden="1" customHeight="1" x14ac:dyDescent="0.2">
      <c r="A19" s="316"/>
      <c r="B19" s="169"/>
      <c r="C19" s="165" t="s">
        <v>3992</v>
      </c>
      <c r="D19" s="155"/>
      <c r="E19" s="155"/>
      <c r="F19" s="155"/>
      <c r="G19" s="145"/>
      <c r="H19" s="145"/>
      <c r="I19" s="145"/>
      <c r="J19" s="145"/>
      <c r="K19" s="145"/>
      <c r="L19" s="145"/>
      <c r="M19" s="145"/>
      <c r="N19" s="159"/>
    </row>
    <row r="20" spans="1:14" s="146" customFormat="1" ht="17.25" hidden="1" customHeight="1" x14ac:dyDescent="0.2">
      <c r="A20" s="316"/>
      <c r="B20" s="164"/>
      <c r="C20" s="165"/>
      <c r="D20" s="166"/>
      <c r="E20" s="166"/>
      <c r="F20" s="166"/>
      <c r="G20" s="155"/>
      <c r="H20" s="145"/>
      <c r="I20" s="145"/>
      <c r="J20" s="145"/>
      <c r="K20" s="145"/>
      <c r="L20" s="145"/>
      <c r="M20" s="145"/>
      <c r="N20" s="145"/>
    </row>
    <row r="21" spans="1:14" s="146" customFormat="1" ht="26.25" hidden="1" customHeight="1" x14ac:dyDescent="0.2">
      <c r="A21" s="316"/>
      <c r="B21" s="167"/>
      <c r="C21" s="151" t="s">
        <v>2546</v>
      </c>
      <c r="D21" s="1211" t="s">
        <v>1510</v>
      </c>
      <c r="E21" s="163" t="s">
        <v>2176</v>
      </c>
      <c r="F21" s="332" t="s">
        <v>288</v>
      </c>
      <c r="G21" s="163" t="s">
        <v>3993</v>
      </c>
      <c r="H21" s="145"/>
      <c r="I21" s="145"/>
      <c r="J21" s="145"/>
      <c r="K21" s="145"/>
      <c r="L21" s="145"/>
      <c r="M21" s="145"/>
      <c r="N21" s="159"/>
    </row>
    <row r="22" spans="1:14" s="146" customFormat="1" ht="17.25" hidden="1" customHeight="1" x14ac:dyDescent="0.2">
      <c r="A22" s="316"/>
      <c r="B22" s="152" t="s">
        <v>381</v>
      </c>
      <c r="C22" s="152" t="s">
        <v>382</v>
      </c>
      <c r="D22" s="1211"/>
      <c r="E22" s="332" t="s">
        <v>300</v>
      </c>
      <c r="F22" s="332" t="s">
        <v>163</v>
      </c>
      <c r="G22" s="332" t="s">
        <v>294</v>
      </c>
      <c r="H22" s="145"/>
      <c r="I22" s="145"/>
      <c r="J22" s="145"/>
      <c r="K22" s="145"/>
      <c r="L22" s="145"/>
      <c r="M22" s="145"/>
      <c r="N22" s="159"/>
    </row>
    <row r="23" spans="1:14" s="146" customFormat="1" ht="17.25" hidden="1" customHeight="1" x14ac:dyDescent="0.2">
      <c r="A23" s="210"/>
      <c r="B23" s="153" t="s">
        <v>1332</v>
      </c>
      <c r="C23" s="320" t="s">
        <v>3994</v>
      </c>
      <c r="D23" s="320">
        <v>44010</v>
      </c>
      <c r="E23" s="320">
        <f t="shared" ref="E23:E25" si="10">D23+2</f>
        <v>44012</v>
      </c>
      <c r="F23" s="320">
        <f t="shared" ref="F23:F25" si="11">D23+3</f>
        <v>44013</v>
      </c>
      <c r="G23" s="320">
        <f t="shared" ref="G23:G25" si="12">D23+5</f>
        <v>44015</v>
      </c>
      <c r="H23" s="145"/>
      <c r="I23" s="145"/>
      <c r="J23" s="145"/>
      <c r="K23" s="145"/>
      <c r="L23" s="145"/>
      <c r="M23" s="145"/>
      <c r="N23" s="145"/>
    </row>
    <row r="24" spans="1:14" s="146" customFormat="1" ht="17.25" hidden="1" customHeight="1" x14ac:dyDescent="0.2">
      <c r="A24" s="210"/>
      <c r="B24" s="360" t="s">
        <v>2405</v>
      </c>
      <c r="C24" s="357" t="s">
        <v>3995</v>
      </c>
      <c r="D24" s="357">
        <f t="shared" ref="D24:D25" si="13">D23+7</f>
        <v>44017</v>
      </c>
      <c r="E24" s="357">
        <f t="shared" si="10"/>
        <v>44019</v>
      </c>
      <c r="F24" s="357">
        <f t="shared" si="11"/>
        <v>44020</v>
      </c>
      <c r="G24" s="357">
        <f t="shared" si="12"/>
        <v>44022</v>
      </c>
      <c r="H24" s="145"/>
      <c r="I24" s="145"/>
      <c r="J24" s="145"/>
      <c r="K24" s="145"/>
      <c r="L24" s="145"/>
      <c r="M24" s="145"/>
      <c r="N24" s="145"/>
    </row>
    <row r="25" spans="1:14" s="146" customFormat="1" ht="17.25" hidden="1" customHeight="1" x14ac:dyDescent="0.2">
      <c r="A25" s="210"/>
      <c r="B25" s="360" t="s">
        <v>1332</v>
      </c>
      <c r="C25" s="357" t="s">
        <v>3996</v>
      </c>
      <c r="D25" s="357">
        <f t="shared" si="13"/>
        <v>44024</v>
      </c>
      <c r="E25" s="357">
        <f t="shared" si="10"/>
        <v>44026</v>
      </c>
      <c r="F25" s="357">
        <f t="shared" si="11"/>
        <v>44027</v>
      </c>
      <c r="G25" s="357">
        <f t="shared" si="12"/>
        <v>44029</v>
      </c>
      <c r="H25" s="145"/>
      <c r="I25" s="145"/>
      <c r="J25" s="145"/>
      <c r="K25" s="145"/>
      <c r="L25" s="145"/>
      <c r="M25" s="145"/>
      <c r="N25" s="145"/>
    </row>
    <row r="26" spans="1:14" s="146" customFormat="1" ht="17.25" hidden="1" customHeight="1" x14ac:dyDescent="0.2">
      <c r="A26" s="210"/>
      <c r="B26" s="360" t="s">
        <v>2405</v>
      </c>
      <c r="C26" s="357" t="s">
        <v>3997</v>
      </c>
      <c r="D26" s="154">
        <v>44031</v>
      </c>
      <c r="E26" s="154"/>
      <c r="F26" s="154"/>
      <c r="G26" s="154"/>
      <c r="H26" s="145" t="s">
        <v>3998</v>
      </c>
      <c r="I26" s="145"/>
      <c r="J26" s="145"/>
      <c r="K26" s="145"/>
      <c r="L26" s="145"/>
      <c r="M26" s="145"/>
      <c r="N26" s="145"/>
    </row>
    <row r="27" spans="1:14" s="159" customFormat="1" ht="17.25" hidden="1" customHeight="1" x14ac:dyDescent="0.2">
      <c r="A27" s="316"/>
      <c r="B27" s="157" t="s">
        <v>1398</v>
      </c>
      <c r="C27" s="145"/>
      <c r="D27" s="145"/>
      <c r="E27" s="145"/>
      <c r="F27" s="145"/>
      <c r="G27" s="145"/>
      <c r="H27" s="160"/>
      <c r="I27" s="145"/>
      <c r="J27" s="145"/>
      <c r="K27" s="145"/>
      <c r="L27" s="160"/>
      <c r="M27" s="145"/>
    </row>
    <row r="28" spans="1:14" s="159" customFormat="1" ht="17.25" customHeight="1" x14ac:dyDescent="0.2">
      <c r="A28" s="316"/>
      <c r="B28" s="157"/>
      <c r="C28" s="145"/>
      <c r="D28" s="145"/>
      <c r="E28" s="145"/>
      <c r="F28" s="145"/>
      <c r="G28" s="145"/>
      <c r="H28" s="160"/>
      <c r="I28" s="145"/>
      <c r="J28" s="145"/>
      <c r="K28" s="145"/>
      <c r="L28" s="160"/>
      <c r="M28" s="145"/>
    </row>
    <row r="29" spans="1:14" s="159" customFormat="1" ht="17.25" customHeight="1" x14ac:dyDescent="0.2">
      <c r="A29" s="316"/>
      <c r="B29" s="192" t="s">
        <v>528</v>
      </c>
      <c r="C29" s="193"/>
      <c r="D29" s="193"/>
      <c r="E29" s="194"/>
      <c r="F29" s="195" t="s">
        <v>1418</v>
      </c>
      <c r="G29" s="195"/>
      <c r="H29" s="193"/>
      <c r="I29" s="193"/>
      <c r="J29" s="195" t="s">
        <v>530</v>
      </c>
      <c r="K29" s="195"/>
      <c r="L29" s="195"/>
      <c r="M29" s="193"/>
      <c r="N29" s="196"/>
    </row>
    <row r="30" spans="1:14" s="159" customFormat="1" ht="17.25" customHeight="1" x14ac:dyDescent="0.2">
      <c r="A30" s="316"/>
      <c r="B30" s="197" t="s">
        <v>531</v>
      </c>
      <c r="C30" s="193"/>
      <c r="D30" s="198" t="s">
        <v>532</v>
      </c>
      <c r="E30" s="199"/>
      <c r="F30" s="197" t="s">
        <v>533</v>
      </c>
      <c r="G30" s="193"/>
      <c r="H30" s="198" t="s">
        <v>534</v>
      </c>
      <c r="I30" s="193"/>
      <c r="J30" s="197" t="s">
        <v>535</v>
      </c>
      <c r="K30" s="193"/>
      <c r="L30" s="198" t="s">
        <v>536</v>
      </c>
      <c r="M30" s="193"/>
      <c r="N30" s="196"/>
    </row>
    <row r="31" spans="1:14" s="159" customFormat="1" ht="17.25" customHeight="1" x14ac:dyDescent="0.2">
      <c r="A31" s="317"/>
      <c r="B31" s="201" t="s">
        <v>3999</v>
      </c>
      <c r="C31" s="202" t="s">
        <v>4000</v>
      </c>
      <c r="D31" s="203" t="s">
        <v>4001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542</v>
      </c>
      <c r="K31" s="202" t="s">
        <v>1419</v>
      </c>
      <c r="L31" s="203" t="s">
        <v>543</v>
      </c>
      <c r="M31" s="193"/>
      <c r="N31" s="196"/>
    </row>
    <row r="32" spans="1:14" s="159" customFormat="1" ht="17.25" customHeight="1" x14ac:dyDescent="0.2">
      <c r="A32" s="316"/>
      <c r="B32" s="201" t="s">
        <v>4002</v>
      </c>
      <c r="C32" s="202" t="s">
        <v>4003</v>
      </c>
      <c r="D32" s="203" t="s">
        <v>4004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549</v>
      </c>
      <c r="K32" s="202" t="s">
        <v>1420</v>
      </c>
      <c r="L32" s="203" t="s">
        <v>550</v>
      </c>
      <c r="M32" s="193"/>
      <c r="N32" s="196"/>
    </row>
    <row r="33" spans="1:14" s="159" customFormat="1" ht="17.25" customHeight="1" x14ac:dyDescent="0.2">
      <c r="A33" s="316"/>
      <c r="B33" s="201" t="s">
        <v>1421</v>
      </c>
      <c r="C33" s="202" t="s">
        <v>4005</v>
      </c>
      <c r="D33" s="203" t="s">
        <v>1422</v>
      </c>
      <c r="E33" s="197"/>
      <c r="F33" s="254" t="e">
        <f>#REF!</f>
        <v>#REF!</v>
      </c>
      <c r="G33" s="254" t="e">
        <f>#REF!</f>
        <v>#REF!</v>
      </c>
      <c r="H33" s="110" t="e">
        <f>#REF!</f>
        <v>#REF!</v>
      </c>
      <c r="I33" s="193"/>
      <c r="J33" s="201" t="s">
        <v>1423</v>
      </c>
      <c r="K33" s="202" t="s">
        <v>1424</v>
      </c>
      <c r="L33" s="203" t="s">
        <v>1425</v>
      </c>
      <c r="M33" s="193"/>
      <c r="N33" s="196"/>
    </row>
    <row r="34" spans="1:14" s="159" customFormat="1" ht="17.25" customHeight="1" x14ac:dyDescent="0.2">
      <c r="A34" s="316"/>
      <c r="B34" s="201" t="s">
        <v>4006</v>
      </c>
      <c r="C34" s="202" t="s">
        <v>4007</v>
      </c>
      <c r="D34" s="203" t="s">
        <v>4008</v>
      </c>
      <c r="E34" s="197"/>
      <c r="F34" s="254" t="e">
        <f>#REF!</f>
        <v>#REF!</v>
      </c>
      <c r="G34" s="254" t="e">
        <f>#REF!</f>
        <v>#REF!</v>
      </c>
      <c r="H34" s="110" t="e">
        <f>#REF!</f>
        <v>#REF!</v>
      </c>
      <c r="I34" s="193"/>
      <c r="J34" s="201" t="s">
        <v>563</v>
      </c>
      <c r="K34" s="202" t="s">
        <v>1426</v>
      </c>
      <c r="L34" s="203" t="s">
        <v>564</v>
      </c>
      <c r="M34" s="193"/>
      <c r="N34" s="196"/>
    </row>
    <row r="35" spans="1:14" s="159" customFormat="1" ht="17.25" customHeight="1" x14ac:dyDescent="0.2">
      <c r="A35" s="316"/>
      <c r="B35" s="201" t="s">
        <v>558</v>
      </c>
      <c r="C35" s="202" t="s">
        <v>4009</v>
      </c>
      <c r="D35" s="203" t="s">
        <v>559</v>
      </c>
      <c r="E35" s="197"/>
      <c r="F35" s="201"/>
      <c r="G35" s="202"/>
      <c r="H35" s="203"/>
      <c r="I35" s="193"/>
      <c r="J35" s="201" t="s">
        <v>570</v>
      </c>
      <c r="K35" s="202" t="s">
        <v>1427</v>
      </c>
      <c r="L35" s="203" t="s">
        <v>571</v>
      </c>
      <c r="M35" s="193"/>
      <c r="N35" s="196"/>
    </row>
    <row r="36" spans="1:14" s="159" customFormat="1" ht="17.25" customHeight="1" x14ac:dyDescent="0.2">
      <c r="A36" s="316"/>
      <c r="B36" s="201" t="s">
        <v>4010</v>
      </c>
      <c r="C36" s="202" t="s">
        <v>4011</v>
      </c>
      <c r="D36" s="203" t="s">
        <v>4012</v>
      </c>
      <c r="E36" s="197"/>
      <c r="F36" s="201"/>
      <c r="G36" s="202"/>
      <c r="H36" s="203"/>
      <c r="I36" s="193"/>
      <c r="J36" s="201" t="s">
        <v>1430</v>
      </c>
      <c r="K36" s="202" t="s">
        <v>1431</v>
      </c>
      <c r="L36" s="203" t="s">
        <v>1432</v>
      </c>
      <c r="M36" s="193"/>
      <c r="N36" s="196"/>
    </row>
    <row r="37" spans="1:14" s="159" customFormat="1" ht="17.25" customHeight="1" x14ac:dyDescent="0.2">
      <c r="A37" s="316"/>
      <c r="B37" s="201" t="s">
        <v>4013</v>
      </c>
      <c r="C37" s="202" t="s">
        <v>4014</v>
      </c>
      <c r="D37" s="203" t="s">
        <v>4015</v>
      </c>
      <c r="E37" s="197"/>
      <c r="F37" s="196"/>
      <c r="G37" s="196"/>
      <c r="H37" s="196"/>
      <c r="I37" s="193"/>
      <c r="J37" s="201"/>
      <c r="K37" s="202"/>
      <c r="L37" s="203"/>
      <c r="M37" s="193"/>
      <c r="N37" s="196"/>
    </row>
    <row r="38" spans="1:14" s="159" customFormat="1" ht="17.25" customHeight="1" x14ac:dyDescent="0.2">
      <c r="A38" s="316"/>
      <c r="B38" s="201" t="s">
        <v>4016</v>
      </c>
      <c r="C38" s="202" t="s">
        <v>4017</v>
      </c>
      <c r="D38" s="203" t="s">
        <v>4018</v>
      </c>
      <c r="E38" s="197"/>
      <c r="F38" s="201"/>
      <c r="G38" s="197"/>
      <c r="H38" s="203"/>
      <c r="I38" s="193"/>
      <c r="J38" s="197"/>
      <c r="K38" s="193"/>
      <c r="L38" s="198"/>
      <c r="M38" s="193"/>
      <c r="N38" s="196"/>
    </row>
    <row r="39" spans="1:14" ht="17.25" customHeight="1" x14ac:dyDescent="0.2">
      <c r="B39" s="196"/>
      <c r="C39" s="196"/>
      <c r="D39" s="204"/>
      <c r="E39" s="204"/>
      <c r="F39" s="201"/>
      <c r="G39" s="197"/>
      <c r="H39" s="203"/>
      <c r="I39" s="193"/>
      <c r="J39" s="18"/>
      <c r="K39" s="18"/>
      <c r="L39" s="18"/>
      <c r="M39" s="193"/>
      <c r="N39" s="196"/>
    </row>
    <row r="40" spans="1:14" ht="17.25" customHeight="1" x14ac:dyDescent="0.2">
      <c r="B40" s="193" t="s">
        <v>1435</v>
      </c>
      <c r="C40" s="193" t="s">
        <v>1436</v>
      </c>
      <c r="D40" s="205"/>
      <c r="E40" s="193"/>
      <c r="F40" s="193" t="s">
        <v>1437</v>
      </c>
      <c r="G40" s="206" t="s">
        <v>1438</v>
      </c>
      <c r="H40" s="196"/>
      <c r="I40" s="193"/>
      <c r="J40" s="193" t="s">
        <v>1437</v>
      </c>
      <c r="K40" s="193" t="s">
        <v>1439</v>
      </c>
      <c r="L40" s="196"/>
      <c r="M40" s="196"/>
      <c r="N40" s="196"/>
    </row>
  </sheetData>
  <customSheetViews>
    <customSheetView guid="{1ECD3B71-3848-4973-92B4-4B4B149BC657}" scale="75" showPageBreaks="1" fitToPage="1" printArea="1" view="pageBreakPreview">
      <selection activeCell="B12" sqref="B12:F12 B7:C7"/>
      <pageMargins left="0" right="0" top="0" bottom="0" header="0" footer="0"/>
      <pageSetup paperSize="9" scale="56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printArea="1" view="pageBreakPreview">
      <selection activeCell="F11" sqref="F11 B7:C7"/>
      <pageMargins left="0" right="0" top="0" bottom="0" header="0" footer="0"/>
      <pageSetup paperSize="9" scale="61" orientation="landscape" r:id="rId2"/>
    </customSheetView>
    <customSheetView guid="{081BDD81-EE06-4095-AD37-7E4189D26072}" scale="75" showPageBreaks="1" fitToPage="1" printArea="1" view="pageBreakPreview">
      <selection activeCell="B7" activeCellId="1" sqref="B22:C22 B7:C7"/>
      <pageMargins left="0" right="0" top="0" bottom="0" header="0" footer="0"/>
      <pageSetup paperSize="9" scale="54" orientation="landscape" r:id="rId3"/>
    </customSheetView>
    <customSheetView guid="{9E7EEAA3-A5FB-49FD-8C3A-1AF14EAE95FB}" scale="75" showPageBreaks="1" fitToPage="1" printArea="1" view="pageBreakPreview" topLeftCell="A16">
      <selection activeCell="B23" sqref="B23 B7:C7"/>
      <pageMargins left="0" right="0" top="0" bottom="0" header="0" footer="0"/>
      <pageSetup paperSize="9" scale="53" orientation="landscape" r:id="rId4"/>
    </customSheetView>
    <customSheetView guid="{2EFCC4AA-DFFF-400E-B34F-BF7B9FA2A1FF}" showPageBreaks="1" fitToPage="1" printArea="1" view="pageBreakPreview" topLeftCell="A4">
      <selection activeCell="E25" sqref="E25 B7:C7"/>
      <pageMargins left="0" right="0" top="0" bottom="0" header="0" footer="0"/>
      <pageSetup paperSize="9" scale="62" orientation="landscape" r:id="rId5"/>
    </customSheetView>
    <customSheetView guid="{3485952D-0C31-4884-9EDF-552F3D1B124B}" scale="75" showPageBreaks="1" fitToPage="1" printArea="1" view="pageBreakPreview">
      <selection activeCell="E31" sqref="E31 B7:C7"/>
      <pageMargins left="0" right="0" top="0" bottom="0" header="0" footer="0"/>
      <pageSetup paperSize="9" scale="58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 view="pageBreakPreview" topLeftCell="A13">
      <selection activeCell="F24" sqref="F24 B7:C7"/>
      <pageMargins left="0" right="0" top="0" bottom="0" header="0" footer="0"/>
      <pageSetup paperSize="9" scale="60" orientation="landscape" r:id="rId7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E24" sqref="E24 B7:C7"/>
      <pageMargins left="0" right="0" top="0" bottom="0" header="0" footer="0"/>
      <pageSetup paperSize="9" scale="62" orientation="landscape" r:id="rId8"/>
    </customSheetView>
    <customSheetView guid="{1BFD2ADD-60C4-4334-9BDE-E3C6DD17BEED}" scale="75" showPageBreaks="1" fitToPage="1" printArea="1" view="pageBreakPreview">
      <selection activeCell="C35" sqref="C35 B7:C7"/>
      <pageMargins left="0" right="0" top="0" bottom="0" header="0" footer="0"/>
      <pageSetup paperSize="9" scale="60" orientation="landscape" r:id="rId9"/>
      <headerFooter>
        <oddFooter>&amp;L&amp;1#&amp;"Calibri"&amp;10 Sensitivity: Public</oddFooter>
      </headerFooter>
    </customSheetView>
    <customSheetView guid="{7D3CEC1C-CCEC-4C4E-963E-DDD8383A68C1}" scale="75" showPageBreaks="1" fitToPage="1" printArea="1" view="pageBreakPreview" topLeftCell="A19">
      <selection activeCell="F20" sqref="F20 B7:C7"/>
      <pageMargins left="0" right="0" top="0" bottom="0" header="0" footer="0"/>
      <pageSetup paperSize="9" scale="59" orientation="landscape" r:id="rId10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G21" sqref="G21 B7:C7"/>
      <pageMargins left="0" right="0" top="0" bottom="0" header="0" footer="0"/>
      <pageSetup paperSize="9" scale="62" orientation="landscape" r:id="rId1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E28" sqref="E28 B7:C7"/>
      <pageMargins left="0" right="0" top="0" bottom="0" header="0" footer="0"/>
      <pageSetup paperSize="9" scale="62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 view="pageBreakPreview">
      <selection activeCell="H12" sqref="H12 B7:C7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mergeCells count="2">
    <mergeCell ref="D21:D22"/>
    <mergeCell ref="B4:F4"/>
  </mergeCells>
  <hyperlinks>
    <hyperlink ref="D34" r:id="rId14" display="williewong@msca.com.sg" xr:uid="{00000000-0004-0000-0200-000000000000}"/>
    <hyperlink ref="D35" r:id="rId15" display="nlew@msca.com.sg" xr:uid="{00000000-0004-0000-0200-000001000000}"/>
    <hyperlink ref="D36" r:id="rId16" display="jasonlim@msca.com.sg" xr:uid="{00000000-0004-0000-0200-000002000000}"/>
    <hyperlink ref="H30" r:id="rId17" display="custsvc@msca.com.sg" xr:uid="{00000000-0004-0000-0200-000003000000}"/>
    <hyperlink ref="D38" r:id="rId18" display="hlnguyen@msca.com.sg" xr:uid="{00000000-0004-0000-0200-000004000000}"/>
    <hyperlink ref="L36" r:id="rId19" display="ytluo@msca.com.sg" xr:uid="{00000000-0004-0000-0200-000005000000}"/>
    <hyperlink ref="L30" r:id="rId20" display="sinexp@msca.com.sg" xr:uid="{00000000-0004-0000-0200-000006000000}"/>
    <hyperlink ref="L35" r:id="rId21" display="kslim@msca.com.sg" xr:uid="{00000000-0004-0000-0200-000007000000}"/>
    <hyperlink ref="D37" r:id="rId22" display="jfong@msca.com.sg " xr:uid="{00000000-0004-0000-0200-000008000000}"/>
    <hyperlink ref="L34" r:id="rId23" display="mailto:skoh@msca.com.sg" xr:uid="{00000000-0004-0000-0200-000009000000}"/>
    <hyperlink ref="D33" r:id="rId24" display="nlee@msca.com.sg" xr:uid="{00000000-0004-0000-0200-00000A000000}"/>
    <hyperlink ref="D32" r:id="rId25" display="klee@msca.com.sg" xr:uid="{00000000-0004-0000-0200-00000B000000}"/>
    <hyperlink ref="D30" r:id="rId26" display="mktg-dept@msca.com.sg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4" orientation="landscape" r:id="rId27"/>
  <headerFooter>
    <oddFooter>&amp;L_x000D_&amp;1#&amp;"Calibri"&amp;10&amp;K000000 Sensitivity: Public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7B5D-3CFA-4A27-A94B-EEFA38AD644A}">
  <sheetPr codeName="Sheet31">
    <tabColor theme="4"/>
    <pageSetUpPr fitToPage="1"/>
  </sheetPr>
  <dimension ref="A2:Y26"/>
  <sheetViews>
    <sheetView topLeftCell="A2" zoomScale="85" zoomScaleNormal="85" zoomScaleSheetLayoutView="75" workbookViewId="0">
      <selection activeCell="B17" sqref="B17:D24"/>
    </sheetView>
  </sheetViews>
  <sheetFormatPr defaultColWidth="9.140625" defaultRowHeight="14.25" x14ac:dyDescent="0.2"/>
  <cols>
    <col min="1" max="1" width="2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17.140625" style="11" hidden="1" customWidth="1"/>
    <col min="10" max="10" width="18.42578125" style="18" customWidth="1"/>
    <col min="11" max="11" width="18.7109375" style="18" customWidth="1"/>
    <col min="12" max="12" width="17.5703125" style="18" customWidth="1"/>
    <col min="13" max="13" width="13.28515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4019</v>
      </c>
      <c r="C2" s="122"/>
      <c r="D2" s="122"/>
      <c r="E2" s="122"/>
      <c r="F2" s="122"/>
      <c r="G2" s="11"/>
      <c r="H2" s="620" t="s">
        <v>373</v>
      </c>
      <c r="I2" s="11"/>
    </row>
    <row r="3" spans="1:12" ht="19.5" customHeight="1" x14ac:dyDescent="0.2">
      <c r="A3" s="391"/>
      <c r="B3" s="1147" t="s">
        <v>4020</v>
      </c>
      <c r="C3" s="1147"/>
      <c r="D3" s="1147"/>
      <c r="E3" s="1147"/>
      <c r="F3" s="1147"/>
      <c r="G3" s="1147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25.15" customHeight="1" x14ac:dyDescent="0.2">
      <c r="B5" s="406" t="s">
        <v>1509</v>
      </c>
      <c r="C5" s="1" t="s">
        <v>1400</v>
      </c>
      <c r="D5" s="411" t="s">
        <v>1510</v>
      </c>
      <c r="E5" s="371" t="s">
        <v>285</v>
      </c>
      <c r="F5" s="331"/>
      <c r="G5" s="331"/>
      <c r="H5" s="331"/>
      <c r="I5" s="371" t="s">
        <v>281</v>
      </c>
      <c r="J5" s="331"/>
      <c r="K5" s="331"/>
      <c r="L5" s="331"/>
    </row>
    <row r="6" spans="1:12" ht="24" customHeight="1" x14ac:dyDescent="0.2">
      <c r="A6" s="253"/>
      <c r="B6" s="4" t="s">
        <v>381</v>
      </c>
      <c r="C6" s="4" t="s">
        <v>382</v>
      </c>
      <c r="D6" s="403"/>
      <c r="E6" s="403" t="s">
        <v>163</v>
      </c>
      <c r="F6" s="331"/>
      <c r="G6" s="331"/>
      <c r="H6" s="331"/>
      <c r="I6" s="403" t="s">
        <v>280</v>
      </c>
      <c r="J6" s="331"/>
      <c r="K6" s="331"/>
      <c r="L6" s="331"/>
    </row>
    <row r="7" spans="1:12" ht="15.75" customHeight="1" x14ac:dyDescent="0.2">
      <c r="A7" s="253" t="s">
        <v>4021</v>
      </c>
      <c r="B7" s="392" t="s">
        <v>4022</v>
      </c>
      <c r="C7" s="364" t="s">
        <v>4023</v>
      </c>
      <c r="D7" s="364">
        <v>44429</v>
      </c>
      <c r="E7" s="364">
        <f t="shared" ref="E7:E12" si="0">D7+3</f>
        <v>44432</v>
      </c>
      <c r="F7" s="331"/>
      <c r="G7" s="331"/>
      <c r="H7" s="331"/>
      <c r="I7" s="9"/>
      <c r="J7" s="331"/>
      <c r="K7" s="331"/>
      <c r="L7" s="331"/>
    </row>
    <row r="8" spans="1:12" ht="15.75" customHeight="1" x14ac:dyDescent="0.2">
      <c r="A8" s="253" t="s">
        <v>4021</v>
      </c>
      <c r="B8" s="392" t="s">
        <v>4022</v>
      </c>
      <c r="C8" s="364" t="s">
        <v>4024</v>
      </c>
      <c r="D8" s="364">
        <v>44436</v>
      </c>
      <c r="E8" s="364">
        <f t="shared" si="0"/>
        <v>44439</v>
      </c>
      <c r="F8" s="331"/>
      <c r="G8" s="331"/>
      <c r="H8" s="331"/>
      <c r="I8" s="9"/>
      <c r="J8" s="331"/>
      <c r="K8" s="331"/>
      <c r="L8" s="331"/>
    </row>
    <row r="9" spans="1:12" ht="15.75" customHeight="1" x14ac:dyDescent="0.2">
      <c r="A9" s="253" t="s">
        <v>4021</v>
      </c>
      <c r="B9" s="370" t="s">
        <v>4022</v>
      </c>
      <c r="C9" s="6" t="s">
        <v>4024</v>
      </c>
      <c r="D9" s="6">
        <v>44443</v>
      </c>
      <c r="E9" s="6">
        <f t="shared" si="0"/>
        <v>44446</v>
      </c>
      <c r="F9" s="331"/>
      <c r="G9" s="331"/>
      <c r="H9" s="331"/>
      <c r="I9" s="9"/>
      <c r="J9" s="331"/>
      <c r="K9" s="331"/>
      <c r="L9" s="331"/>
    </row>
    <row r="10" spans="1:12" ht="15.75" customHeight="1" x14ac:dyDescent="0.2">
      <c r="A10" s="253" t="s">
        <v>4021</v>
      </c>
      <c r="B10" s="370" t="s">
        <v>4022</v>
      </c>
      <c r="C10" s="6" t="s">
        <v>4024</v>
      </c>
      <c r="D10" s="6">
        <v>44450</v>
      </c>
      <c r="E10" s="6">
        <f t="shared" si="0"/>
        <v>44453</v>
      </c>
      <c r="F10" s="331"/>
      <c r="G10" s="331"/>
      <c r="H10" s="331"/>
      <c r="I10" s="9"/>
      <c r="J10" s="331"/>
      <c r="K10" s="331"/>
      <c r="L10" s="331"/>
    </row>
    <row r="11" spans="1:12" ht="15.75" customHeight="1" x14ac:dyDescent="0.2">
      <c r="A11" s="253" t="s">
        <v>4021</v>
      </c>
      <c r="B11" s="370" t="s">
        <v>4022</v>
      </c>
      <c r="C11" s="6" t="s">
        <v>4024</v>
      </c>
      <c r="D11" s="6">
        <f>D10+7</f>
        <v>44457</v>
      </c>
      <c r="E11" s="6">
        <f t="shared" si="0"/>
        <v>44460</v>
      </c>
      <c r="F11" s="331"/>
      <c r="G11" s="331"/>
      <c r="H11" s="331"/>
      <c r="I11" s="9"/>
      <c r="J11" s="331"/>
      <c r="K11" s="331"/>
      <c r="L11" s="331"/>
    </row>
    <row r="12" spans="1:12" ht="15.75" customHeight="1" x14ac:dyDescent="0.2">
      <c r="A12" s="253" t="s">
        <v>4021</v>
      </c>
      <c r="B12" s="370" t="s">
        <v>4022</v>
      </c>
      <c r="C12" s="6" t="s">
        <v>4024</v>
      </c>
      <c r="D12" s="6">
        <f>D11+7</f>
        <v>44464</v>
      </c>
      <c r="E12" s="6">
        <f t="shared" si="0"/>
        <v>44467</v>
      </c>
      <c r="F12" s="331"/>
      <c r="G12" s="331"/>
      <c r="H12" s="331"/>
      <c r="I12" s="9"/>
      <c r="J12" s="331"/>
      <c r="K12" s="331"/>
      <c r="L12" s="331"/>
    </row>
    <row r="13" spans="1:12" s="3" customFormat="1" ht="15.75" customHeight="1" x14ac:dyDescent="0.2">
      <c r="A13" s="5"/>
      <c r="B13" s="10" t="s">
        <v>1398</v>
      </c>
      <c r="C13" s="9"/>
      <c r="H13" s="2"/>
      <c r="I13" s="2"/>
    </row>
    <row r="14" spans="1:12" s="14" customFormat="1" ht="15.75" x14ac:dyDescent="0.2">
      <c r="A14" s="5"/>
      <c r="B14" s="10"/>
      <c r="C14" s="11"/>
      <c r="D14" s="11"/>
      <c r="E14" s="11"/>
      <c r="F14" s="2"/>
      <c r="G14" s="11"/>
      <c r="H14" s="11"/>
      <c r="I14" s="11"/>
      <c r="J14" s="11"/>
      <c r="L14" s="2"/>
    </row>
    <row r="15" spans="1:12" s="14" customFormat="1" ht="15.75" customHeight="1" x14ac:dyDescent="0.2">
      <c r="A15" s="5"/>
      <c r="B15" s="192" t="s">
        <v>528</v>
      </c>
      <c r="C15" s="193"/>
      <c r="D15" s="193"/>
      <c r="E15" s="194"/>
      <c r="F15" s="195" t="s">
        <v>1418</v>
      </c>
      <c r="G15" s="195"/>
      <c r="H15" s="193"/>
      <c r="I15" s="193"/>
      <c r="J15" s="195" t="s">
        <v>530</v>
      </c>
      <c r="K15" s="195"/>
      <c r="L15" s="195"/>
    </row>
    <row r="16" spans="1:12" s="12" customFormat="1" ht="15.75" customHeight="1" x14ac:dyDescent="0.2">
      <c r="A16" s="5"/>
      <c r="B16" s="197" t="s">
        <v>531</v>
      </c>
      <c r="C16" s="193"/>
      <c r="D16" s="198" t="s">
        <v>532</v>
      </c>
      <c r="E16" s="199"/>
      <c r="F16" s="197" t="s">
        <v>533</v>
      </c>
      <c r="G16" s="193"/>
      <c r="H16" s="198" t="s">
        <v>534</v>
      </c>
      <c r="I16" s="193"/>
      <c r="J16" s="197" t="s">
        <v>535</v>
      </c>
      <c r="K16" s="193"/>
      <c r="L16" s="198" t="s">
        <v>536</v>
      </c>
    </row>
    <row r="17" spans="2:12" s="12" customFormat="1" ht="15.75" customHeight="1" x14ac:dyDescent="0.2">
      <c r="B17" s="424" t="s">
        <v>537</v>
      </c>
      <c r="C17" s="202"/>
      <c r="D17" s="584" t="s">
        <v>538</v>
      </c>
      <c r="E17" s="197"/>
      <c r="F17" s="723" t="s">
        <v>539</v>
      </c>
      <c r="G17" s="723" t="s">
        <v>540</v>
      </c>
      <c r="H17" s="252" t="s">
        <v>541</v>
      </c>
      <c r="I17" s="193"/>
      <c r="J17" s="201" t="s">
        <v>542</v>
      </c>
      <c r="K17" s="202" t="s">
        <v>1419</v>
      </c>
      <c r="L17" s="203" t="s">
        <v>543</v>
      </c>
    </row>
    <row r="18" spans="2:12" s="14" customFormat="1" ht="15.75" customHeight="1" x14ac:dyDescent="0.2">
      <c r="B18" s="424" t="s">
        <v>544</v>
      </c>
      <c r="C18" s="202"/>
      <c r="D18" s="584" t="s">
        <v>545</v>
      </c>
      <c r="E18" s="197"/>
      <c r="F18" s="723" t="s">
        <v>546</v>
      </c>
      <c r="G18" s="723" t="s">
        <v>547</v>
      </c>
      <c r="H18" s="252" t="s">
        <v>548</v>
      </c>
      <c r="I18" s="193"/>
      <c r="J18" s="201" t="s">
        <v>549</v>
      </c>
      <c r="K18" s="202" t="s">
        <v>1420</v>
      </c>
      <c r="L18" s="203" t="s">
        <v>550</v>
      </c>
    </row>
    <row r="19" spans="2:12" s="14" customFormat="1" ht="15.75" customHeight="1" x14ac:dyDescent="0.2">
      <c r="B19" s="201" t="s">
        <v>2640</v>
      </c>
      <c r="C19" s="202"/>
      <c r="D19" s="203" t="s">
        <v>552</v>
      </c>
      <c r="E19" s="197"/>
      <c r="F19" s="723" t="s">
        <v>553</v>
      </c>
      <c r="G19" s="723" t="s">
        <v>554</v>
      </c>
      <c r="H19" s="252" t="s">
        <v>555</v>
      </c>
      <c r="I19" s="193"/>
      <c r="J19" s="201" t="s">
        <v>1423</v>
      </c>
      <c r="K19" s="202" t="s">
        <v>1424</v>
      </c>
      <c r="L19" s="203" t="s">
        <v>1425</v>
      </c>
    </row>
    <row r="20" spans="2:12" s="14" customFormat="1" ht="15.75" customHeight="1" x14ac:dyDescent="0.2">
      <c r="B20" s="201" t="s">
        <v>558</v>
      </c>
      <c r="C20" s="202"/>
      <c r="D20" s="203" t="s">
        <v>559</v>
      </c>
      <c r="E20" s="197"/>
      <c r="F20" s="723" t="s">
        <v>560</v>
      </c>
      <c r="G20" s="723" t="s">
        <v>561</v>
      </c>
      <c r="H20" s="252" t="s">
        <v>562</v>
      </c>
      <c r="I20" s="193"/>
      <c r="J20" s="201" t="s">
        <v>563</v>
      </c>
      <c r="K20" s="202" t="s">
        <v>1426</v>
      </c>
      <c r="L20" s="203" t="s">
        <v>564</v>
      </c>
    </row>
    <row r="21" spans="2:12" s="14" customFormat="1" ht="15.75" customHeight="1" x14ac:dyDescent="0.2">
      <c r="B21" s="424" t="s">
        <v>565</v>
      </c>
      <c r="C21" s="202"/>
      <c r="D21" s="584" t="s">
        <v>566</v>
      </c>
      <c r="E21" s="197"/>
      <c r="F21" s="723" t="s">
        <v>2641</v>
      </c>
      <c r="G21" s="723" t="s">
        <v>568</v>
      </c>
      <c r="H21" s="252" t="s">
        <v>2642</v>
      </c>
      <c r="I21" s="193"/>
      <c r="J21" s="201" t="s">
        <v>570</v>
      </c>
      <c r="K21" s="202" t="s">
        <v>1427</v>
      </c>
      <c r="L21" s="203" t="s">
        <v>571</v>
      </c>
    </row>
    <row r="22" spans="2:12" s="14" customFormat="1" ht="15.75" customHeight="1" x14ac:dyDescent="0.2">
      <c r="B22" s="424" t="s">
        <v>1428</v>
      </c>
      <c r="C22" s="202"/>
      <c r="D22" s="584" t="s">
        <v>1429</v>
      </c>
      <c r="E22" s="197"/>
      <c r="F22" s="723" t="s">
        <v>2643</v>
      </c>
      <c r="G22" s="723" t="s">
        <v>575</v>
      </c>
      <c r="H22" s="252" t="s">
        <v>2644</v>
      </c>
      <c r="I22" s="193"/>
      <c r="J22" s="201" t="s">
        <v>1430</v>
      </c>
      <c r="K22" s="202" t="s">
        <v>1431</v>
      </c>
      <c r="L22" s="203" t="s">
        <v>1432</v>
      </c>
    </row>
    <row r="23" spans="2:12" s="14" customFormat="1" ht="15.75" customHeight="1" x14ac:dyDescent="0.2">
      <c r="B23" s="424" t="s">
        <v>1433</v>
      </c>
      <c r="C23" s="202"/>
      <c r="D23" s="584" t="s">
        <v>1434</v>
      </c>
      <c r="E23" s="197"/>
      <c r="F23" s="517"/>
      <c r="G23"/>
      <c r="H23"/>
      <c r="I23" s="193"/>
      <c r="J23" s="201"/>
      <c r="K23" s="202"/>
      <c r="L23" s="203"/>
    </row>
    <row r="24" spans="2:12" s="14" customFormat="1" ht="15.75" customHeight="1" x14ac:dyDescent="0.2">
      <c r="B24" s="424" t="s">
        <v>579</v>
      </c>
      <c r="C24" s="202"/>
      <c r="D24" s="584" t="s">
        <v>580</v>
      </c>
      <c r="E24" s="197"/>
      <c r="F24" s="201"/>
      <c r="G24" s="197"/>
      <c r="H24" s="203"/>
      <c r="I24" s="193"/>
      <c r="J24" s="197"/>
      <c r="K24" s="193"/>
      <c r="L24" s="198"/>
    </row>
    <row r="25" spans="2:12" x14ac:dyDescent="0.2">
      <c r="B25" s="196"/>
      <c r="C25" s="196"/>
      <c r="D25" s="204"/>
      <c r="E25" s="204"/>
      <c r="F25" s="201"/>
      <c r="G25" s="197"/>
      <c r="H25" s="203"/>
      <c r="I25" s="193"/>
    </row>
    <row r="26" spans="2:12" x14ac:dyDescent="0.2">
      <c r="B26" s="193" t="s">
        <v>1435</v>
      </c>
      <c r="C26" s="193" t="s">
        <v>1436</v>
      </c>
      <c r="D26" s="205"/>
      <c r="E26" s="193"/>
      <c r="F26" s="193" t="s">
        <v>1437</v>
      </c>
      <c r="G26" s="206" t="s">
        <v>1438</v>
      </c>
      <c r="H26" s="196"/>
      <c r="I26" s="193"/>
      <c r="J26" s="193" t="s">
        <v>1437</v>
      </c>
      <c r="K26" s="193" t="s">
        <v>1439</v>
      </c>
      <c r="L26" s="196"/>
    </row>
  </sheetData>
  <mergeCells count="1">
    <mergeCell ref="B3:G3"/>
  </mergeCells>
  <hyperlinks>
    <hyperlink ref="H16" r:id="rId1" display="custsvc@msca.com.sg" xr:uid="{81F892D1-67A8-4C96-800A-1D929466A079}"/>
    <hyperlink ref="L20" r:id="rId2" display="ytluo@msca.com.sg" xr:uid="{1ABE2902-1C95-4473-9CBE-3FB93B646DBE}"/>
    <hyperlink ref="L16" r:id="rId3" display="sinexp@msca.com.sg" xr:uid="{5979EB38-BB38-41BA-BF37-FC6D0B2741FA}"/>
    <hyperlink ref="L19" r:id="rId4" display="mailto:skoh@msca.com.sg" xr:uid="{2D0ED4C5-0E72-4E5E-A850-AAC5225693F6}"/>
    <hyperlink ref="D16" r:id="rId5" display="mktg-dept@msca.com.sg" xr:uid="{F1F64FCE-91DA-4618-9FFB-C90D6143F7B5}"/>
    <hyperlink ref="H2" location="HOME!Print_Area" display="HOME" xr:uid="{9E88AE19-DEE4-431F-96EA-742CE309B682}"/>
    <hyperlink ref="D20" r:id="rId6" display="custsvc@msca.com.sg" xr:uid="{8AC8E27F-EFF7-4EC8-90BA-C73AAD340E27}"/>
    <hyperlink ref="D22" r:id="rId7" xr:uid="{EE0B8517-E366-4334-A801-18E6ACB0DC8F}"/>
    <hyperlink ref="D23" r:id="rId8" xr:uid="{BDCF291A-CCBA-4565-B57C-F83DD89C84A8}"/>
    <hyperlink ref="D21" r:id="rId9" xr:uid="{A1D00D50-33E7-4B44-8903-C136293DE2A5}"/>
    <hyperlink ref="D18" r:id="rId10" xr:uid="{D9509CAD-B7D5-4531-B74E-AF3C50CD3C21}"/>
    <hyperlink ref="D17" r:id="rId11" xr:uid="{8E1A5018-B1E4-4E2E-96B0-8FD608EBE460}"/>
    <hyperlink ref="D24" r:id="rId12" xr:uid="{5474702F-3FF8-4CE7-A301-F8106A183FBA}"/>
  </hyperlinks>
  <pageMargins left="0.7" right="0.7" top="0.75" bottom="0.75" header="0.3" footer="0.3"/>
  <pageSetup paperSize="9" scale="44" orientation="landscape" r:id="rId13"/>
  <headerFooter>
    <oddFooter>&amp;L_x000D_&amp;1#&amp;"Calibri"&amp;10&amp;K000000 Sensitivity: Public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>
    <tabColor theme="5" tint="-0.249977111117893"/>
    <pageSetUpPr fitToPage="1"/>
  </sheetPr>
  <dimension ref="A2:S45"/>
  <sheetViews>
    <sheetView topLeftCell="A4" zoomScale="70" zoomScaleNormal="70" zoomScaleSheetLayoutView="75" workbookViewId="0">
      <selection activeCell="G29" sqref="G29"/>
    </sheetView>
  </sheetViews>
  <sheetFormatPr defaultColWidth="9.140625" defaultRowHeight="18.75" customHeight="1" x14ac:dyDescent="0.2"/>
  <cols>
    <col min="1" max="1" width="24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19.42578125" style="11" customWidth="1"/>
    <col min="10" max="10" width="19.28515625" style="18" customWidth="1"/>
    <col min="11" max="11" width="18.5703125" style="18" customWidth="1"/>
    <col min="12" max="12" width="23.42578125" style="18" customWidth="1"/>
    <col min="13" max="13" width="16.710937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8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2:5" ht="39" customHeight="1" x14ac:dyDescent="0.2">
      <c r="B2" s="8" t="s">
        <v>3547</v>
      </c>
      <c r="C2" s="122"/>
      <c r="D2" s="122"/>
      <c r="E2" s="122"/>
    </row>
    <row r="3" spans="2:5" ht="18.75" customHeight="1" x14ac:dyDescent="0.2">
      <c r="B3" s="123"/>
      <c r="C3" s="122"/>
      <c r="D3" s="122"/>
      <c r="E3" s="122"/>
    </row>
    <row r="4" spans="2:5" ht="18.75" customHeight="1" x14ac:dyDescent="0.2">
      <c r="B4" s="10"/>
      <c r="C4" s="9"/>
      <c r="D4" s="9"/>
      <c r="E4" s="9"/>
    </row>
    <row r="5" spans="2:5" ht="18.75" customHeight="1" x14ac:dyDescent="0.2">
      <c r="B5" s="10"/>
      <c r="C5" s="313" t="s">
        <v>4025</v>
      </c>
      <c r="D5" s="9"/>
      <c r="E5" s="9"/>
    </row>
    <row r="6" spans="2:5" ht="18.75" customHeight="1" x14ac:dyDescent="0.2">
      <c r="B6" s="10"/>
      <c r="C6" s="9"/>
      <c r="D6" s="9"/>
      <c r="E6" s="9"/>
    </row>
    <row r="7" spans="2:5" ht="31.5" customHeight="1" x14ac:dyDescent="0.2">
      <c r="B7" s="394" t="s">
        <v>853</v>
      </c>
      <c r="C7" s="1"/>
      <c r="D7" s="1215" t="s">
        <v>1510</v>
      </c>
      <c r="E7" s="119" t="s">
        <v>285</v>
      </c>
    </row>
    <row r="8" spans="2:5" ht="18.75" customHeight="1" x14ac:dyDescent="0.2">
      <c r="B8" s="1"/>
      <c r="C8" s="1" t="s">
        <v>3966</v>
      </c>
      <c r="D8" s="1216"/>
      <c r="E8" s="411" t="s">
        <v>179</v>
      </c>
    </row>
    <row r="9" spans="2:5" ht="18.75" customHeight="1" x14ac:dyDescent="0.2">
      <c r="B9" s="4" t="s">
        <v>381</v>
      </c>
      <c r="C9" s="4" t="s">
        <v>382</v>
      </c>
      <c r="D9" s="4" t="s">
        <v>1289</v>
      </c>
      <c r="E9" s="4" t="s">
        <v>1289</v>
      </c>
    </row>
    <row r="10" spans="2:5" ht="18.75" hidden="1" customHeight="1" x14ac:dyDescent="0.2">
      <c r="B10" s="369" t="s">
        <v>4026</v>
      </c>
      <c r="C10" s="363" t="s">
        <v>4027</v>
      </c>
      <c r="D10" s="364">
        <v>44034</v>
      </c>
      <c r="E10" s="364">
        <f t="shared" ref="E10:E31" si="0">D10+5</f>
        <v>44039</v>
      </c>
    </row>
    <row r="11" spans="2:5" ht="18.75" hidden="1" customHeight="1" x14ac:dyDescent="0.2">
      <c r="B11" s="369" t="s">
        <v>4028</v>
      </c>
      <c r="C11" s="363" t="s">
        <v>4029</v>
      </c>
      <c r="D11" s="364">
        <f>D10+7</f>
        <v>44041</v>
      </c>
      <c r="E11" s="364">
        <f t="shared" si="0"/>
        <v>44046</v>
      </c>
    </row>
    <row r="12" spans="2:5" ht="18.75" hidden="1" customHeight="1" x14ac:dyDescent="0.2">
      <c r="B12" s="136" t="s">
        <v>4030</v>
      </c>
      <c r="C12" s="137" t="s">
        <v>4031</v>
      </c>
      <c r="D12" s="6">
        <f t="shared" ref="D12:D31" si="1">D11+7</f>
        <v>44048</v>
      </c>
      <c r="E12" s="6">
        <f t="shared" si="0"/>
        <v>44053</v>
      </c>
    </row>
    <row r="13" spans="2:5" ht="18.75" hidden="1" customHeight="1" x14ac:dyDescent="0.2">
      <c r="B13" s="136" t="s">
        <v>4032</v>
      </c>
      <c r="C13" s="137" t="s">
        <v>4033</v>
      </c>
      <c r="D13" s="6">
        <f t="shared" si="1"/>
        <v>44055</v>
      </c>
      <c r="E13" s="6">
        <f t="shared" si="0"/>
        <v>44060</v>
      </c>
    </row>
    <row r="14" spans="2:5" ht="18.75" hidden="1" customHeight="1" x14ac:dyDescent="0.2">
      <c r="B14" s="136" t="s">
        <v>4034</v>
      </c>
      <c r="C14" s="137" t="s">
        <v>4035</v>
      </c>
      <c r="D14" s="6">
        <f t="shared" si="1"/>
        <v>44062</v>
      </c>
      <c r="E14" s="6">
        <f t="shared" si="0"/>
        <v>44067</v>
      </c>
    </row>
    <row r="15" spans="2:5" ht="18.75" hidden="1" customHeight="1" x14ac:dyDescent="0.2">
      <c r="B15" s="136" t="s">
        <v>4026</v>
      </c>
      <c r="C15" s="137" t="s">
        <v>4036</v>
      </c>
      <c r="D15" s="6">
        <f t="shared" si="1"/>
        <v>44069</v>
      </c>
      <c r="E15" s="6">
        <f t="shared" si="0"/>
        <v>44074</v>
      </c>
    </row>
    <row r="16" spans="2:5" ht="18.75" hidden="1" customHeight="1" x14ac:dyDescent="0.2">
      <c r="B16" s="369" t="s">
        <v>4028</v>
      </c>
      <c r="C16" s="363" t="s">
        <v>4037</v>
      </c>
      <c r="D16" s="364">
        <v>44076</v>
      </c>
      <c r="E16" s="364">
        <f t="shared" si="0"/>
        <v>44081</v>
      </c>
    </row>
    <row r="17" spans="2:5" ht="18.75" hidden="1" customHeight="1" x14ac:dyDescent="0.2">
      <c r="B17" s="369" t="s">
        <v>4030</v>
      </c>
      <c r="C17" s="363" t="s">
        <v>4038</v>
      </c>
      <c r="D17" s="364">
        <f t="shared" si="1"/>
        <v>44083</v>
      </c>
      <c r="E17" s="364">
        <f t="shared" si="0"/>
        <v>44088</v>
      </c>
    </row>
    <row r="18" spans="2:5" ht="18.75" hidden="1" customHeight="1" x14ac:dyDescent="0.2">
      <c r="B18" s="369" t="s">
        <v>4032</v>
      </c>
      <c r="C18" s="363" t="s">
        <v>4039</v>
      </c>
      <c r="D18" s="364">
        <v>44090</v>
      </c>
      <c r="E18" s="364">
        <f t="shared" si="0"/>
        <v>44095</v>
      </c>
    </row>
    <row r="19" spans="2:5" ht="18.75" hidden="1" customHeight="1" x14ac:dyDescent="0.2">
      <c r="B19" s="369" t="s">
        <v>4034</v>
      </c>
      <c r="C19" s="363" t="s">
        <v>4040</v>
      </c>
      <c r="D19" s="364">
        <v>44097</v>
      </c>
      <c r="E19" s="364">
        <f t="shared" si="0"/>
        <v>44102</v>
      </c>
    </row>
    <row r="20" spans="2:5" ht="18.75" hidden="1" customHeight="1" x14ac:dyDescent="0.2">
      <c r="B20" s="369" t="s">
        <v>4026</v>
      </c>
      <c r="C20" s="363" t="s">
        <v>4041</v>
      </c>
      <c r="D20" s="364">
        <f t="shared" si="1"/>
        <v>44104</v>
      </c>
      <c r="E20" s="364">
        <f t="shared" si="0"/>
        <v>44109</v>
      </c>
    </row>
    <row r="21" spans="2:5" ht="18.75" customHeight="1" x14ac:dyDescent="0.2">
      <c r="B21" s="136" t="s">
        <v>4028</v>
      </c>
      <c r="C21" s="137" t="s">
        <v>4042</v>
      </c>
      <c r="D21" s="6">
        <v>44111</v>
      </c>
      <c r="E21" s="6">
        <f t="shared" si="0"/>
        <v>44116</v>
      </c>
    </row>
    <row r="22" spans="2:5" ht="18.75" customHeight="1" x14ac:dyDescent="0.2">
      <c r="B22" s="136" t="s">
        <v>4030</v>
      </c>
      <c r="C22" s="137" t="s">
        <v>4043</v>
      </c>
      <c r="D22" s="6">
        <f t="shared" si="1"/>
        <v>44118</v>
      </c>
      <c r="E22" s="6">
        <f t="shared" si="0"/>
        <v>44123</v>
      </c>
    </row>
    <row r="23" spans="2:5" ht="18.75" customHeight="1" x14ac:dyDescent="0.2">
      <c r="B23" s="136" t="s">
        <v>4032</v>
      </c>
      <c r="C23" s="137" t="s">
        <v>4044</v>
      </c>
      <c r="D23" s="6">
        <f t="shared" si="1"/>
        <v>44125</v>
      </c>
      <c r="E23" s="6">
        <f t="shared" si="0"/>
        <v>44130</v>
      </c>
    </row>
    <row r="24" spans="2:5" ht="18.75" customHeight="1" x14ac:dyDescent="0.2">
      <c r="B24" s="136" t="s">
        <v>4034</v>
      </c>
      <c r="C24" s="137" t="s">
        <v>4045</v>
      </c>
      <c r="D24" s="6">
        <f t="shared" si="1"/>
        <v>44132</v>
      </c>
      <c r="E24" s="6">
        <f t="shared" si="0"/>
        <v>44137</v>
      </c>
    </row>
    <row r="25" spans="2:5" ht="18.75" customHeight="1" x14ac:dyDescent="0.2">
      <c r="B25" s="369" t="s">
        <v>4026</v>
      </c>
      <c r="C25" s="363" t="s">
        <v>4046</v>
      </c>
      <c r="D25" s="364">
        <f t="shared" si="1"/>
        <v>44139</v>
      </c>
      <c r="E25" s="364">
        <f t="shared" si="0"/>
        <v>44144</v>
      </c>
    </row>
    <row r="26" spans="2:5" ht="18.75" customHeight="1" x14ac:dyDescent="0.2">
      <c r="B26" s="369" t="s">
        <v>4028</v>
      </c>
      <c r="C26" s="363" t="s">
        <v>4047</v>
      </c>
      <c r="D26" s="364">
        <f t="shared" si="1"/>
        <v>44146</v>
      </c>
      <c r="E26" s="364">
        <f t="shared" si="0"/>
        <v>44151</v>
      </c>
    </row>
    <row r="27" spans="2:5" ht="18.75" customHeight="1" x14ac:dyDescent="0.2">
      <c r="B27" s="369" t="s">
        <v>4030</v>
      </c>
      <c r="C27" s="363" t="s">
        <v>4048</v>
      </c>
      <c r="D27" s="364">
        <f t="shared" si="1"/>
        <v>44153</v>
      </c>
      <c r="E27" s="364">
        <f t="shared" si="0"/>
        <v>44158</v>
      </c>
    </row>
    <row r="28" spans="2:5" ht="18.75" customHeight="1" x14ac:dyDescent="0.2">
      <c r="B28" s="369" t="s">
        <v>4032</v>
      </c>
      <c r="C28" s="363" t="s">
        <v>4049</v>
      </c>
      <c r="D28" s="364">
        <f t="shared" si="1"/>
        <v>44160</v>
      </c>
      <c r="E28" s="364">
        <f t="shared" si="0"/>
        <v>44165</v>
      </c>
    </row>
    <row r="29" spans="2:5" ht="18.75" customHeight="1" x14ac:dyDescent="0.2">
      <c r="B29" s="136" t="s">
        <v>4034</v>
      </c>
      <c r="C29" s="137" t="s">
        <v>4050</v>
      </c>
      <c r="D29" s="6">
        <f t="shared" si="1"/>
        <v>44167</v>
      </c>
      <c r="E29" s="6">
        <f t="shared" si="0"/>
        <v>44172</v>
      </c>
    </row>
    <row r="30" spans="2:5" ht="18.75" customHeight="1" x14ac:dyDescent="0.2">
      <c r="B30" s="136" t="s">
        <v>4026</v>
      </c>
      <c r="C30" s="137" t="s">
        <v>4051</v>
      </c>
      <c r="D30" s="6">
        <f t="shared" si="1"/>
        <v>44174</v>
      </c>
      <c r="E30" s="6">
        <f t="shared" si="0"/>
        <v>44179</v>
      </c>
    </row>
    <row r="31" spans="2:5" ht="18.75" customHeight="1" x14ac:dyDescent="0.2">
      <c r="B31" s="136" t="s">
        <v>4028</v>
      </c>
      <c r="C31" s="137" t="s">
        <v>4052</v>
      </c>
      <c r="D31" s="6">
        <f t="shared" si="1"/>
        <v>44181</v>
      </c>
      <c r="E31" s="6">
        <f t="shared" si="0"/>
        <v>44186</v>
      </c>
    </row>
    <row r="32" spans="2:5" ht="18.75" customHeight="1" x14ac:dyDescent="0.2">
      <c r="B32" s="10" t="s">
        <v>1398</v>
      </c>
      <c r="C32" s="9"/>
      <c r="D32" s="9"/>
      <c r="E32" s="9"/>
    </row>
    <row r="34" spans="2:12" s="14" customFormat="1" ht="18.75" customHeight="1" x14ac:dyDescent="0.2">
      <c r="B34" s="8" t="s">
        <v>528</v>
      </c>
      <c r="C34" s="11"/>
      <c r="D34" s="11"/>
      <c r="E34" s="15"/>
      <c r="F34" s="2" t="s">
        <v>1418</v>
      </c>
      <c r="G34" s="2"/>
      <c r="H34" s="11"/>
      <c r="I34" s="11"/>
      <c r="J34" s="2" t="s">
        <v>530</v>
      </c>
      <c r="K34" s="2"/>
      <c r="L34" s="2"/>
    </row>
    <row r="35" spans="2:12" s="12" customFormat="1" ht="18.75" customHeight="1" x14ac:dyDescent="0.2">
      <c r="B35" s="197" t="s">
        <v>531</v>
      </c>
      <c r="C35" s="193"/>
      <c r="D35" s="198" t="s">
        <v>532</v>
      </c>
      <c r="E35" s="15"/>
      <c r="F35" s="11" t="s">
        <v>533</v>
      </c>
      <c r="G35" s="11"/>
      <c r="H35" s="198" t="s">
        <v>534</v>
      </c>
      <c r="I35" s="11"/>
      <c r="J35" s="197" t="s">
        <v>535</v>
      </c>
      <c r="K35" s="193"/>
      <c r="L35" s="198" t="s">
        <v>536</v>
      </c>
    </row>
    <row r="36" spans="2:12" s="12" customFormat="1" ht="18.75" customHeight="1" x14ac:dyDescent="0.2">
      <c r="B36" s="201" t="s">
        <v>3999</v>
      </c>
      <c r="C36" s="202" t="s">
        <v>4000</v>
      </c>
      <c r="D36" s="203" t="s">
        <v>4001</v>
      </c>
      <c r="E36" s="11"/>
      <c r="F36" s="110" t="e">
        <f>#REF!</f>
        <v>#REF!</v>
      </c>
      <c r="G36" s="16" t="s">
        <v>4053</v>
      </c>
      <c r="H36" s="110" t="e">
        <f>#REF!</f>
        <v>#REF!</v>
      </c>
      <c r="I36" s="11"/>
      <c r="J36" s="201" t="s">
        <v>542</v>
      </c>
      <c r="K36" s="202" t="s">
        <v>1419</v>
      </c>
      <c r="L36" s="203" t="s">
        <v>543</v>
      </c>
    </row>
    <row r="37" spans="2:12" s="14" customFormat="1" ht="18.75" customHeight="1" x14ac:dyDescent="0.2">
      <c r="B37" s="201" t="s">
        <v>4002</v>
      </c>
      <c r="C37" s="202" t="s">
        <v>4003</v>
      </c>
      <c r="D37" s="203" t="s">
        <v>4004</v>
      </c>
      <c r="E37" s="11"/>
      <c r="F37" s="110" t="e">
        <f>#REF!</f>
        <v>#REF!</v>
      </c>
      <c r="G37" s="16" t="s">
        <v>4054</v>
      </c>
      <c r="H37" s="110" t="e">
        <f>#REF!</f>
        <v>#REF!</v>
      </c>
      <c r="I37" s="11"/>
      <c r="J37" s="201" t="s">
        <v>549</v>
      </c>
      <c r="K37" s="202" t="s">
        <v>1420</v>
      </c>
      <c r="L37" s="203" t="s">
        <v>550</v>
      </c>
    </row>
    <row r="38" spans="2:12" s="14" customFormat="1" ht="18.75" customHeight="1" x14ac:dyDescent="0.2">
      <c r="B38" s="201" t="s">
        <v>1421</v>
      </c>
      <c r="C38" s="202" t="s">
        <v>4005</v>
      </c>
      <c r="D38" s="203" t="s">
        <v>1422</v>
      </c>
      <c r="E38" s="11"/>
      <c r="F38" s="110" t="e">
        <f>#REF!</f>
        <v>#REF!</v>
      </c>
      <c r="G38" s="16" t="s">
        <v>4055</v>
      </c>
      <c r="H38" s="110" t="e">
        <f>#REF!</f>
        <v>#REF!</v>
      </c>
      <c r="I38" s="11"/>
      <c r="J38" s="201" t="s">
        <v>1423</v>
      </c>
      <c r="K38" s="202" t="s">
        <v>1424</v>
      </c>
      <c r="L38" s="203" t="s">
        <v>1425</v>
      </c>
    </row>
    <row r="39" spans="2:12" s="14" customFormat="1" ht="18.75" customHeight="1" x14ac:dyDescent="0.2">
      <c r="B39" s="201" t="s">
        <v>4006</v>
      </c>
      <c r="C39" s="202" t="s">
        <v>4007</v>
      </c>
      <c r="D39" s="203" t="s">
        <v>4008</v>
      </c>
      <c r="E39" s="11"/>
      <c r="F39" s="110" t="e">
        <f>#REF!</f>
        <v>#REF!</v>
      </c>
      <c r="G39" s="16" t="s">
        <v>4056</v>
      </c>
      <c r="H39" s="110" t="e">
        <f>#REF!</f>
        <v>#REF!</v>
      </c>
      <c r="I39" s="11"/>
      <c r="J39" s="201" t="s">
        <v>563</v>
      </c>
      <c r="K39" s="202" t="s">
        <v>1426</v>
      </c>
      <c r="L39" s="203" t="s">
        <v>564</v>
      </c>
    </row>
    <row r="40" spans="2:12" s="14" customFormat="1" ht="18.75" customHeight="1" x14ac:dyDescent="0.2">
      <c r="B40" s="201" t="s">
        <v>558</v>
      </c>
      <c r="C40" s="202" t="s">
        <v>4009</v>
      </c>
      <c r="D40" s="203" t="s">
        <v>559</v>
      </c>
      <c r="E40" s="11"/>
      <c r="G40" s="16"/>
      <c r="I40" s="11"/>
      <c r="J40" s="201" t="s">
        <v>570</v>
      </c>
      <c r="K40" s="202" t="s">
        <v>1427</v>
      </c>
      <c r="L40" s="203" t="s">
        <v>571</v>
      </c>
    </row>
    <row r="41" spans="2:12" s="14" customFormat="1" ht="18.75" customHeight="1" x14ac:dyDescent="0.2">
      <c r="B41" s="201" t="s">
        <v>4010</v>
      </c>
      <c r="C41" s="202" t="s">
        <v>4011</v>
      </c>
      <c r="D41" s="203" t="s">
        <v>4012</v>
      </c>
      <c r="E41" s="11"/>
      <c r="F41" s="11"/>
      <c r="G41" s="16"/>
      <c r="H41" s="13"/>
      <c r="I41" s="11"/>
      <c r="J41" s="201" t="s">
        <v>1430</v>
      </c>
      <c r="K41" s="202" t="s">
        <v>1431</v>
      </c>
      <c r="L41" s="203" t="s">
        <v>1432</v>
      </c>
    </row>
    <row r="42" spans="2:12" s="14" customFormat="1" ht="18.75" customHeight="1" x14ac:dyDescent="0.2">
      <c r="B42" s="201" t="s">
        <v>4013</v>
      </c>
      <c r="C42" s="202" t="s">
        <v>4014</v>
      </c>
      <c r="D42" s="203" t="s">
        <v>4015</v>
      </c>
      <c r="E42" s="11"/>
      <c r="I42" s="11"/>
    </row>
    <row r="43" spans="2:12" s="14" customFormat="1" ht="18.75" customHeight="1" x14ac:dyDescent="0.2">
      <c r="B43" s="201" t="s">
        <v>4016</v>
      </c>
      <c r="C43" s="202" t="s">
        <v>4017</v>
      </c>
      <c r="D43" s="203" t="s">
        <v>4018</v>
      </c>
      <c r="E43" s="11"/>
      <c r="F43" s="11"/>
      <c r="H43" s="13"/>
      <c r="I43" s="11"/>
      <c r="J43" s="11"/>
      <c r="K43" s="16"/>
      <c r="L43" s="13"/>
    </row>
    <row r="44" spans="2:12" ht="18.75" customHeight="1" x14ac:dyDescent="0.2">
      <c r="B44" s="14"/>
      <c r="C44" s="14"/>
      <c r="D44" s="14"/>
      <c r="E44" s="14"/>
      <c r="F44" s="14"/>
      <c r="G44" s="14"/>
      <c r="H44" s="14"/>
      <c r="J44" s="11"/>
      <c r="K44" s="17"/>
      <c r="L44" s="13"/>
    </row>
    <row r="45" spans="2:12" ht="18.75" customHeight="1" x14ac:dyDescent="0.2">
      <c r="B45" s="11" t="s">
        <v>1435</v>
      </c>
      <c r="C45" s="11" t="s">
        <v>1436</v>
      </c>
      <c r="D45" s="13"/>
      <c r="F45" s="11" t="s">
        <v>1437</v>
      </c>
      <c r="G45" s="16" t="s">
        <v>1438</v>
      </c>
      <c r="H45" s="14"/>
      <c r="J45" s="11" t="s">
        <v>1437</v>
      </c>
      <c r="K45" s="11" t="s">
        <v>1439</v>
      </c>
      <c r="L45" s="14"/>
    </row>
  </sheetData>
  <mergeCells count="1">
    <mergeCell ref="D7:D8"/>
  </mergeCells>
  <hyperlinks>
    <hyperlink ref="D39" r:id="rId1" display="williewong@msca.com.sg" xr:uid="{00000000-0004-0000-0A00-000000000000}"/>
    <hyperlink ref="D40" r:id="rId2" display="nlew@msca.com.sg" xr:uid="{00000000-0004-0000-0A00-000001000000}"/>
    <hyperlink ref="D41" r:id="rId3" display="jasonlim@msca.com.sg" xr:uid="{00000000-0004-0000-0A00-000002000000}"/>
    <hyperlink ref="H35" r:id="rId4" display="custsvc@msca.com.sg" xr:uid="{00000000-0004-0000-0A00-000003000000}"/>
    <hyperlink ref="D43" r:id="rId5" display="hlnguyen@msca.com.sg" xr:uid="{00000000-0004-0000-0A00-000004000000}"/>
    <hyperlink ref="L41" r:id="rId6" display="ytluo@msca.com.sg" xr:uid="{00000000-0004-0000-0A00-000005000000}"/>
    <hyperlink ref="L35" r:id="rId7" display="sinexp@msca.com.sg" xr:uid="{00000000-0004-0000-0A00-000006000000}"/>
    <hyperlink ref="L40" r:id="rId8" display="kslim@msca.com.sg" xr:uid="{00000000-0004-0000-0A00-000007000000}"/>
    <hyperlink ref="D42" r:id="rId9" display="jfong@msca.com.sg " xr:uid="{00000000-0004-0000-0A00-000008000000}"/>
    <hyperlink ref="L39" r:id="rId10" display="mailto:skoh@msca.com.sg" xr:uid="{00000000-0004-0000-0A00-000009000000}"/>
    <hyperlink ref="D38" r:id="rId11" display="nlee@msca.com.sg" xr:uid="{00000000-0004-0000-0A00-00000A000000}"/>
    <hyperlink ref="D37" r:id="rId12" display="klee@msca.com.sg" xr:uid="{00000000-0004-0000-0A00-00000B000000}"/>
    <hyperlink ref="D35" r:id="rId13" display="mktg-dept@msca.com.sg" xr:uid="{00000000-0004-0000-0A00-00000C000000}"/>
  </hyperlinks>
  <pageMargins left="0.7" right="0.7" top="0.75" bottom="0.75" header="0.3" footer="0.3"/>
  <pageSetup paperSize="9" scale="53" orientation="landscape" r:id="rId14"/>
  <headerFooter>
    <oddFooter>&amp;L_x000D_&amp;1#&amp;"Calibri"&amp;10&amp;K000000 Sensitivity: Public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>
    <tabColor theme="7" tint="0.39997558519241921"/>
    <pageSetUpPr fitToPage="1"/>
  </sheetPr>
  <dimension ref="A2:L35"/>
  <sheetViews>
    <sheetView topLeftCell="A4" zoomScale="85" zoomScaleNormal="85" zoomScaleSheetLayoutView="85" workbookViewId="0">
      <selection activeCell="F24" sqref="F24"/>
    </sheetView>
  </sheetViews>
  <sheetFormatPr defaultColWidth="9.140625" defaultRowHeight="13.5" x14ac:dyDescent="0.2"/>
  <cols>
    <col min="1" max="1" width="15.7109375" style="329" customWidth="1"/>
    <col min="2" max="2" width="23.140625" style="145" customWidth="1"/>
    <col min="3" max="3" width="14" style="145" customWidth="1"/>
    <col min="4" max="6" width="16" style="145" customWidth="1"/>
    <col min="7" max="7" width="19.5703125" style="145" customWidth="1"/>
    <col min="8" max="8" width="18" style="145" customWidth="1"/>
    <col min="9" max="9" width="19.28515625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5" x14ac:dyDescent="0.2">
      <c r="B2" s="8" t="s">
        <v>1281</v>
      </c>
    </row>
    <row r="4" spans="2:8" ht="18" x14ac:dyDescent="0.2">
      <c r="B4" s="147"/>
      <c r="C4" s="313" t="s">
        <v>4057</v>
      </c>
      <c r="D4" s="147"/>
      <c r="E4" s="147"/>
      <c r="F4" s="147"/>
      <c r="G4" s="147"/>
      <c r="H4" s="147"/>
    </row>
    <row r="5" spans="2:8" x14ac:dyDescent="0.2">
      <c r="B5" s="148"/>
      <c r="C5" s="148"/>
      <c r="D5" s="148"/>
      <c r="E5" s="148"/>
      <c r="F5" s="148"/>
      <c r="G5" s="148"/>
      <c r="H5" s="148"/>
    </row>
    <row r="6" spans="2:8" ht="30.75" customHeight="1" x14ac:dyDescent="0.2">
      <c r="B6" s="170"/>
      <c r="C6" s="169"/>
      <c r="D6" s="412" t="s">
        <v>1510</v>
      </c>
      <c r="E6" s="163" t="s">
        <v>2901</v>
      </c>
      <c r="F6" s="332" t="s">
        <v>250</v>
      </c>
      <c r="G6" s="332" t="s">
        <v>4058</v>
      </c>
      <c r="H6" s="332" t="s">
        <v>362</v>
      </c>
    </row>
    <row r="7" spans="2:8" ht="15" customHeight="1" x14ac:dyDescent="0.2">
      <c r="B7" s="170"/>
      <c r="C7" s="169" t="s">
        <v>1283</v>
      </c>
      <c r="D7" s="304"/>
      <c r="E7" s="208" t="s">
        <v>179</v>
      </c>
      <c r="F7" s="412" t="s">
        <v>172</v>
      </c>
      <c r="G7" s="412" t="s">
        <v>233</v>
      </c>
      <c r="H7" s="412" t="s">
        <v>322</v>
      </c>
    </row>
    <row r="8" spans="2:8" hidden="1" x14ac:dyDescent="0.2">
      <c r="B8" s="365" t="s">
        <v>439</v>
      </c>
      <c r="C8" s="357" t="s">
        <v>4059</v>
      </c>
      <c r="D8" s="154">
        <v>43955</v>
      </c>
      <c r="E8" s="154"/>
      <c r="F8" s="154"/>
      <c r="G8" s="154"/>
      <c r="H8" s="154"/>
    </row>
    <row r="9" spans="2:8" hidden="1" x14ac:dyDescent="0.2">
      <c r="B9" s="360" t="s">
        <v>4060</v>
      </c>
      <c r="C9" s="357" t="s">
        <v>4061</v>
      </c>
      <c r="D9" s="357">
        <v>43964</v>
      </c>
      <c r="E9" s="357">
        <f>D9+6</f>
        <v>43970</v>
      </c>
      <c r="F9" s="154"/>
      <c r="G9" s="154"/>
      <c r="H9" s="154"/>
    </row>
    <row r="10" spans="2:8" hidden="1" x14ac:dyDescent="0.2">
      <c r="B10" s="360" t="s">
        <v>3738</v>
      </c>
      <c r="C10" s="357" t="s">
        <v>4062</v>
      </c>
      <c r="D10" s="357">
        <v>43969</v>
      </c>
      <c r="E10" s="357">
        <f t="shared" ref="E10" si="0">D10+7</f>
        <v>43976</v>
      </c>
      <c r="F10" s="154"/>
      <c r="G10" s="154"/>
      <c r="H10" s="154"/>
    </row>
    <row r="11" spans="2:8" hidden="1" x14ac:dyDescent="0.2">
      <c r="B11" s="360" t="s">
        <v>3068</v>
      </c>
      <c r="C11" s="357" t="s">
        <v>4063</v>
      </c>
      <c r="D11" s="357">
        <f>D10+7</f>
        <v>43976</v>
      </c>
      <c r="E11" s="357">
        <v>43986</v>
      </c>
      <c r="F11" s="154"/>
      <c r="G11" s="154"/>
      <c r="H11" s="154"/>
    </row>
    <row r="12" spans="2:8" x14ac:dyDescent="0.2">
      <c r="B12" s="153" t="s">
        <v>3855</v>
      </c>
      <c r="C12" s="320" t="s">
        <v>4064</v>
      </c>
      <c r="D12" s="320">
        <f t="shared" ref="D12:D13" si="1">D11+7</f>
        <v>43983</v>
      </c>
      <c r="E12" s="320">
        <v>43993</v>
      </c>
      <c r="F12" s="154"/>
      <c r="G12" s="154"/>
      <c r="H12" s="154"/>
    </row>
    <row r="13" spans="2:8" x14ac:dyDescent="0.2">
      <c r="B13" s="153" t="s">
        <v>3732</v>
      </c>
      <c r="C13" s="320" t="s">
        <v>4065</v>
      </c>
      <c r="D13" s="320">
        <f t="shared" si="1"/>
        <v>43990</v>
      </c>
      <c r="E13" s="320">
        <v>43999</v>
      </c>
      <c r="F13" s="154"/>
      <c r="G13" s="154"/>
      <c r="H13" s="154"/>
    </row>
    <row r="14" spans="2:8" x14ac:dyDescent="0.2">
      <c r="B14" s="157" t="s">
        <v>1398</v>
      </c>
      <c r="C14" s="155"/>
      <c r="F14" s="147"/>
      <c r="G14" s="147"/>
      <c r="H14" s="147"/>
    </row>
    <row r="15" spans="2:8" x14ac:dyDescent="0.2">
      <c r="B15" s="157"/>
      <c r="C15" s="155"/>
      <c r="F15" s="147"/>
      <c r="G15" s="147"/>
      <c r="H15" s="147"/>
    </row>
    <row r="16" spans="2:8" ht="18" x14ac:dyDescent="0.2">
      <c r="B16" s="1217" t="s">
        <v>4066</v>
      </c>
      <c r="C16" s="1217"/>
      <c r="D16" s="1217"/>
      <c r="E16" s="1217"/>
      <c r="F16" s="1217"/>
      <c r="G16" s="1217"/>
      <c r="H16" s="1217"/>
    </row>
    <row r="18" spans="2:12" ht="24" x14ac:dyDescent="0.2">
      <c r="B18" s="170"/>
      <c r="C18" s="169"/>
      <c r="D18" s="412" t="s">
        <v>1510</v>
      </c>
      <c r="E18" s="163" t="s">
        <v>2901</v>
      </c>
      <c r="F18" s="332" t="s">
        <v>250</v>
      </c>
      <c r="G18" s="332" t="s">
        <v>4058</v>
      </c>
      <c r="H18" s="332" t="s">
        <v>362</v>
      </c>
      <c r="I18" s="147"/>
      <c r="J18" s="146"/>
      <c r="K18" s="146"/>
      <c r="L18" s="146"/>
    </row>
    <row r="19" spans="2:12" x14ac:dyDescent="0.2">
      <c r="B19" s="170"/>
      <c r="C19" s="169" t="s">
        <v>1283</v>
      </c>
      <c r="D19" s="304"/>
      <c r="E19" s="208" t="s">
        <v>179</v>
      </c>
      <c r="F19" s="412" t="s">
        <v>172</v>
      </c>
      <c r="G19" s="412" t="s">
        <v>233</v>
      </c>
      <c r="H19" s="412" t="s">
        <v>322</v>
      </c>
      <c r="I19" s="147"/>
      <c r="J19" s="146"/>
      <c r="K19" s="146"/>
      <c r="L19" s="146"/>
    </row>
    <row r="20" spans="2:12" s="159" customFormat="1" ht="12" x14ac:dyDescent="0.2">
      <c r="B20" s="216" t="s">
        <v>704</v>
      </c>
      <c r="C20" s="320" t="s">
        <v>4067</v>
      </c>
      <c r="D20" s="320">
        <v>44179</v>
      </c>
      <c r="E20" s="320">
        <f>D20+7</f>
        <v>44186</v>
      </c>
      <c r="F20" s="320">
        <f>D20+11</f>
        <v>44190</v>
      </c>
      <c r="G20" s="320">
        <f>D20+14</f>
        <v>44193</v>
      </c>
      <c r="H20" s="320">
        <f>D20+17</f>
        <v>44196</v>
      </c>
      <c r="I20" s="145"/>
      <c r="J20" s="145"/>
      <c r="L20" s="147"/>
    </row>
    <row r="21" spans="2:12" s="159" customFormat="1" ht="12" x14ac:dyDescent="0.2">
      <c r="B21" s="216" t="s">
        <v>704</v>
      </c>
      <c r="C21" s="320" t="s">
        <v>4068</v>
      </c>
      <c r="D21" s="320">
        <f>D20+7</f>
        <v>44186</v>
      </c>
      <c r="E21" s="320">
        <f>D21+7</f>
        <v>44193</v>
      </c>
      <c r="F21" s="320">
        <f>D21+11</f>
        <v>44197</v>
      </c>
      <c r="G21" s="320">
        <f>D21+14</f>
        <v>44200</v>
      </c>
      <c r="H21" s="320">
        <f>D21+17</f>
        <v>44203</v>
      </c>
      <c r="I21" s="145"/>
      <c r="J21" s="145"/>
      <c r="L21" s="147"/>
    </row>
    <row r="22" spans="2:12" s="159" customFormat="1" ht="12" x14ac:dyDescent="0.2">
      <c r="B22" s="177"/>
      <c r="C22" s="155"/>
      <c r="D22" s="155"/>
      <c r="E22" s="155"/>
      <c r="F22" s="155"/>
      <c r="G22" s="155"/>
      <c r="H22" s="155"/>
      <c r="I22" s="145"/>
      <c r="J22" s="145"/>
      <c r="L22" s="147"/>
    </row>
    <row r="23" spans="2:12" x14ac:dyDescent="0.2">
      <c r="B23" s="157" t="s">
        <v>1398</v>
      </c>
      <c r="C23" s="155"/>
      <c r="F23" s="147"/>
      <c r="G23" s="147"/>
      <c r="H23" s="147"/>
      <c r="I23" s="147"/>
      <c r="J23" s="146"/>
      <c r="K23" s="146"/>
      <c r="L23" s="146"/>
    </row>
    <row r="24" spans="2:12" s="159" customFormat="1" ht="15.75" customHeight="1" x14ac:dyDescent="0.2">
      <c r="B24" s="192" t="s">
        <v>528</v>
      </c>
      <c r="C24" s="193"/>
      <c r="D24" s="193"/>
      <c r="E24" s="194"/>
      <c r="F24" s="195" t="s">
        <v>1418</v>
      </c>
      <c r="G24" s="195"/>
      <c r="H24" s="193"/>
      <c r="I24" s="193"/>
      <c r="J24" s="195" t="s">
        <v>530</v>
      </c>
      <c r="K24" s="195"/>
      <c r="L24" s="195"/>
    </row>
    <row r="25" spans="2:12" s="159" customFormat="1" ht="15.75" customHeight="1" x14ac:dyDescent="0.2">
      <c r="B25" s="197" t="s">
        <v>531</v>
      </c>
      <c r="C25" s="193"/>
      <c r="D25" s="198" t="s">
        <v>532</v>
      </c>
      <c r="E25" s="199"/>
      <c r="F25" s="197" t="s">
        <v>533</v>
      </c>
      <c r="G25" s="193"/>
      <c r="H25" s="198" t="s">
        <v>534</v>
      </c>
      <c r="I25" s="193"/>
      <c r="J25" s="197" t="s">
        <v>535</v>
      </c>
      <c r="K25" s="193"/>
      <c r="L25" s="198" t="s">
        <v>536</v>
      </c>
    </row>
    <row r="26" spans="2:12" s="159" customFormat="1" ht="15.75" customHeight="1" x14ac:dyDescent="0.2">
      <c r="B26" s="201" t="s">
        <v>3999</v>
      </c>
      <c r="C26" s="202" t="s">
        <v>4000</v>
      </c>
      <c r="D26" s="203" t="s">
        <v>4001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542</v>
      </c>
      <c r="K26" s="202" t="s">
        <v>1419</v>
      </c>
      <c r="L26" s="203" t="s">
        <v>543</v>
      </c>
    </row>
    <row r="27" spans="2:12" s="159" customFormat="1" ht="15.75" customHeight="1" x14ac:dyDescent="0.2">
      <c r="B27" s="201" t="s">
        <v>4002</v>
      </c>
      <c r="C27" s="202" t="s">
        <v>4003</v>
      </c>
      <c r="D27" s="203" t="s">
        <v>4004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549</v>
      </c>
      <c r="K27" s="202" t="s">
        <v>1420</v>
      </c>
      <c r="L27" s="203" t="s">
        <v>550</v>
      </c>
    </row>
    <row r="28" spans="2:12" s="159" customFormat="1" ht="15.75" customHeight="1" x14ac:dyDescent="0.2">
      <c r="B28" s="201" t="s">
        <v>1421</v>
      </c>
      <c r="C28" s="202" t="s">
        <v>4005</v>
      </c>
      <c r="D28" s="203" t="s">
        <v>1422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1423</v>
      </c>
      <c r="K28" s="202" t="s">
        <v>1424</v>
      </c>
      <c r="L28" s="203" t="s">
        <v>1425</v>
      </c>
    </row>
    <row r="29" spans="2:12" s="159" customFormat="1" ht="15.75" customHeight="1" x14ac:dyDescent="0.2">
      <c r="B29" s="201" t="s">
        <v>4006</v>
      </c>
      <c r="C29" s="202" t="s">
        <v>4007</v>
      </c>
      <c r="D29" s="203" t="s">
        <v>4008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563</v>
      </c>
      <c r="K29" s="202" t="s">
        <v>1426</v>
      </c>
      <c r="L29" s="203" t="s">
        <v>564</v>
      </c>
    </row>
    <row r="30" spans="2:12" s="159" customFormat="1" ht="15.75" customHeight="1" x14ac:dyDescent="0.2">
      <c r="B30" s="201" t="s">
        <v>558</v>
      </c>
      <c r="C30" s="202" t="s">
        <v>4009</v>
      </c>
      <c r="D30" s="203" t="s">
        <v>559</v>
      </c>
      <c r="E30" s="197"/>
      <c r="F30" s="201"/>
      <c r="G30" s="202"/>
      <c r="H30" s="203"/>
      <c r="I30" s="193"/>
      <c r="J30" s="201" t="s">
        <v>570</v>
      </c>
      <c r="K30" s="202" t="s">
        <v>1427</v>
      </c>
      <c r="L30" s="203" t="s">
        <v>571</v>
      </c>
    </row>
    <row r="31" spans="2:12" s="159" customFormat="1" ht="15.75" customHeight="1" x14ac:dyDescent="0.2">
      <c r="B31" s="201" t="s">
        <v>4010</v>
      </c>
      <c r="C31" s="202" t="s">
        <v>4011</v>
      </c>
      <c r="D31" s="203" t="s">
        <v>4012</v>
      </c>
      <c r="E31" s="197"/>
      <c r="F31" s="201"/>
      <c r="G31" s="202"/>
      <c r="H31" s="203"/>
      <c r="I31" s="193"/>
      <c r="J31" s="201" t="s">
        <v>1430</v>
      </c>
      <c r="K31" s="202" t="s">
        <v>1431</v>
      </c>
      <c r="L31" s="203" t="s">
        <v>1432</v>
      </c>
    </row>
    <row r="32" spans="2:12" s="159" customFormat="1" ht="15.75" customHeight="1" x14ac:dyDescent="0.2">
      <c r="B32" s="201" t="s">
        <v>4013</v>
      </c>
      <c r="C32" s="202" t="s">
        <v>4014</v>
      </c>
      <c r="D32" s="203" t="s">
        <v>4015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5.75" customHeight="1" x14ac:dyDescent="0.2">
      <c r="B33" s="201" t="s">
        <v>4016</v>
      </c>
      <c r="C33" s="202" t="s">
        <v>4017</v>
      </c>
      <c r="D33" s="203" t="s">
        <v>4018</v>
      </c>
      <c r="E33" s="197"/>
      <c r="F33" s="201"/>
      <c r="G33" s="197"/>
      <c r="H33" s="203"/>
      <c r="I33" s="193"/>
      <c r="J33" s="197"/>
      <c r="K33" s="193"/>
    </row>
    <row r="34" spans="2:1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x14ac:dyDescent="0.2">
      <c r="B35" s="193" t="s">
        <v>1435</v>
      </c>
      <c r="C35" s="193" t="s">
        <v>1436</v>
      </c>
      <c r="D35" s="205"/>
      <c r="E35" s="193"/>
      <c r="F35" s="193" t="s">
        <v>1437</v>
      </c>
      <c r="G35" s="206" t="s">
        <v>1438</v>
      </c>
      <c r="H35" s="196"/>
      <c r="I35" s="193"/>
      <c r="J35" s="193" t="s">
        <v>1437</v>
      </c>
      <c r="K35" s="193" t="s">
        <v>1439</v>
      </c>
    </row>
  </sheetData>
  <customSheetViews>
    <customSheetView guid="{1ECD3B71-3848-4973-92B4-4B4B149BC657}" scale="85" fitToPage="1" topLeftCell="A25">
      <selection activeCell="B17" sqref="B17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F12" sqref="F12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J41" sqref="J41"/>
      <pageMargins left="0" right="0" top="0" bottom="0" header="0" footer="0"/>
      <pageSetup paperSize="9" scale="58" orientation="landscape" r:id="rId3"/>
    </customSheetView>
    <customSheetView guid="{9E7EEAA3-A5FB-49FD-8C3A-1AF14EAE95FB}" scale="75" fitToPage="1">
      <selection activeCell="D13" sqref="D13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activeCell="E19" sqref="E19"/>
      <pageMargins left="0" right="0" top="0" bottom="0" header="0" footer="0"/>
      <pageSetup paperSize="9" scale="58" orientation="landscape" r:id="rId5"/>
    </customSheetView>
    <customSheetView guid="{3485952D-0C31-4884-9EDF-552F3D1B124B}" scale="85" showPageBreaks="1" fitToPage="1">
      <selection activeCell="D15" sqref="D15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topLeftCell="A4">
      <selection activeCell="B12" sqref="B12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8773B614-CBE7-474E-B57F-0A27A3791CF3}" scale="80" fitToPage="1">
      <selection activeCell="B14" sqref="B14:D14"/>
      <pageMargins left="0" right="0" top="0" bottom="0" header="0" footer="0"/>
      <pageSetup paperSize="9" scale="58" orientation="landscape" r:id="rId8"/>
    </customSheetView>
    <customSheetView guid="{1BFD2ADD-60C4-4334-9BDE-E3C6DD17BEED}" scale="85" fitToPage="1">
      <selection activeCell="E20" sqref="E20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C21" sqref="C21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8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E14" sqref="E14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B16:H16"/>
  </mergeCells>
  <hyperlinks>
    <hyperlink ref="D29" r:id="rId14" display="williewong@msca.com.sg" xr:uid="{00000000-0004-0000-0D00-000000000000}"/>
    <hyperlink ref="D30" r:id="rId15" display="nlew@msca.com.sg" xr:uid="{00000000-0004-0000-0D00-000001000000}"/>
    <hyperlink ref="D31" r:id="rId16" display="jasonlim@msca.com.sg" xr:uid="{00000000-0004-0000-0D00-000002000000}"/>
    <hyperlink ref="H25" r:id="rId17" display="custsvc@msca.com.sg" xr:uid="{00000000-0004-0000-0D00-000003000000}"/>
    <hyperlink ref="D33" r:id="rId18" display="hlnguyen@msca.com.sg" xr:uid="{00000000-0004-0000-0D00-000004000000}"/>
    <hyperlink ref="L31" r:id="rId19" display="ytluo@msca.com.sg" xr:uid="{00000000-0004-0000-0D00-000005000000}"/>
    <hyperlink ref="L25" r:id="rId20" display="sinexp@msca.com.sg" xr:uid="{00000000-0004-0000-0D00-000006000000}"/>
    <hyperlink ref="L30" r:id="rId21" display="kslim@msca.com.sg" xr:uid="{00000000-0004-0000-0D00-000007000000}"/>
    <hyperlink ref="D32" r:id="rId22" display="jfong@msca.com.sg " xr:uid="{00000000-0004-0000-0D00-000008000000}"/>
    <hyperlink ref="L29" r:id="rId23" display="mailto:skoh@msca.com.sg" xr:uid="{00000000-0004-0000-0D00-000009000000}"/>
    <hyperlink ref="D28" r:id="rId24" display="nlee@msca.com.sg" xr:uid="{00000000-0004-0000-0D00-00000A000000}"/>
    <hyperlink ref="D27" r:id="rId25" display="klee@msca.com.sg" xr:uid="{00000000-0004-0000-0D00-00000B000000}"/>
    <hyperlink ref="D25" r:id="rId26" display="mktg-dept@msca.com.sg" xr:uid="{00000000-0004-0000-0D00-00000C000000}"/>
  </hyperlinks>
  <pageMargins left="0.7" right="0.7" top="0.75" bottom="0.75" header="0.3" footer="0.3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6FE4-A007-4444-8BF2-D1D1732C8DCD}">
  <sheetPr codeName="Sheet35">
    <tabColor theme="2" tint="-0.249977111117893"/>
    <pageSetUpPr fitToPage="1"/>
  </sheetPr>
  <dimension ref="A2:R85"/>
  <sheetViews>
    <sheetView topLeftCell="A62" zoomScale="70" zoomScaleNormal="70" zoomScaleSheetLayoutView="75" workbookViewId="0">
      <selection activeCell="B76" sqref="B76:D83"/>
    </sheetView>
  </sheetViews>
  <sheetFormatPr defaultColWidth="9.140625" defaultRowHeight="18.75" customHeight="1" x14ac:dyDescent="0.2"/>
  <cols>
    <col min="1" max="1" width="38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23.7109375" style="18" customWidth="1"/>
    <col min="10" max="10" width="28.710937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8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9" ht="39" customHeight="1" x14ac:dyDescent="0.2">
      <c r="B2" s="8" t="s">
        <v>3547</v>
      </c>
      <c r="C2" s="122"/>
      <c r="D2" s="122"/>
      <c r="E2" s="122"/>
      <c r="F2" s="122"/>
      <c r="G2" s="121"/>
      <c r="H2" s="620" t="s">
        <v>373</v>
      </c>
      <c r="I2" s="419"/>
    </row>
    <row r="3" spans="2:9" ht="18.75" customHeight="1" x14ac:dyDescent="0.2">
      <c r="B3" s="123"/>
      <c r="C3" s="122"/>
      <c r="D3" s="122"/>
      <c r="E3" s="122"/>
      <c r="F3" s="122"/>
      <c r="I3" s="121"/>
    </row>
    <row r="4" spans="2:9" s="149" customFormat="1" ht="18.75" customHeight="1" x14ac:dyDescent="0.2">
      <c r="B4" s="145"/>
      <c r="C4" s="313" t="s">
        <v>4069</v>
      </c>
      <c r="D4" s="147"/>
      <c r="F4" s="147"/>
      <c r="G4" s="597"/>
      <c r="H4" s="405"/>
      <c r="I4" s="598"/>
    </row>
    <row r="5" spans="2:9" ht="18.75" customHeight="1" x14ac:dyDescent="0.2">
      <c r="B5" s="16"/>
      <c r="C5" s="131"/>
      <c r="D5" s="16"/>
      <c r="E5" s="16"/>
      <c r="F5" s="16"/>
      <c r="G5" s="575"/>
      <c r="H5" s="576"/>
      <c r="I5" s="576"/>
    </row>
    <row r="6" spans="2:9" ht="15" hidden="1" x14ac:dyDescent="0.2">
      <c r="B6" s="394" t="s">
        <v>1509</v>
      </c>
      <c r="C6" s="1" t="s">
        <v>3554</v>
      </c>
      <c r="D6" s="403" t="s">
        <v>1510</v>
      </c>
      <c r="E6" s="403" t="s">
        <v>250</v>
      </c>
      <c r="F6" s="1218" t="s">
        <v>1512</v>
      </c>
      <c r="G6" s="1215" t="s">
        <v>382</v>
      </c>
      <c r="H6" s="1218" t="s">
        <v>250</v>
      </c>
      <c r="I6" s="371" t="s">
        <v>4070</v>
      </c>
    </row>
    <row r="7" spans="2:9" ht="18.75" hidden="1" customHeight="1" x14ac:dyDescent="0.2">
      <c r="B7" s="4" t="s">
        <v>381</v>
      </c>
      <c r="C7" s="4" t="s">
        <v>382</v>
      </c>
      <c r="D7" s="403"/>
      <c r="E7" s="4" t="s">
        <v>202</v>
      </c>
      <c r="F7" s="1219"/>
      <c r="G7" s="1216"/>
      <c r="H7" s="1219"/>
      <c r="I7" s="4" t="s">
        <v>175</v>
      </c>
    </row>
    <row r="8" spans="2:9" ht="18.75" hidden="1" customHeight="1" x14ac:dyDescent="0.2">
      <c r="B8" s="370" t="s">
        <v>4071</v>
      </c>
      <c r="C8" s="6" t="s">
        <v>4072</v>
      </c>
      <c r="D8" s="6">
        <v>44371</v>
      </c>
      <c r="E8" s="6">
        <f t="shared" ref="E8:E13" si="0">D8+14</f>
        <v>44385</v>
      </c>
      <c r="F8" s="370" t="s">
        <v>1785</v>
      </c>
      <c r="G8" s="6" t="s">
        <v>4073</v>
      </c>
      <c r="H8" s="6">
        <v>44393</v>
      </c>
      <c r="I8" s="414">
        <f t="shared" ref="I8:I13" si="1">H8+7</f>
        <v>44400</v>
      </c>
    </row>
    <row r="9" spans="2:9" ht="18.75" hidden="1" customHeight="1" x14ac:dyDescent="0.2">
      <c r="B9" s="370" t="s">
        <v>4074</v>
      </c>
      <c r="C9" s="6" t="s">
        <v>4075</v>
      </c>
      <c r="D9" s="6">
        <v>44383</v>
      </c>
      <c r="E9" s="6">
        <f t="shared" si="0"/>
        <v>44397</v>
      </c>
      <c r="F9" s="370" t="s">
        <v>1345</v>
      </c>
      <c r="G9" s="6" t="s">
        <v>4076</v>
      </c>
      <c r="H9" s="6">
        <v>44400</v>
      </c>
      <c r="I9" s="414">
        <f t="shared" si="1"/>
        <v>44407</v>
      </c>
    </row>
    <row r="10" spans="2:9" ht="18.75" hidden="1" customHeight="1" x14ac:dyDescent="0.2">
      <c r="B10" s="370" t="s">
        <v>4077</v>
      </c>
      <c r="C10" s="6" t="s">
        <v>4078</v>
      </c>
      <c r="D10" s="6">
        <v>44391</v>
      </c>
      <c r="E10" s="6">
        <f t="shared" si="0"/>
        <v>44405</v>
      </c>
      <c r="F10" s="370" t="s">
        <v>4079</v>
      </c>
      <c r="G10" s="6" t="s">
        <v>4080</v>
      </c>
      <c r="H10" s="6">
        <v>44407</v>
      </c>
      <c r="I10" s="414">
        <f t="shared" si="1"/>
        <v>44414</v>
      </c>
    </row>
    <row r="11" spans="2:9" ht="18.75" hidden="1" customHeight="1" x14ac:dyDescent="0.2">
      <c r="B11" s="370" t="s">
        <v>4081</v>
      </c>
      <c r="C11" s="6" t="s">
        <v>4082</v>
      </c>
      <c r="D11" s="6">
        <v>44397</v>
      </c>
      <c r="E11" s="6">
        <f t="shared" si="0"/>
        <v>44411</v>
      </c>
      <c r="F11" s="370" t="s">
        <v>1785</v>
      </c>
      <c r="G11" s="6" t="s">
        <v>4083</v>
      </c>
      <c r="H11" s="6">
        <v>44414</v>
      </c>
      <c r="I11" s="414">
        <f t="shared" si="1"/>
        <v>44421</v>
      </c>
    </row>
    <row r="12" spans="2:9" ht="18.75" hidden="1" customHeight="1" x14ac:dyDescent="0.2">
      <c r="B12" s="370" t="s">
        <v>4084</v>
      </c>
      <c r="C12" s="6" t="s">
        <v>4085</v>
      </c>
      <c r="D12" s="6">
        <v>44407</v>
      </c>
      <c r="E12" s="6">
        <f t="shared" si="0"/>
        <v>44421</v>
      </c>
      <c r="F12" s="370" t="s">
        <v>1345</v>
      </c>
      <c r="G12" s="6" t="s">
        <v>4086</v>
      </c>
      <c r="H12" s="6">
        <v>44421</v>
      </c>
      <c r="I12" s="414">
        <f t="shared" si="1"/>
        <v>44428</v>
      </c>
    </row>
    <row r="13" spans="2:9" ht="18.75" hidden="1" customHeight="1" x14ac:dyDescent="0.2">
      <c r="B13" s="370" t="s">
        <v>3183</v>
      </c>
      <c r="C13" s="6" t="s">
        <v>4087</v>
      </c>
      <c r="D13" s="6">
        <v>44412</v>
      </c>
      <c r="E13" s="6">
        <f t="shared" si="0"/>
        <v>44426</v>
      </c>
      <c r="F13" s="370" t="s">
        <v>4079</v>
      </c>
      <c r="G13" s="6" t="s">
        <v>4088</v>
      </c>
      <c r="H13" s="6">
        <v>44428</v>
      </c>
      <c r="I13" s="414">
        <f t="shared" si="1"/>
        <v>44435</v>
      </c>
    </row>
    <row r="14" spans="2:9" ht="18.75" hidden="1" customHeight="1" x14ac:dyDescent="0.2">
      <c r="B14" s="10" t="s">
        <v>1398</v>
      </c>
      <c r="C14" s="138"/>
      <c r="D14" s="9"/>
      <c r="E14" s="9"/>
      <c r="F14" s="9"/>
      <c r="G14" s="16"/>
      <c r="H14" s="16"/>
      <c r="I14" s="16"/>
    </row>
    <row r="17" spans="2:11" ht="30" hidden="1" x14ac:dyDescent="0.2">
      <c r="B17" s="394" t="s">
        <v>1509</v>
      </c>
      <c r="C17" s="1" t="s">
        <v>3554</v>
      </c>
      <c r="D17" s="403" t="s">
        <v>1510</v>
      </c>
      <c r="E17" s="119" t="s">
        <v>4089</v>
      </c>
      <c r="F17" s="1218" t="s">
        <v>1512</v>
      </c>
      <c r="G17" s="1215" t="s">
        <v>382</v>
      </c>
      <c r="H17" s="1218" t="s">
        <v>1511</v>
      </c>
      <c r="I17" s="371" t="s">
        <v>4070</v>
      </c>
      <c r="J17" s="3"/>
      <c r="K17" s="3"/>
    </row>
    <row r="18" spans="2:11" ht="18.75" hidden="1" customHeight="1" x14ac:dyDescent="0.2">
      <c r="B18" s="4" t="s">
        <v>381</v>
      </c>
      <c r="C18" s="4" t="s">
        <v>382</v>
      </c>
      <c r="D18" s="403"/>
      <c r="E18" s="4" t="s">
        <v>4090</v>
      </c>
      <c r="F18" s="1219"/>
      <c r="G18" s="1216"/>
      <c r="H18" s="1219"/>
      <c r="I18" s="4" t="s">
        <v>175</v>
      </c>
      <c r="J18" s="3"/>
      <c r="K18" s="3"/>
    </row>
    <row r="19" spans="2:11" ht="18.75" hidden="1" customHeight="1" x14ac:dyDescent="0.2">
      <c r="B19" s="370" t="s">
        <v>3183</v>
      </c>
      <c r="C19" s="6" t="s">
        <v>4091</v>
      </c>
      <c r="D19" s="6">
        <v>44503</v>
      </c>
      <c r="E19" s="6">
        <f>D19+11</f>
        <v>44514</v>
      </c>
      <c r="F19" s="6" t="s">
        <v>1785</v>
      </c>
      <c r="G19" s="6" t="s">
        <v>4092</v>
      </c>
      <c r="H19" s="6">
        <v>44515</v>
      </c>
      <c r="I19" s="420">
        <f>H19+4</f>
        <v>44519</v>
      </c>
      <c r="J19" s="3"/>
      <c r="K19" s="3"/>
    </row>
    <row r="20" spans="2:11" ht="18.75" hidden="1" customHeight="1" x14ac:dyDescent="0.2">
      <c r="B20" s="370" t="s">
        <v>4093</v>
      </c>
      <c r="C20" s="6" t="s">
        <v>4094</v>
      </c>
      <c r="D20" s="6">
        <v>44506</v>
      </c>
      <c r="E20" s="6">
        <f>D20+11</f>
        <v>44517</v>
      </c>
      <c r="F20" s="6" t="s">
        <v>4095</v>
      </c>
      <c r="G20" s="6" t="s">
        <v>4096</v>
      </c>
      <c r="H20" s="6">
        <v>44522</v>
      </c>
      <c r="I20" s="420">
        <f>H20+4</f>
        <v>44526</v>
      </c>
      <c r="J20" s="3"/>
      <c r="K20" s="3"/>
    </row>
    <row r="21" spans="2:11" ht="18.75" hidden="1" customHeight="1" x14ac:dyDescent="0.2">
      <c r="B21" s="6" t="s">
        <v>4097</v>
      </c>
      <c r="C21" s="6" t="s">
        <v>4098</v>
      </c>
      <c r="D21" s="6">
        <v>44528</v>
      </c>
      <c r="E21" s="6">
        <f>D21+11</f>
        <v>44539</v>
      </c>
      <c r="F21" s="6" t="s">
        <v>1785</v>
      </c>
      <c r="G21" s="6" t="s">
        <v>4099</v>
      </c>
      <c r="H21" s="6">
        <v>44543</v>
      </c>
      <c r="I21" s="6">
        <f>H21+4</f>
        <v>44547</v>
      </c>
      <c r="J21" s="3"/>
      <c r="K21" s="3"/>
    </row>
    <row r="22" spans="2:11" ht="18.75" hidden="1" customHeight="1" x14ac:dyDescent="0.2">
      <c r="B22" s="6" t="s">
        <v>4100</v>
      </c>
      <c r="C22" s="6" t="s">
        <v>4101</v>
      </c>
      <c r="D22" s="6">
        <v>44534</v>
      </c>
      <c r="E22" s="6">
        <f>D22+11</f>
        <v>44545</v>
      </c>
      <c r="F22" s="6" t="s">
        <v>4102</v>
      </c>
      <c r="G22" s="6" t="s">
        <v>4103</v>
      </c>
      <c r="H22" s="6">
        <v>44552</v>
      </c>
      <c r="I22" s="487">
        <f>H22+4</f>
        <v>44556</v>
      </c>
      <c r="J22" s="3"/>
      <c r="K22" s="3"/>
    </row>
    <row r="23" spans="2:11" ht="18.75" hidden="1" customHeight="1" x14ac:dyDescent="0.2">
      <c r="B23" s="6"/>
      <c r="C23" s="6"/>
      <c r="D23" s="6"/>
      <c r="E23" s="6"/>
      <c r="F23" s="6"/>
      <c r="G23" s="6"/>
      <c r="H23" s="6"/>
      <c r="I23" s="6"/>
      <c r="J23" s="3"/>
      <c r="K23" s="3"/>
    </row>
    <row r="24" spans="2:11" ht="18.75" customHeight="1" x14ac:dyDescent="0.2">
      <c r="B24" s="10"/>
      <c r="C24" s="9"/>
      <c r="D24" s="9"/>
      <c r="E24" s="9"/>
      <c r="F24" s="2"/>
      <c r="G24" s="2"/>
      <c r="H24" s="2"/>
      <c r="I24" s="3"/>
      <c r="J24" s="3"/>
      <c r="K24" s="3"/>
    </row>
    <row r="25" spans="2:11" s="168" customFormat="1" ht="30" hidden="1" x14ac:dyDescent="0.2">
      <c r="B25" s="407" t="s">
        <v>1509</v>
      </c>
      <c r="C25" s="375" t="s">
        <v>3554</v>
      </c>
      <c r="D25" s="403" t="s">
        <v>1510</v>
      </c>
      <c r="E25" s="119" t="s">
        <v>4089</v>
      </c>
      <c r="F25" s="1218" t="s">
        <v>1512</v>
      </c>
      <c r="G25" s="1215" t="s">
        <v>382</v>
      </c>
      <c r="H25" s="1218" t="s">
        <v>1511</v>
      </c>
      <c r="I25" s="489"/>
      <c r="J25" s="489"/>
      <c r="K25" s="489"/>
    </row>
    <row r="26" spans="2:11" s="168" customFormat="1" ht="16.5" hidden="1" x14ac:dyDescent="0.2">
      <c r="B26" s="539" t="s">
        <v>381</v>
      </c>
      <c r="C26" s="539" t="s">
        <v>382</v>
      </c>
      <c r="D26" s="411"/>
      <c r="E26" s="539" t="s">
        <v>172</v>
      </c>
      <c r="F26" s="1219"/>
      <c r="G26" s="1216"/>
      <c r="H26" s="1219"/>
      <c r="I26" s="373"/>
      <c r="J26" s="373"/>
      <c r="K26" s="373"/>
    </row>
    <row r="27" spans="2:11" s="14" customFormat="1" ht="18.75" hidden="1" customHeight="1" x14ac:dyDescent="0.2">
      <c r="B27" s="127" t="s">
        <v>4104</v>
      </c>
      <c r="C27" s="126" t="s">
        <v>4105</v>
      </c>
      <c r="D27" s="421">
        <v>44610</v>
      </c>
      <c r="E27" s="6">
        <f>D27+11</f>
        <v>44621</v>
      </c>
      <c r="F27" s="6" t="s">
        <v>4106</v>
      </c>
      <c r="G27" s="6" t="s">
        <v>4107</v>
      </c>
      <c r="H27" s="6">
        <f>E27+5</f>
        <v>44626</v>
      </c>
      <c r="I27" s="9"/>
      <c r="J27" s="9"/>
      <c r="K27" s="9"/>
    </row>
    <row r="28" spans="2:11" s="14" customFormat="1" ht="18.75" hidden="1" customHeight="1" x14ac:dyDescent="0.2">
      <c r="B28" s="127" t="s">
        <v>4108</v>
      </c>
      <c r="C28" s="126" t="s">
        <v>4109</v>
      </c>
      <c r="D28" s="421">
        <v>44235</v>
      </c>
      <c r="E28" s="6">
        <f>D28+11</f>
        <v>44246</v>
      </c>
      <c r="F28" s="6" t="s">
        <v>756</v>
      </c>
      <c r="G28" s="6" t="s">
        <v>4110</v>
      </c>
      <c r="H28" s="6">
        <f>E28+8</f>
        <v>44254</v>
      </c>
      <c r="I28" s="9"/>
      <c r="J28" s="9"/>
      <c r="K28" s="9"/>
    </row>
    <row r="29" spans="2:11" s="14" customFormat="1" ht="18.75" hidden="1" customHeight="1" x14ac:dyDescent="0.2">
      <c r="B29" s="6"/>
      <c r="C29" s="6"/>
      <c r="D29" s="6"/>
      <c r="E29" s="6"/>
      <c r="F29" s="6"/>
      <c r="G29" s="6"/>
      <c r="H29" s="6"/>
      <c r="I29" s="9"/>
      <c r="J29" s="9"/>
      <c r="K29" s="9"/>
    </row>
    <row r="30" spans="2:11" s="14" customFormat="1" ht="18.75" customHeight="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2:11" s="14" customFormat="1" ht="18.75" customHeigh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2:11" s="14" customFormat="1" ht="52.15" customHeight="1" x14ac:dyDescent="0.2">
      <c r="B32" s="538" t="s">
        <v>1509</v>
      </c>
      <c r="C32" s="403" t="s">
        <v>3554</v>
      </c>
      <c r="D32" s="403" t="s">
        <v>1510</v>
      </c>
      <c r="E32" s="119" t="s">
        <v>1511</v>
      </c>
      <c r="F32" s="1218" t="s">
        <v>1512</v>
      </c>
      <c r="G32" s="1215" t="s">
        <v>382</v>
      </c>
      <c r="H32" s="1218" t="s">
        <v>1511</v>
      </c>
      <c r="I32" s="371" t="s">
        <v>4111</v>
      </c>
      <c r="J32" s="9"/>
      <c r="K32" s="586" t="s">
        <v>3558</v>
      </c>
    </row>
    <row r="33" spans="2:11" s="14" customFormat="1" ht="18.75" customHeight="1" x14ac:dyDescent="0.2">
      <c r="B33" s="4" t="s">
        <v>381</v>
      </c>
      <c r="C33" s="4" t="s">
        <v>382</v>
      </c>
      <c r="D33" s="403"/>
      <c r="E33" s="4" t="s">
        <v>4112</v>
      </c>
      <c r="F33" s="1219"/>
      <c r="G33" s="1216"/>
      <c r="H33" s="1219"/>
      <c r="I33" s="4"/>
      <c r="J33" s="9"/>
      <c r="K33" s="587"/>
    </row>
    <row r="34" spans="2:11" s="14" customFormat="1" ht="18.75" hidden="1" customHeight="1" x14ac:dyDescent="0.2">
      <c r="B34" s="136" t="s">
        <v>3572</v>
      </c>
      <c r="C34" s="137" t="s">
        <v>3595</v>
      </c>
      <c r="D34" s="6">
        <v>44607</v>
      </c>
      <c r="E34" s="6">
        <f>D34+9</f>
        <v>44616</v>
      </c>
      <c r="F34" s="6" t="s">
        <v>634</v>
      </c>
      <c r="G34" s="6" t="s">
        <v>4113</v>
      </c>
      <c r="H34" s="6">
        <v>44606</v>
      </c>
      <c r="I34" s="421" t="s">
        <v>415</v>
      </c>
      <c r="J34" s="9"/>
      <c r="K34" s="427"/>
    </row>
    <row r="35" spans="2:11" s="14" customFormat="1" ht="18.75" hidden="1" customHeight="1" x14ac:dyDescent="0.2">
      <c r="B35" s="136" t="s">
        <v>3574</v>
      </c>
      <c r="C35" s="137" t="s">
        <v>3596</v>
      </c>
      <c r="D35" s="6">
        <v>44611</v>
      </c>
      <c r="E35" s="6">
        <f>D35+9</f>
        <v>44620</v>
      </c>
      <c r="F35" s="6" t="s">
        <v>4114</v>
      </c>
      <c r="G35" s="6" t="s">
        <v>4115</v>
      </c>
      <c r="H35" s="6">
        <v>44617</v>
      </c>
      <c r="I35" s="6">
        <v>44629</v>
      </c>
      <c r="J35" s="9"/>
      <c r="K35" s="427"/>
    </row>
    <row r="36" spans="2:11" s="14" customFormat="1" ht="18.75" hidden="1" customHeight="1" x14ac:dyDescent="0.2">
      <c r="B36" s="136" t="s">
        <v>3576</v>
      </c>
      <c r="C36" s="554" t="s">
        <v>3597</v>
      </c>
      <c r="D36" s="6">
        <v>44617</v>
      </c>
      <c r="E36" s="6">
        <f t="shared" ref="E36:E40" si="2">D36+9</f>
        <v>44626</v>
      </c>
      <c r="F36" s="6"/>
      <c r="G36" s="6"/>
      <c r="H36" s="6"/>
      <c r="I36" s="6"/>
      <c r="J36" s="9"/>
      <c r="K36" s="427"/>
    </row>
    <row r="37" spans="2:11" s="14" customFormat="1" ht="18.75" hidden="1" customHeight="1" x14ac:dyDescent="0.2">
      <c r="B37" s="136" t="s">
        <v>3578</v>
      </c>
      <c r="C37" s="554" t="s">
        <v>3598</v>
      </c>
      <c r="D37" s="6">
        <v>44630</v>
      </c>
      <c r="E37" s="6">
        <f t="shared" si="2"/>
        <v>44639</v>
      </c>
      <c r="F37" s="6"/>
      <c r="G37" s="6"/>
      <c r="H37" s="6"/>
      <c r="I37" s="6"/>
      <c r="J37" s="9"/>
      <c r="K37" s="427"/>
    </row>
    <row r="38" spans="2:11" s="14" customFormat="1" ht="18.75" hidden="1" customHeight="1" x14ac:dyDescent="0.2">
      <c r="B38" s="136" t="s">
        <v>3582</v>
      </c>
      <c r="C38" s="554" t="s">
        <v>3599</v>
      </c>
      <c r="D38" s="6">
        <v>44637</v>
      </c>
      <c r="E38" s="6">
        <f t="shared" si="2"/>
        <v>44646</v>
      </c>
      <c r="F38" s="6"/>
      <c r="G38" s="6"/>
      <c r="H38" s="6"/>
      <c r="I38" s="6"/>
      <c r="J38" s="9"/>
      <c r="K38" s="427"/>
    </row>
    <row r="39" spans="2:11" s="14" customFormat="1" ht="18.75" hidden="1" customHeight="1" x14ac:dyDescent="0.2">
      <c r="B39" s="136" t="s">
        <v>3580</v>
      </c>
      <c r="C39" s="554" t="s">
        <v>3600</v>
      </c>
      <c r="D39" s="6">
        <v>44644</v>
      </c>
      <c r="E39" s="6">
        <f t="shared" si="2"/>
        <v>44653</v>
      </c>
      <c r="F39" s="6"/>
      <c r="G39" s="6"/>
      <c r="H39" s="6"/>
      <c r="I39" s="6"/>
      <c r="J39" s="9"/>
      <c r="K39" s="427"/>
    </row>
    <row r="40" spans="2:11" s="14" customFormat="1" ht="18.75" hidden="1" customHeight="1" x14ac:dyDescent="0.2">
      <c r="B40" s="136" t="s">
        <v>3584</v>
      </c>
      <c r="C40" s="554" t="s">
        <v>3601</v>
      </c>
      <c r="D40" s="6">
        <v>44651</v>
      </c>
      <c r="E40" s="6">
        <f t="shared" si="2"/>
        <v>44660</v>
      </c>
      <c r="F40" s="6"/>
      <c r="G40" s="6"/>
      <c r="H40" s="6"/>
      <c r="I40" s="6"/>
      <c r="J40" s="9"/>
      <c r="K40" s="586"/>
    </row>
    <row r="41" spans="2:11" s="14" customFormat="1" ht="18.75" hidden="1" customHeight="1" x14ac:dyDescent="0.2">
      <c r="B41" s="136" t="s">
        <v>3586</v>
      </c>
      <c r="C41" s="554" t="s">
        <v>3602</v>
      </c>
      <c r="D41" s="6">
        <f>D40+7</f>
        <v>44658</v>
      </c>
      <c r="E41" s="6">
        <f>E40+7</f>
        <v>44667</v>
      </c>
      <c r="F41" s="6"/>
      <c r="G41" s="6"/>
      <c r="H41" s="6"/>
      <c r="I41" s="6"/>
      <c r="J41" s="9"/>
      <c r="K41" s="586"/>
    </row>
    <row r="42" spans="2:11" s="14" customFormat="1" ht="18.75" hidden="1" customHeight="1" x14ac:dyDescent="0.2">
      <c r="B42" s="136" t="s">
        <v>3588</v>
      </c>
      <c r="C42" s="554" t="s">
        <v>3603</v>
      </c>
      <c r="D42" s="6">
        <f>D41+7</f>
        <v>44665</v>
      </c>
      <c r="E42" s="6">
        <f t="shared" ref="E42:E45" si="3">E41+7</f>
        <v>44674</v>
      </c>
      <c r="F42" s="6"/>
      <c r="G42" s="6"/>
      <c r="H42" s="6"/>
      <c r="I42" s="6"/>
      <c r="J42" s="9"/>
      <c r="K42" s="586"/>
    </row>
    <row r="43" spans="2:11" s="14" customFormat="1" ht="18.75" hidden="1" customHeight="1" x14ac:dyDescent="0.2">
      <c r="B43" s="136" t="s">
        <v>3590</v>
      </c>
      <c r="C43" s="554" t="s">
        <v>3604</v>
      </c>
      <c r="D43" s="6">
        <f>D42+7</f>
        <v>44672</v>
      </c>
      <c r="E43" s="6">
        <f t="shared" si="3"/>
        <v>44681</v>
      </c>
      <c r="F43" s="579" t="s">
        <v>4116</v>
      </c>
      <c r="G43" s="6" t="s">
        <v>4117</v>
      </c>
      <c r="H43" s="6">
        <v>44682</v>
      </c>
      <c r="I43" s="6"/>
      <c r="J43" s="9"/>
      <c r="K43" s="586"/>
    </row>
    <row r="44" spans="2:11" s="14" customFormat="1" ht="18.75" hidden="1" customHeight="1" x14ac:dyDescent="0.2">
      <c r="B44" s="136" t="s">
        <v>3565</v>
      </c>
      <c r="C44" s="554" t="s">
        <v>3605</v>
      </c>
      <c r="D44" s="6">
        <f>D43+7</f>
        <v>44679</v>
      </c>
      <c r="E44" s="6">
        <f t="shared" si="3"/>
        <v>44688</v>
      </c>
      <c r="F44" s="6" t="s">
        <v>704</v>
      </c>
      <c r="G44" s="6"/>
      <c r="H44" s="6">
        <v>44690</v>
      </c>
      <c r="I44" s="6"/>
      <c r="J44" s="9"/>
      <c r="K44" s="586"/>
    </row>
    <row r="45" spans="2:11" s="14" customFormat="1" ht="18.75" hidden="1" customHeight="1" x14ac:dyDescent="0.2">
      <c r="B45" s="136" t="s">
        <v>3567</v>
      </c>
      <c r="C45" s="554" t="s">
        <v>3606</v>
      </c>
      <c r="D45" s="6">
        <f>D44+7</f>
        <v>44686</v>
      </c>
      <c r="E45" s="6">
        <f t="shared" si="3"/>
        <v>44695</v>
      </c>
      <c r="F45" s="6" t="s">
        <v>4118</v>
      </c>
      <c r="G45" s="6" t="s">
        <v>4119</v>
      </c>
      <c r="H45" s="6">
        <v>44695</v>
      </c>
      <c r="I45" s="6"/>
      <c r="J45" s="9"/>
      <c r="K45" s="586"/>
    </row>
    <row r="46" spans="2:11" s="14" customFormat="1" ht="18.75" hidden="1" customHeight="1" x14ac:dyDescent="0.2">
      <c r="B46" s="574" t="s">
        <v>3569</v>
      </c>
      <c r="C46" s="554" t="s">
        <v>3607</v>
      </c>
      <c r="D46" s="6">
        <v>44693</v>
      </c>
      <c r="E46" s="6">
        <f>D46+9</f>
        <v>44702</v>
      </c>
      <c r="F46" s="6" t="s">
        <v>1579</v>
      </c>
      <c r="G46" s="6" t="s">
        <v>4120</v>
      </c>
      <c r="H46" s="6">
        <f>E46</f>
        <v>44702</v>
      </c>
      <c r="I46" s="6"/>
      <c r="J46" s="9"/>
      <c r="K46" s="586"/>
    </row>
    <row r="47" spans="2:11" s="14" customFormat="1" ht="18.75" hidden="1" customHeight="1" x14ac:dyDescent="0.2">
      <c r="B47" s="136" t="s">
        <v>3572</v>
      </c>
      <c r="C47" s="554" t="s">
        <v>3608</v>
      </c>
      <c r="D47" s="6">
        <v>44700</v>
      </c>
      <c r="E47" s="6">
        <f>D47+9</f>
        <v>44709</v>
      </c>
      <c r="F47" s="6" t="s">
        <v>387</v>
      </c>
      <c r="G47" s="6" t="s">
        <v>4121</v>
      </c>
      <c r="H47" s="6">
        <f t="shared" ref="H47:H53" si="4">E47</f>
        <v>44709</v>
      </c>
      <c r="I47" s="6"/>
      <c r="J47" s="9"/>
      <c r="K47" s="586"/>
    </row>
    <row r="48" spans="2:11" s="14" customFormat="1" ht="18.75" hidden="1" customHeight="1" x14ac:dyDescent="0.2">
      <c r="B48" s="136" t="s">
        <v>3574</v>
      </c>
      <c r="C48" s="554" t="s">
        <v>3609</v>
      </c>
      <c r="D48" s="6">
        <v>44707</v>
      </c>
      <c r="E48" s="6">
        <f>D48+9</f>
        <v>44716</v>
      </c>
      <c r="F48" s="6" t="s">
        <v>704</v>
      </c>
      <c r="G48" s="6" t="s">
        <v>704</v>
      </c>
      <c r="H48" s="6">
        <f t="shared" si="4"/>
        <v>44716</v>
      </c>
      <c r="I48" s="6"/>
      <c r="J48" s="9"/>
      <c r="K48" s="586">
        <v>44709</v>
      </c>
    </row>
    <row r="49" spans="2:11" s="14" customFormat="1" ht="18.75" customHeight="1" x14ac:dyDescent="0.2">
      <c r="B49" s="136" t="s">
        <v>3576</v>
      </c>
      <c r="C49" s="554" t="s">
        <v>3610</v>
      </c>
      <c r="D49" s="6">
        <v>44719</v>
      </c>
      <c r="E49" s="6">
        <f t="shared" ref="E49:E52" si="5">D49+9</f>
        <v>44728</v>
      </c>
      <c r="F49" s="6" t="s">
        <v>704</v>
      </c>
      <c r="G49" s="6" t="s">
        <v>704</v>
      </c>
      <c r="H49" s="6">
        <f t="shared" si="4"/>
        <v>44728</v>
      </c>
      <c r="I49" s="6"/>
      <c r="J49" s="9"/>
      <c r="K49" s="586">
        <f>K48+7</f>
        <v>44716</v>
      </c>
    </row>
    <row r="50" spans="2:11" s="14" customFormat="1" ht="18.75" customHeight="1" x14ac:dyDescent="0.2">
      <c r="B50" s="136" t="s">
        <v>3578</v>
      </c>
      <c r="C50" s="554" t="s">
        <v>3611</v>
      </c>
      <c r="D50" s="6">
        <v>44724</v>
      </c>
      <c r="E50" s="6">
        <f t="shared" si="5"/>
        <v>44733</v>
      </c>
      <c r="F50" s="6" t="s">
        <v>704</v>
      </c>
      <c r="G50" s="6" t="s">
        <v>704</v>
      </c>
      <c r="H50" s="6">
        <f t="shared" si="4"/>
        <v>44733</v>
      </c>
      <c r="I50" s="6"/>
      <c r="J50" s="9"/>
      <c r="K50" s="586">
        <f t="shared" ref="K50:K53" si="6">K49+7</f>
        <v>44723</v>
      </c>
    </row>
    <row r="51" spans="2:11" s="14" customFormat="1" ht="18.75" customHeight="1" x14ac:dyDescent="0.2">
      <c r="B51" s="136" t="s">
        <v>3582</v>
      </c>
      <c r="C51" s="554" t="s">
        <v>3612</v>
      </c>
      <c r="D51" s="6">
        <v>44728</v>
      </c>
      <c r="E51" s="6">
        <f t="shared" si="5"/>
        <v>44737</v>
      </c>
      <c r="F51" s="6" t="s">
        <v>704</v>
      </c>
      <c r="G51" s="6" t="s">
        <v>704</v>
      </c>
      <c r="H51" s="6">
        <f t="shared" si="4"/>
        <v>44737</v>
      </c>
      <c r="I51" s="6"/>
      <c r="J51" s="9"/>
      <c r="K51" s="586">
        <f t="shared" si="6"/>
        <v>44730</v>
      </c>
    </row>
    <row r="52" spans="2:11" s="14" customFormat="1" ht="18.75" customHeight="1" x14ac:dyDescent="0.2">
      <c r="B52" s="580" t="s">
        <v>3580</v>
      </c>
      <c r="C52" s="554" t="s">
        <v>3613</v>
      </c>
      <c r="D52" s="6">
        <v>44743</v>
      </c>
      <c r="E52" s="497">
        <f t="shared" si="5"/>
        <v>44752</v>
      </c>
      <c r="F52" s="6" t="s">
        <v>704</v>
      </c>
      <c r="G52" s="6" t="s">
        <v>704</v>
      </c>
      <c r="H52" s="6">
        <f t="shared" si="4"/>
        <v>44752</v>
      </c>
      <c r="I52" s="6"/>
      <c r="J52" s="9"/>
      <c r="K52" s="586">
        <f t="shared" si="6"/>
        <v>44737</v>
      </c>
    </row>
    <row r="53" spans="2:11" s="14" customFormat="1" ht="18.75" customHeight="1" x14ac:dyDescent="0.2">
      <c r="B53" s="585" t="s">
        <v>4122</v>
      </c>
      <c r="C53" s="554" t="s">
        <v>3615</v>
      </c>
      <c r="D53" s="6">
        <v>44743</v>
      </c>
      <c r="E53" s="497">
        <f>D53+9</f>
        <v>44752</v>
      </c>
      <c r="F53" s="6" t="s">
        <v>704</v>
      </c>
      <c r="G53" s="6" t="s">
        <v>704</v>
      </c>
      <c r="H53" s="6">
        <f t="shared" si="4"/>
        <v>44752</v>
      </c>
      <c r="I53" s="6"/>
      <c r="J53" s="9"/>
      <c r="K53" s="586">
        <f t="shared" si="6"/>
        <v>44744</v>
      </c>
    </row>
    <row r="54" spans="2:11" s="14" customFormat="1" ht="18.75" customHeight="1" x14ac:dyDescent="0.2">
      <c r="B54" s="585" t="s">
        <v>3586</v>
      </c>
      <c r="C54" s="554" t="s">
        <v>3616</v>
      </c>
      <c r="D54" s="6">
        <v>44753</v>
      </c>
      <c r="E54" s="6">
        <f t="shared" ref="E54:E56" si="7">D54+9</f>
        <v>44762</v>
      </c>
      <c r="F54" s="6" t="s">
        <v>704</v>
      </c>
      <c r="G54" s="6" t="s">
        <v>704</v>
      </c>
      <c r="H54" s="6">
        <f t="shared" ref="H54:H56" si="8">E54</f>
        <v>44762</v>
      </c>
      <c r="I54" s="6"/>
      <c r="J54" s="599" t="s">
        <v>4123</v>
      </c>
      <c r="K54" s="586">
        <f t="shared" ref="K54:K56" si="9">K53+7</f>
        <v>44751</v>
      </c>
    </row>
    <row r="55" spans="2:11" s="14" customFormat="1" ht="18.75" customHeight="1" x14ac:dyDescent="0.2">
      <c r="B55" s="585" t="s">
        <v>3588</v>
      </c>
      <c r="C55" s="554" t="s">
        <v>3617</v>
      </c>
      <c r="D55" s="6">
        <v>44756</v>
      </c>
      <c r="E55" s="497">
        <f t="shared" si="7"/>
        <v>44765</v>
      </c>
      <c r="F55" s="6" t="s">
        <v>704</v>
      </c>
      <c r="G55" s="6" t="s">
        <v>704</v>
      </c>
      <c r="H55" s="497">
        <f t="shared" si="8"/>
        <v>44765</v>
      </c>
      <c r="I55" s="497"/>
      <c r="J55" s="9"/>
      <c r="K55" s="586">
        <f t="shared" si="9"/>
        <v>44758</v>
      </c>
    </row>
    <row r="56" spans="2:11" s="14" customFormat="1" ht="18.75" customHeight="1" x14ac:dyDescent="0.25">
      <c r="B56" s="589" t="s">
        <v>439</v>
      </c>
      <c r="C56" s="590" t="s">
        <v>3619</v>
      </c>
      <c r="D56" s="497">
        <v>44763</v>
      </c>
      <c r="E56" s="497">
        <f t="shared" si="7"/>
        <v>44772</v>
      </c>
      <c r="F56" s="497" t="s">
        <v>704</v>
      </c>
      <c r="G56" s="497" t="s">
        <v>704</v>
      </c>
      <c r="H56" s="497">
        <f t="shared" si="8"/>
        <v>44772</v>
      </c>
      <c r="I56" s="497"/>
      <c r="J56" s="9"/>
      <c r="K56" s="586">
        <f t="shared" si="9"/>
        <v>44765</v>
      </c>
    </row>
    <row r="57" spans="2:11" s="14" customFormat="1" ht="18.75" customHeight="1" x14ac:dyDescent="0.2">
      <c r="B57" s="588" t="s">
        <v>3620</v>
      </c>
      <c r="C57" s="137" t="s">
        <v>3621</v>
      </c>
      <c r="D57" s="6">
        <v>44770</v>
      </c>
      <c r="E57" s="6">
        <f t="shared" ref="E57" si="10">D57+9</f>
        <v>44779</v>
      </c>
      <c r="F57" s="6" t="s">
        <v>704</v>
      </c>
      <c r="G57" s="6" t="s">
        <v>704</v>
      </c>
      <c r="H57" s="6">
        <f t="shared" ref="H57" si="11">E57</f>
        <v>44779</v>
      </c>
      <c r="I57" s="6"/>
      <c r="J57" s="9"/>
      <c r="K57" s="586">
        <f t="shared" ref="K57:K61" si="12">K56+7</f>
        <v>44772</v>
      </c>
    </row>
    <row r="58" spans="2:11" s="14" customFormat="1" ht="18.75" customHeight="1" x14ac:dyDescent="0.2">
      <c r="B58" s="588" t="s">
        <v>3565</v>
      </c>
      <c r="C58" s="137" t="s">
        <v>3622</v>
      </c>
      <c r="D58" s="6">
        <v>44777</v>
      </c>
      <c r="E58" s="6">
        <f t="shared" ref="E58" si="13">D58+9</f>
        <v>44786</v>
      </c>
      <c r="F58" s="6" t="s">
        <v>704</v>
      </c>
      <c r="G58" s="6" t="s">
        <v>704</v>
      </c>
      <c r="H58" s="6">
        <f t="shared" ref="H58" si="14">E58</f>
        <v>44786</v>
      </c>
      <c r="I58" s="6"/>
      <c r="J58" s="9"/>
      <c r="K58" s="586">
        <f t="shared" si="12"/>
        <v>44779</v>
      </c>
    </row>
    <row r="59" spans="2:11" s="14" customFormat="1" ht="18.75" customHeight="1" x14ac:dyDescent="0.2">
      <c r="B59" s="588" t="s">
        <v>3567</v>
      </c>
      <c r="C59" s="137" t="s">
        <v>3623</v>
      </c>
      <c r="D59" s="6">
        <v>44784</v>
      </c>
      <c r="E59" s="6">
        <f t="shared" ref="E59" si="15">D59+9</f>
        <v>44793</v>
      </c>
      <c r="F59" s="6" t="s">
        <v>704</v>
      </c>
      <c r="G59" s="6" t="s">
        <v>704</v>
      </c>
      <c r="H59" s="6">
        <f t="shared" ref="H59" si="16">E59</f>
        <v>44793</v>
      </c>
      <c r="I59" s="6"/>
      <c r="J59" s="9"/>
      <c r="K59" s="586">
        <f t="shared" si="12"/>
        <v>44786</v>
      </c>
    </row>
    <row r="60" spans="2:11" s="14" customFormat="1" ht="18.75" customHeight="1" x14ac:dyDescent="0.2">
      <c r="B60" s="588" t="s">
        <v>3624</v>
      </c>
      <c r="C60" s="137" t="s">
        <v>3625</v>
      </c>
      <c r="D60" s="6">
        <v>44791</v>
      </c>
      <c r="E60" s="6">
        <f t="shared" ref="E60" si="17">D60+9</f>
        <v>44800</v>
      </c>
      <c r="F60" s="6" t="s">
        <v>704</v>
      </c>
      <c r="G60" s="6" t="s">
        <v>704</v>
      </c>
      <c r="H60" s="6">
        <f t="shared" ref="H60" si="18">E60</f>
        <v>44800</v>
      </c>
      <c r="I60" s="6"/>
      <c r="J60" s="9"/>
      <c r="K60" s="586">
        <f t="shared" si="12"/>
        <v>44793</v>
      </c>
    </row>
    <row r="61" spans="2:11" s="14" customFormat="1" ht="18.75" customHeight="1" x14ac:dyDescent="0.2">
      <c r="B61" s="588" t="s">
        <v>3572</v>
      </c>
      <c r="C61" s="137" t="s">
        <v>3626</v>
      </c>
      <c r="D61" s="6">
        <v>44798</v>
      </c>
      <c r="E61" s="6">
        <f t="shared" ref="E61" si="19">D61+9</f>
        <v>44807</v>
      </c>
      <c r="F61" s="6" t="s">
        <v>704</v>
      </c>
      <c r="G61" s="6" t="s">
        <v>704</v>
      </c>
      <c r="H61" s="6">
        <f t="shared" ref="H61" si="20">E61</f>
        <v>44807</v>
      </c>
      <c r="I61" s="6"/>
      <c r="J61" s="9"/>
      <c r="K61" s="586">
        <f t="shared" si="12"/>
        <v>44800</v>
      </c>
    </row>
    <row r="65" spans="2:11" s="14" customFormat="1" ht="39" customHeight="1" x14ac:dyDescent="0.2">
      <c r="B65" s="538" t="s">
        <v>1509</v>
      </c>
      <c r="C65" s="403" t="s">
        <v>3554</v>
      </c>
      <c r="D65" s="403" t="s">
        <v>1510</v>
      </c>
      <c r="E65" s="119" t="s">
        <v>4089</v>
      </c>
      <c r="F65" s="1218" t="s">
        <v>1512</v>
      </c>
      <c r="G65" s="1215" t="s">
        <v>382</v>
      </c>
      <c r="H65" s="1218" t="s">
        <v>1511</v>
      </c>
      <c r="I65" s="371"/>
      <c r="J65" s="9"/>
      <c r="K65" s="9"/>
    </row>
    <row r="66" spans="2:11" s="14" customFormat="1" ht="18.75" customHeight="1" x14ac:dyDescent="0.2">
      <c r="B66" s="4" t="s">
        <v>381</v>
      </c>
      <c r="C66" s="4" t="s">
        <v>382</v>
      </c>
      <c r="D66" s="403"/>
      <c r="E66" s="4" t="s">
        <v>172</v>
      </c>
      <c r="F66" s="1219"/>
      <c r="G66" s="1216"/>
      <c r="H66" s="1219"/>
      <c r="I66" s="4"/>
      <c r="J66" s="9"/>
      <c r="K66" s="9"/>
    </row>
    <row r="67" spans="2:11" s="14" customFormat="1" ht="18.75" customHeight="1" x14ac:dyDescent="0.2">
      <c r="B67" s="556" t="s">
        <v>4124</v>
      </c>
      <c r="C67" s="557" t="s">
        <v>4125</v>
      </c>
      <c r="D67" s="557">
        <v>44623</v>
      </c>
      <c r="E67" s="6">
        <f>D67+11</f>
        <v>44634</v>
      </c>
      <c r="F67" s="6" t="s">
        <v>704</v>
      </c>
      <c r="G67" s="6" t="s">
        <v>704</v>
      </c>
      <c r="H67" s="6"/>
      <c r="I67" s="421"/>
      <c r="J67" s="9"/>
      <c r="K67" s="9"/>
    </row>
    <row r="68" spans="2:11" s="14" customFormat="1" ht="18.75" customHeight="1" x14ac:dyDescent="0.2">
      <c r="B68" s="556" t="s">
        <v>4071</v>
      </c>
      <c r="C68" s="557" t="s">
        <v>4126</v>
      </c>
      <c r="D68" s="557">
        <v>44635</v>
      </c>
      <c r="E68" s="6">
        <f t="shared" ref="E68:E71" si="21">D68+11</f>
        <v>44646</v>
      </c>
      <c r="F68" s="6" t="s">
        <v>704</v>
      </c>
      <c r="G68" s="6" t="s">
        <v>704</v>
      </c>
      <c r="H68" s="6"/>
      <c r="I68" s="6"/>
      <c r="J68" s="9"/>
      <c r="K68" s="9"/>
    </row>
    <row r="69" spans="2:11" s="14" customFormat="1" ht="18.75" customHeight="1" x14ac:dyDescent="0.2">
      <c r="B69" s="556" t="s">
        <v>4127</v>
      </c>
      <c r="C69" s="557" t="s">
        <v>4128</v>
      </c>
      <c r="D69" s="557">
        <v>44640</v>
      </c>
      <c r="E69" s="6">
        <f t="shared" si="21"/>
        <v>44651</v>
      </c>
      <c r="F69" s="6" t="s">
        <v>704</v>
      </c>
      <c r="G69" s="6" t="s">
        <v>704</v>
      </c>
      <c r="H69" s="6"/>
      <c r="I69" s="6"/>
      <c r="J69" s="9"/>
      <c r="K69" s="9"/>
    </row>
    <row r="70" spans="2:11" s="14" customFormat="1" ht="18.75" customHeight="1" x14ac:dyDescent="0.2">
      <c r="B70" s="556" t="s">
        <v>4077</v>
      </c>
      <c r="C70" s="557" t="s">
        <v>4129</v>
      </c>
      <c r="D70" s="557">
        <v>44644</v>
      </c>
      <c r="E70" s="6">
        <f t="shared" si="21"/>
        <v>44655</v>
      </c>
      <c r="F70" s="6" t="s">
        <v>704</v>
      </c>
      <c r="G70" s="6" t="s">
        <v>704</v>
      </c>
      <c r="H70" s="6"/>
      <c r="I70" s="6"/>
      <c r="J70" s="9"/>
      <c r="K70" s="9"/>
    </row>
    <row r="71" spans="2:11" s="14" customFormat="1" ht="18.75" customHeight="1" x14ac:dyDescent="0.2">
      <c r="B71" s="556" t="s">
        <v>4081</v>
      </c>
      <c r="C71" s="557" t="s">
        <v>4130</v>
      </c>
      <c r="D71" s="557">
        <v>44650</v>
      </c>
      <c r="E71" s="6">
        <f t="shared" si="21"/>
        <v>44661</v>
      </c>
      <c r="F71" s="6" t="s">
        <v>704</v>
      </c>
      <c r="G71" s="6" t="s">
        <v>704</v>
      </c>
      <c r="H71" s="6"/>
      <c r="I71" s="6"/>
      <c r="J71" s="9"/>
      <c r="K71" s="9"/>
    </row>
    <row r="72" spans="2:11" s="14" customFormat="1" ht="18.75" customHeight="1" x14ac:dyDescent="0.2">
      <c r="B72" s="498"/>
      <c r="C72" s="555"/>
      <c r="D72" s="9"/>
      <c r="E72" s="9"/>
      <c r="F72" s="9"/>
      <c r="G72" s="9"/>
      <c r="H72" s="9"/>
      <c r="I72" s="9"/>
      <c r="J72" s="9"/>
      <c r="K72" s="9"/>
    </row>
    <row r="73" spans="2:11" s="14" customFormat="1" ht="18.75" customHeight="1" x14ac:dyDescent="0.2">
      <c r="B73" s="498"/>
      <c r="C73" s="555"/>
      <c r="D73" s="9"/>
      <c r="E73" s="9"/>
      <c r="F73" s="9"/>
      <c r="G73" s="9"/>
      <c r="H73" s="9"/>
      <c r="I73" s="9"/>
      <c r="J73" s="9"/>
      <c r="K73" s="9"/>
    </row>
    <row r="74" spans="2:11" s="14" customFormat="1" ht="18.75" customHeight="1" x14ac:dyDescent="0.2">
      <c r="B74" s="8" t="s">
        <v>528</v>
      </c>
      <c r="C74" s="11"/>
      <c r="D74" s="11"/>
      <c r="E74" s="15"/>
      <c r="F74" s="2" t="s">
        <v>1418</v>
      </c>
      <c r="G74" s="2"/>
      <c r="H74" s="11"/>
      <c r="I74" s="2" t="s">
        <v>530</v>
      </c>
      <c r="J74" s="2"/>
      <c r="K74" s="2"/>
    </row>
    <row r="75" spans="2:11" s="12" customFormat="1" ht="18.75" customHeight="1" x14ac:dyDescent="0.2">
      <c r="B75" s="197" t="s">
        <v>531</v>
      </c>
      <c r="C75" s="193"/>
      <c r="D75" s="198" t="s">
        <v>532</v>
      </c>
      <c r="E75" s="15"/>
      <c r="F75" s="11" t="s">
        <v>533</v>
      </c>
      <c r="G75" s="11"/>
      <c r="H75" s="198" t="s">
        <v>534</v>
      </c>
      <c r="I75" s="197" t="s">
        <v>535</v>
      </c>
      <c r="J75" s="193"/>
      <c r="K75" s="198" t="s">
        <v>536</v>
      </c>
    </row>
    <row r="76" spans="2:11" s="12" customFormat="1" ht="18.75" customHeight="1" x14ac:dyDescent="0.2">
      <c r="B76" s="424" t="s">
        <v>537</v>
      </c>
      <c r="C76" s="202"/>
      <c r="D76" s="584" t="s">
        <v>538</v>
      </c>
      <c r="E76" s="197"/>
      <c r="F76" s="723" t="s">
        <v>539</v>
      </c>
      <c r="G76" s="723" t="s">
        <v>540</v>
      </c>
      <c r="H76" s="252" t="s">
        <v>541</v>
      </c>
      <c r="I76" s="201" t="s">
        <v>542</v>
      </c>
      <c r="J76" s="202" t="s">
        <v>1419</v>
      </c>
      <c r="K76" s="203" t="s">
        <v>543</v>
      </c>
    </row>
    <row r="77" spans="2:11" s="14" customFormat="1" ht="18.75" customHeight="1" x14ac:dyDescent="0.2">
      <c r="B77" s="424" t="s">
        <v>544</v>
      </c>
      <c r="C77" s="202"/>
      <c r="D77" s="584" t="s">
        <v>545</v>
      </c>
      <c r="E77" s="197"/>
      <c r="F77" s="723" t="s">
        <v>546</v>
      </c>
      <c r="G77" s="723" t="s">
        <v>547</v>
      </c>
      <c r="H77" s="252" t="s">
        <v>548</v>
      </c>
      <c r="I77" s="201" t="s">
        <v>549</v>
      </c>
      <c r="J77" s="202" t="s">
        <v>1420</v>
      </c>
      <c r="K77" s="203" t="s">
        <v>550</v>
      </c>
    </row>
    <row r="78" spans="2:11" s="14" customFormat="1" ht="18.75" customHeight="1" x14ac:dyDescent="0.2">
      <c r="B78" s="201" t="s">
        <v>2640</v>
      </c>
      <c r="C78" s="202"/>
      <c r="D78" s="203" t="s">
        <v>552</v>
      </c>
      <c r="E78" s="197"/>
      <c r="F78" s="723" t="s">
        <v>553</v>
      </c>
      <c r="G78" s="723" t="s">
        <v>554</v>
      </c>
      <c r="H78" s="252" t="s">
        <v>555</v>
      </c>
      <c r="I78" s="201" t="s">
        <v>1423</v>
      </c>
      <c r="J78" s="202" t="s">
        <v>1424</v>
      </c>
      <c r="K78" s="203" t="s">
        <v>1425</v>
      </c>
    </row>
    <row r="79" spans="2:11" s="14" customFormat="1" ht="18.75" customHeight="1" x14ac:dyDescent="0.2">
      <c r="B79" s="201" t="s">
        <v>558</v>
      </c>
      <c r="C79" s="202"/>
      <c r="D79" s="203" t="s">
        <v>559</v>
      </c>
      <c r="E79" s="197"/>
      <c r="F79" s="723" t="s">
        <v>560</v>
      </c>
      <c r="G79" s="723" t="s">
        <v>561</v>
      </c>
      <c r="H79" s="252" t="s">
        <v>562</v>
      </c>
      <c r="I79" s="201" t="s">
        <v>563</v>
      </c>
      <c r="J79" s="202" t="s">
        <v>1426</v>
      </c>
      <c r="K79" s="203" t="s">
        <v>564</v>
      </c>
    </row>
    <row r="80" spans="2:11" s="14" customFormat="1" ht="18.75" customHeight="1" x14ac:dyDescent="0.2">
      <c r="B80" s="424" t="s">
        <v>565</v>
      </c>
      <c r="C80" s="202"/>
      <c r="D80" s="584" t="s">
        <v>566</v>
      </c>
      <c r="E80" s="197"/>
      <c r="F80" s="723" t="s">
        <v>2641</v>
      </c>
      <c r="G80" s="723" t="s">
        <v>568</v>
      </c>
      <c r="H80" s="252" t="s">
        <v>2642</v>
      </c>
      <c r="I80" s="201" t="s">
        <v>570</v>
      </c>
      <c r="J80" s="202" t="s">
        <v>1427</v>
      </c>
      <c r="K80" s="203" t="s">
        <v>571</v>
      </c>
    </row>
    <row r="81" spans="2:11" s="14" customFormat="1" ht="18.75" customHeight="1" x14ac:dyDescent="0.2">
      <c r="B81" s="424" t="s">
        <v>1428</v>
      </c>
      <c r="C81" s="202"/>
      <c r="D81" s="584" t="s">
        <v>1429</v>
      </c>
      <c r="E81" s="197"/>
      <c r="F81" s="723" t="s">
        <v>2643</v>
      </c>
      <c r="G81" s="723" t="s">
        <v>575</v>
      </c>
      <c r="H81" s="252" t="s">
        <v>2644</v>
      </c>
      <c r="I81" s="201" t="s">
        <v>1430</v>
      </c>
      <c r="J81" s="202" t="s">
        <v>1431</v>
      </c>
      <c r="K81" s="203" t="s">
        <v>1432</v>
      </c>
    </row>
    <row r="82" spans="2:11" s="14" customFormat="1" ht="18.75" customHeight="1" x14ac:dyDescent="0.2">
      <c r="B82" s="424" t="s">
        <v>1433</v>
      </c>
      <c r="C82" s="202"/>
      <c r="D82" s="584" t="s">
        <v>1434</v>
      </c>
      <c r="E82" s="197"/>
      <c r="F82" s="517"/>
      <c r="G82"/>
      <c r="H82"/>
    </row>
    <row r="83" spans="2:11" s="14" customFormat="1" ht="18.75" customHeight="1" x14ac:dyDescent="0.2">
      <c r="B83" s="424" t="s">
        <v>579</v>
      </c>
      <c r="C83" s="202"/>
      <c r="D83" s="584" t="s">
        <v>580</v>
      </c>
      <c r="E83" s="11"/>
      <c r="F83" s="11"/>
      <c r="H83" s="13"/>
      <c r="I83" s="11"/>
      <c r="J83" s="16"/>
      <c r="K83" s="13"/>
    </row>
    <row r="84" spans="2:11" ht="18.75" customHeight="1" x14ac:dyDescent="0.2">
      <c r="B84" s="14"/>
      <c r="C84" s="14"/>
      <c r="D84" s="14"/>
      <c r="E84" s="14"/>
      <c r="F84" s="14"/>
      <c r="G84" s="14"/>
      <c r="H84" s="14"/>
      <c r="I84" s="11"/>
      <c r="J84" s="17"/>
      <c r="K84" s="13"/>
    </row>
    <row r="85" spans="2:11" ht="18.75" customHeight="1" x14ac:dyDescent="0.2">
      <c r="B85" s="11" t="s">
        <v>1435</v>
      </c>
      <c r="C85" s="11" t="s">
        <v>1436</v>
      </c>
      <c r="D85" s="13"/>
      <c r="F85" s="11" t="s">
        <v>1437</v>
      </c>
      <c r="G85" s="16" t="s">
        <v>1438</v>
      </c>
      <c r="H85" s="14"/>
      <c r="I85" s="11" t="s">
        <v>1437</v>
      </c>
      <c r="J85" s="11" t="s">
        <v>1439</v>
      </c>
      <c r="K85" s="14"/>
    </row>
  </sheetData>
  <mergeCells count="15">
    <mergeCell ref="F6:F7"/>
    <mergeCell ref="G6:G7"/>
    <mergeCell ref="H6:H7"/>
    <mergeCell ref="F25:F26"/>
    <mergeCell ref="G25:G26"/>
    <mergeCell ref="H25:H26"/>
    <mergeCell ref="H17:H18"/>
    <mergeCell ref="G17:G18"/>
    <mergeCell ref="F17:F18"/>
    <mergeCell ref="F65:F66"/>
    <mergeCell ref="G65:G66"/>
    <mergeCell ref="H65:H66"/>
    <mergeCell ref="F32:F33"/>
    <mergeCell ref="G32:G33"/>
    <mergeCell ref="H32:H33"/>
  </mergeCells>
  <hyperlinks>
    <hyperlink ref="K81" r:id="rId1" display="ytluo@msca.com.sg" xr:uid="{6C8C89EA-53C2-4A28-AC0A-F2AC053883F0}"/>
    <hyperlink ref="K80" r:id="rId2" display="kslim@msca.com.sg" xr:uid="{969BFF1D-8358-425C-8A9D-39497687659D}"/>
    <hyperlink ref="K79" r:id="rId3" display="mailto:skoh@msca.com.sg" xr:uid="{CE2ED369-47BF-41E6-95E1-A853B54FCFF4}"/>
    <hyperlink ref="D75" r:id="rId4" display="mktg-dept@msca.com.sg" xr:uid="{ED61E0E1-D612-42EE-9B7A-7845D6501443}"/>
    <hyperlink ref="H75" r:id="rId5" display="custsvc@msca.com.sg" xr:uid="{5C028301-112A-4991-AE9D-D82111828CD9}"/>
    <hyperlink ref="K75" r:id="rId6" display="sinexp@msca.com.sg" xr:uid="{825B9CD2-53F6-47F2-BF6C-FD28009F538B}"/>
    <hyperlink ref="H2" location="HOME!Print_Area" display="HOME" xr:uid="{57FC3EE1-7AA7-4295-BC7C-63341CCC4AF8}"/>
    <hyperlink ref="D79" r:id="rId7" display="custsvc@msca.com.sg" xr:uid="{2F5A50D2-E031-4FF2-8102-8C47EDDE4BDE}"/>
    <hyperlink ref="D81" r:id="rId8" xr:uid="{3B84887F-D734-4D02-A24B-C81580AD2DE1}"/>
    <hyperlink ref="D82" r:id="rId9" xr:uid="{DE029EDB-94B9-43E5-97C6-AC96D179AF1D}"/>
    <hyperlink ref="D80" r:id="rId10" xr:uid="{C3DB50AC-64CD-4882-B663-5F777AC2C23E}"/>
    <hyperlink ref="D77" r:id="rId11" xr:uid="{4CADC547-3BBD-4127-A96A-E078FD941917}"/>
    <hyperlink ref="D76" r:id="rId12" xr:uid="{147F3902-3748-404B-8CA1-DE08E325CADE}"/>
    <hyperlink ref="D83" r:id="rId13" xr:uid="{EED3549D-E33A-4678-8EA5-EB7B09063D75}"/>
  </hyperlinks>
  <pageMargins left="0.7" right="0.7" top="0.75" bottom="0.75" header="0.3" footer="0.3"/>
  <pageSetup paperSize="9" scale="51" orientation="landscape" r:id="rId14"/>
  <headerFooter>
    <oddFooter>&amp;L_x000D_&amp;1#&amp;"Calibri"&amp;10&amp;K000000 Sensitivity: Public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6">
    <tabColor rgb="FF00B050"/>
    <pageSetUpPr fitToPage="1"/>
  </sheetPr>
  <dimension ref="A2:L35"/>
  <sheetViews>
    <sheetView zoomScale="80" zoomScaleNormal="80" zoomScaleSheetLayoutView="75" workbookViewId="0">
      <selection activeCell="J13" sqref="J13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14.28515625" style="145" customWidth="1"/>
    <col min="5" max="9" width="17.1406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8" ht="18" customHeight="1" x14ac:dyDescent="0.2">
      <c r="B2" s="8" t="s">
        <v>1281</v>
      </c>
    </row>
    <row r="3" spans="2:8" ht="18" customHeight="1" x14ac:dyDescent="0.2">
      <c r="B3" s="165"/>
    </row>
    <row r="4" spans="2:8" ht="18" customHeight="1" x14ac:dyDescent="0.2">
      <c r="C4" s="313" t="s">
        <v>4131</v>
      </c>
      <c r="H4" s="147"/>
    </row>
    <row r="6" spans="2:8" s="145" customFormat="1" ht="18" customHeight="1" x14ac:dyDescent="0.2">
      <c r="B6" s="170"/>
      <c r="C6" s="158"/>
      <c r="D6" s="208" t="s">
        <v>1510</v>
      </c>
      <c r="E6" s="332" t="s">
        <v>250</v>
      </c>
      <c r="F6" s="163" t="s">
        <v>182</v>
      </c>
      <c r="G6" s="332" t="s">
        <v>362</v>
      </c>
      <c r="H6" s="174"/>
    </row>
    <row r="7" spans="2:8" s="145" customFormat="1" ht="18" customHeight="1" x14ac:dyDescent="0.2">
      <c r="B7" s="158"/>
      <c r="C7" s="169" t="s">
        <v>1283</v>
      </c>
      <c r="D7" s="209"/>
      <c r="E7" s="332" t="s">
        <v>294</v>
      </c>
      <c r="F7" s="332" t="s">
        <v>169</v>
      </c>
      <c r="G7" s="332" t="s">
        <v>228</v>
      </c>
      <c r="H7" s="174"/>
    </row>
    <row r="8" spans="2:8" s="145" customFormat="1" ht="18" customHeight="1" x14ac:dyDescent="0.2">
      <c r="B8" s="152" t="s">
        <v>381</v>
      </c>
      <c r="C8" s="152" t="s">
        <v>382</v>
      </c>
      <c r="D8" s="152" t="s">
        <v>1289</v>
      </c>
      <c r="E8" s="152" t="s">
        <v>1289</v>
      </c>
      <c r="F8" s="152" t="s">
        <v>1289</v>
      </c>
      <c r="G8" s="152" t="s">
        <v>1289</v>
      </c>
      <c r="H8" s="174"/>
    </row>
    <row r="9" spans="2:8" s="145" customFormat="1" ht="18" customHeight="1" x14ac:dyDescent="0.2">
      <c r="B9" s="172" t="s">
        <v>4132</v>
      </c>
      <c r="C9" s="175" t="s">
        <v>4133</v>
      </c>
      <c r="D9" s="322">
        <v>43528</v>
      </c>
      <c r="E9" s="322">
        <f t="shared" ref="E9:E12" si="0">D9+5</f>
        <v>43533</v>
      </c>
      <c r="F9" s="322">
        <f t="shared" ref="F9:F12" si="1">D9+8</f>
        <v>43536</v>
      </c>
      <c r="G9" s="322">
        <f t="shared" ref="G9:G12" si="2">D9+12</f>
        <v>43540</v>
      </c>
      <c r="H9" s="174"/>
    </row>
    <row r="10" spans="2:8" s="145" customFormat="1" ht="18" customHeight="1" x14ac:dyDescent="0.2">
      <c r="B10" s="172" t="s">
        <v>3449</v>
      </c>
      <c r="C10" s="175" t="s">
        <v>4134</v>
      </c>
      <c r="D10" s="322">
        <f t="shared" ref="D10:D21" si="3">D9+7</f>
        <v>43535</v>
      </c>
      <c r="E10" s="322">
        <f t="shared" si="0"/>
        <v>43540</v>
      </c>
      <c r="F10" s="322">
        <f t="shared" si="1"/>
        <v>43543</v>
      </c>
      <c r="G10" s="322">
        <f t="shared" si="2"/>
        <v>43547</v>
      </c>
      <c r="H10" s="174"/>
    </row>
    <row r="11" spans="2:8" s="145" customFormat="1" ht="18" customHeight="1" x14ac:dyDescent="0.2">
      <c r="B11" s="172" t="s">
        <v>3775</v>
      </c>
      <c r="C11" s="175" t="s">
        <v>4135</v>
      </c>
      <c r="D11" s="322">
        <f t="shared" si="3"/>
        <v>43542</v>
      </c>
      <c r="E11" s="322">
        <f t="shared" si="0"/>
        <v>43547</v>
      </c>
      <c r="F11" s="322">
        <f t="shared" si="1"/>
        <v>43550</v>
      </c>
      <c r="G11" s="322">
        <f t="shared" si="2"/>
        <v>43554</v>
      </c>
      <c r="H11" s="174"/>
    </row>
    <row r="12" spans="2:8" s="145" customFormat="1" ht="18" customHeight="1" x14ac:dyDescent="0.2">
      <c r="B12" s="172" t="s">
        <v>3721</v>
      </c>
      <c r="C12" s="175" t="s">
        <v>4136</v>
      </c>
      <c r="D12" s="322">
        <f t="shared" si="3"/>
        <v>43549</v>
      </c>
      <c r="E12" s="322">
        <f t="shared" si="0"/>
        <v>43554</v>
      </c>
      <c r="F12" s="154">
        <f t="shared" si="1"/>
        <v>43557</v>
      </c>
      <c r="G12" s="154">
        <f t="shared" si="2"/>
        <v>43561</v>
      </c>
      <c r="H12" s="174"/>
    </row>
    <row r="13" spans="2:8" s="145" customFormat="1" ht="18" customHeight="1" x14ac:dyDescent="0.2">
      <c r="B13" s="171" t="s">
        <v>3079</v>
      </c>
      <c r="C13" s="173" t="s">
        <v>4137</v>
      </c>
      <c r="D13" s="320">
        <f t="shared" si="3"/>
        <v>43556</v>
      </c>
      <c r="E13" s="320">
        <f t="shared" ref="E13:E16" si="4">D13+5</f>
        <v>43561</v>
      </c>
      <c r="F13" s="154">
        <f t="shared" ref="F13:F16" si="5">D13+8</f>
        <v>43564</v>
      </c>
      <c r="G13" s="154">
        <f t="shared" ref="G13:G16" si="6">D13+12</f>
        <v>43568</v>
      </c>
      <c r="H13" s="174"/>
    </row>
    <row r="14" spans="2:8" s="145" customFormat="1" ht="18" customHeight="1" x14ac:dyDescent="0.2">
      <c r="B14" s="171" t="s">
        <v>4138</v>
      </c>
      <c r="C14" s="173" t="s">
        <v>4139</v>
      </c>
      <c r="D14" s="320">
        <f t="shared" si="3"/>
        <v>43563</v>
      </c>
      <c r="E14" s="320">
        <f t="shared" si="4"/>
        <v>43568</v>
      </c>
      <c r="F14" s="154">
        <f t="shared" si="5"/>
        <v>43571</v>
      </c>
      <c r="G14" s="154">
        <f t="shared" si="6"/>
        <v>43575</v>
      </c>
      <c r="H14" s="174"/>
    </row>
    <row r="15" spans="2:8" s="145" customFormat="1" ht="18" customHeight="1" x14ac:dyDescent="0.2">
      <c r="B15" s="323" t="s">
        <v>439</v>
      </c>
      <c r="C15" s="173" t="s">
        <v>4140</v>
      </c>
      <c r="D15" s="154">
        <f t="shared" si="3"/>
        <v>43570</v>
      </c>
      <c r="E15" s="154"/>
      <c r="F15" s="154"/>
      <c r="G15" s="154"/>
      <c r="H15" s="174"/>
    </row>
    <row r="16" spans="2:8" s="145" customFormat="1" ht="18" customHeight="1" x14ac:dyDescent="0.2">
      <c r="B16" s="171" t="s">
        <v>3437</v>
      </c>
      <c r="C16" s="173" t="s">
        <v>4141</v>
      </c>
      <c r="D16" s="320">
        <f t="shared" si="3"/>
        <v>43577</v>
      </c>
      <c r="E16" s="320">
        <f t="shared" si="4"/>
        <v>43582</v>
      </c>
      <c r="F16" s="154">
        <f t="shared" si="5"/>
        <v>43585</v>
      </c>
      <c r="G16" s="154">
        <f t="shared" si="6"/>
        <v>43589</v>
      </c>
      <c r="H16" s="174"/>
    </row>
    <row r="17" spans="2:12" s="145" customFormat="1" ht="18" customHeight="1" x14ac:dyDescent="0.2">
      <c r="B17" s="171" t="s">
        <v>3130</v>
      </c>
      <c r="C17" s="173" t="s">
        <v>4142</v>
      </c>
      <c r="D17" s="320">
        <f t="shared" si="3"/>
        <v>43584</v>
      </c>
      <c r="E17" s="320">
        <f t="shared" ref="E17:E20" si="7">D17+5</f>
        <v>43589</v>
      </c>
      <c r="F17" s="154">
        <f t="shared" ref="F17:F20" si="8">D17+8</f>
        <v>43592</v>
      </c>
      <c r="G17" s="154">
        <f t="shared" ref="G17:G20" si="9">D17+12</f>
        <v>43596</v>
      </c>
      <c r="H17" s="174"/>
      <c r="I17" s="174"/>
      <c r="J17" s="174"/>
    </row>
    <row r="18" spans="2:12" s="145" customFormat="1" ht="18" customHeight="1" x14ac:dyDescent="0.2">
      <c r="B18" s="172" t="s">
        <v>3496</v>
      </c>
      <c r="C18" s="175" t="s">
        <v>4143</v>
      </c>
      <c r="D18" s="322">
        <f t="shared" si="3"/>
        <v>43591</v>
      </c>
      <c r="E18" s="322">
        <f t="shared" si="7"/>
        <v>43596</v>
      </c>
      <c r="F18" s="154">
        <f t="shared" si="8"/>
        <v>43599</v>
      </c>
      <c r="G18" s="154">
        <f t="shared" si="9"/>
        <v>43603</v>
      </c>
      <c r="H18" s="174"/>
      <c r="I18" s="174"/>
      <c r="J18" s="174"/>
    </row>
    <row r="19" spans="2:12" s="145" customFormat="1" ht="18" customHeight="1" x14ac:dyDescent="0.2">
      <c r="B19" s="172" t="s">
        <v>4132</v>
      </c>
      <c r="C19" s="175" t="s">
        <v>4144</v>
      </c>
      <c r="D19" s="322">
        <f t="shared" si="3"/>
        <v>43598</v>
      </c>
      <c r="E19" s="322">
        <f t="shared" si="7"/>
        <v>43603</v>
      </c>
      <c r="F19" s="154">
        <f t="shared" si="8"/>
        <v>43606</v>
      </c>
      <c r="G19" s="154">
        <f t="shared" si="9"/>
        <v>43610</v>
      </c>
      <c r="H19" s="174"/>
      <c r="I19" s="174"/>
      <c r="J19" s="174"/>
    </row>
    <row r="20" spans="2:12" s="145" customFormat="1" ht="18" customHeight="1" x14ac:dyDescent="0.2">
      <c r="B20" s="172" t="s">
        <v>3449</v>
      </c>
      <c r="C20" s="175" t="s">
        <v>4145</v>
      </c>
      <c r="D20" s="322">
        <f t="shared" si="3"/>
        <v>43605</v>
      </c>
      <c r="E20" s="322">
        <f t="shared" si="7"/>
        <v>43610</v>
      </c>
      <c r="F20" s="154">
        <f t="shared" si="8"/>
        <v>43613</v>
      </c>
      <c r="G20" s="154">
        <f t="shared" si="9"/>
        <v>43617</v>
      </c>
      <c r="H20" s="174"/>
      <c r="I20" s="174"/>
      <c r="J20" s="174"/>
    </row>
    <row r="21" spans="2:12" s="145" customFormat="1" ht="18" customHeight="1" x14ac:dyDescent="0.2">
      <c r="B21" s="172" t="s">
        <v>3775</v>
      </c>
      <c r="C21" s="175" t="s">
        <v>4146</v>
      </c>
      <c r="D21" s="322">
        <f t="shared" si="3"/>
        <v>43612</v>
      </c>
      <c r="E21" s="322">
        <f t="shared" ref="E21" si="10">D21+5</f>
        <v>43617</v>
      </c>
      <c r="F21" s="154">
        <f t="shared" ref="F21" si="11">D21+8</f>
        <v>43620</v>
      </c>
      <c r="G21" s="154">
        <f t="shared" ref="G21" si="12">D21+12</f>
        <v>43624</v>
      </c>
      <c r="H21" s="324" t="s">
        <v>1406</v>
      </c>
      <c r="I21" s="174"/>
      <c r="J21" s="174"/>
    </row>
    <row r="22" spans="2:12" s="145" customFormat="1" ht="18" customHeight="1" x14ac:dyDescent="0.2">
      <c r="B22" s="157" t="s">
        <v>1398</v>
      </c>
      <c r="C22" s="155"/>
      <c r="D22" s="155"/>
      <c r="E22" s="155"/>
      <c r="F22" s="155"/>
      <c r="G22" s="147"/>
      <c r="H22" s="147"/>
      <c r="I22" s="147"/>
      <c r="J22" s="147"/>
      <c r="K22" s="147"/>
      <c r="L22" s="147"/>
    </row>
    <row r="23" spans="2:12" s="145" customFormat="1" ht="18" customHeight="1" x14ac:dyDescent="0.2">
      <c r="B23" s="157"/>
      <c r="L23" s="147"/>
    </row>
    <row r="24" spans="2:12" s="159" customFormat="1" ht="18" customHeight="1" x14ac:dyDescent="0.2">
      <c r="B24" s="192" t="s">
        <v>528</v>
      </c>
      <c r="C24" s="193"/>
      <c r="D24" s="193"/>
      <c r="E24" s="194"/>
      <c r="F24" s="195" t="s">
        <v>1418</v>
      </c>
      <c r="G24" s="195"/>
      <c r="H24" s="193"/>
      <c r="I24" s="193"/>
      <c r="J24" s="195" t="s">
        <v>530</v>
      </c>
      <c r="K24" s="195"/>
      <c r="L24" s="195"/>
    </row>
    <row r="25" spans="2:12" s="159" customFormat="1" ht="18" customHeight="1" x14ac:dyDescent="0.2">
      <c r="B25" s="197" t="s">
        <v>531</v>
      </c>
      <c r="C25" s="193"/>
      <c r="D25" s="198" t="s">
        <v>532</v>
      </c>
      <c r="E25" s="199"/>
      <c r="F25" s="197" t="s">
        <v>533</v>
      </c>
      <c r="G25" s="193"/>
      <c r="H25" s="198" t="s">
        <v>534</v>
      </c>
      <c r="I25" s="193"/>
      <c r="J25" s="197" t="s">
        <v>535</v>
      </c>
      <c r="K25" s="193"/>
      <c r="L25" s="198" t="s">
        <v>536</v>
      </c>
    </row>
    <row r="26" spans="2:12" s="159" customFormat="1" ht="18" customHeight="1" x14ac:dyDescent="0.2">
      <c r="B26" s="201" t="s">
        <v>3999</v>
      </c>
      <c r="C26" s="202" t="s">
        <v>4000</v>
      </c>
      <c r="D26" s="203" t="s">
        <v>4001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542</v>
      </c>
      <c r="K26" s="202" t="s">
        <v>1419</v>
      </c>
      <c r="L26" s="203" t="s">
        <v>543</v>
      </c>
    </row>
    <row r="27" spans="2:12" s="159" customFormat="1" ht="18" customHeight="1" x14ac:dyDescent="0.2">
      <c r="B27" s="201" t="s">
        <v>4002</v>
      </c>
      <c r="C27" s="202" t="s">
        <v>4003</v>
      </c>
      <c r="D27" s="203" t="s">
        <v>4004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549</v>
      </c>
      <c r="K27" s="202" t="s">
        <v>1420</v>
      </c>
      <c r="L27" s="203" t="s">
        <v>550</v>
      </c>
    </row>
    <row r="28" spans="2:12" s="159" customFormat="1" ht="18" customHeight="1" x14ac:dyDescent="0.2">
      <c r="B28" s="201" t="s">
        <v>1421</v>
      </c>
      <c r="C28" s="202" t="s">
        <v>4005</v>
      </c>
      <c r="D28" s="203" t="s">
        <v>1422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1423</v>
      </c>
      <c r="K28" s="202" t="s">
        <v>1424</v>
      </c>
      <c r="L28" s="203" t="s">
        <v>1425</v>
      </c>
    </row>
    <row r="29" spans="2:12" s="159" customFormat="1" ht="18" customHeight="1" x14ac:dyDescent="0.2">
      <c r="B29" s="201" t="s">
        <v>4006</v>
      </c>
      <c r="C29" s="202" t="s">
        <v>4007</v>
      </c>
      <c r="D29" s="203" t="s">
        <v>4008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563</v>
      </c>
      <c r="K29" s="202" t="s">
        <v>1426</v>
      </c>
      <c r="L29" s="203" t="s">
        <v>564</v>
      </c>
    </row>
    <row r="30" spans="2:12" s="159" customFormat="1" ht="18" customHeight="1" x14ac:dyDescent="0.2">
      <c r="B30" s="201" t="s">
        <v>558</v>
      </c>
      <c r="C30" s="202" t="s">
        <v>4009</v>
      </c>
      <c r="D30" s="203" t="s">
        <v>559</v>
      </c>
      <c r="E30" s="197"/>
      <c r="F30" s="201"/>
      <c r="G30" s="202"/>
      <c r="H30" s="203"/>
      <c r="I30" s="193"/>
      <c r="J30" s="201" t="s">
        <v>570</v>
      </c>
      <c r="K30" s="202" t="s">
        <v>1427</v>
      </c>
      <c r="L30" s="203" t="s">
        <v>571</v>
      </c>
    </row>
    <row r="31" spans="2:12" s="159" customFormat="1" ht="18" customHeight="1" x14ac:dyDescent="0.2">
      <c r="B31" s="201" t="s">
        <v>4010</v>
      </c>
      <c r="C31" s="202" t="s">
        <v>4011</v>
      </c>
      <c r="D31" s="203" t="s">
        <v>4012</v>
      </c>
      <c r="E31" s="197"/>
      <c r="F31" s="201"/>
      <c r="G31" s="202"/>
      <c r="H31" s="203"/>
      <c r="I31" s="193"/>
      <c r="J31" s="201" t="s">
        <v>1430</v>
      </c>
      <c r="K31" s="202" t="s">
        <v>1431</v>
      </c>
      <c r="L31" s="203" t="s">
        <v>1432</v>
      </c>
    </row>
    <row r="32" spans="2:12" s="159" customFormat="1" ht="18" customHeight="1" x14ac:dyDescent="0.2">
      <c r="B32" s="201" t="s">
        <v>4013</v>
      </c>
      <c r="C32" s="202" t="s">
        <v>4014</v>
      </c>
      <c r="D32" s="203" t="s">
        <v>4015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8" customHeight="1" x14ac:dyDescent="0.2">
      <c r="B33" s="201" t="s">
        <v>4016</v>
      </c>
      <c r="C33" s="202" t="s">
        <v>4017</v>
      </c>
      <c r="D33" s="203" t="s">
        <v>4018</v>
      </c>
      <c r="E33" s="197"/>
      <c r="F33" s="201"/>
      <c r="G33" s="197"/>
      <c r="H33" s="203"/>
      <c r="I33" s="193"/>
      <c r="J33" s="197"/>
      <c r="K33" s="193"/>
    </row>
    <row r="34" spans="2:11" ht="18" customHeight="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ht="18" customHeight="1" x14ac:dyDescent="0.2">
      <c r="B35" s="193" t="s">
        <v>1435</v>
      </c>
      <c r="C35" s="193" t="s">
        <v>1436</v>
      </c>
      <c r="D35" s="205"/>
      <c r="E35" s="193"/>
      <c r="F35" s="193" t="s">
        <v>1437</v>
      </c>
      <c r="G35" s="206" t="s">
        <v>1438</v>
      </c>
      <c r="H35" s="196"/>
      <c r="I35" s="193"/>
      <c r="J35" s="193" t="s">
        <v>1437</v>
      </c>
      <c r="K35" s="193" t="s">
        <v>1439</v>
      </c>
    </row>
  </sheetData>
  <customSheetViews>
    <customSheetView guid="{1ECD3B71-3848-4973-92B4-4B4B149BC657}" scale="80" fitToPage="1" hiddenRows="1" topLeftCell="A25">
      <selection activeCell="H18" sqref="H18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D16" sqref="D16"/>
      <pageMargins left="0" right="0" top="0" bottom="0" header="0" footer="0"/>
      <pageSetup paperSize="9" scale="61" orientation="landscape" r:id="rId2"/>
    </customSheetView>
    <customSheetView guid="{081BDD81-EE06-4095-AD37-7E4189D26072}" scale="75" fitToPage="1">
      <selection activeCell="B7" sqref="B7:C7"/>
      <pageMargins left="0" right="0" top="0" bottom="0" header="0" footer="0"/>
      <pageSetup paperSize="9" scale="61" orientation="landscape" r:id="rId3"/>
    </customSheetView>
    <customSheetView guid="{9E7EEAA3-A5FB-49FD-8C3A-1AF14EAE95FB}" scale="75" fitToPage="1">
      <selection activeCell="A24" sqref="A24:XFD35"/>
      <pageMargins left="0" right="0" top="0" bottom="0" header="0" footer="0"/>
      <pageSetup paperSize="9" scale="61" orientation="landscape" r:id="rId4"/>
    </customSheetView>
    <customSheetView guid="{2EFCC4AA-DFFF-400E-B34F-BF7B9FA2A1FF}" fitToPage="1">
      <selection activeCell="B6" sqref="B6:E16"/>
      <pageMargins left="0" right="0" top="0" bottom="0" header="0" footer="0"/>
      <pageSetup paperSize="9" scale="61" orientation="landscape" r:id="rId5"/>
    </customSheetView>
    <customSheetView guid="{3485952D-0C31-4884-9EDF-552F3D1B124B}" scale="80" showPageBreaks="1" fitToPage="1">
      <selection activeCell="L12" sqref="L12:P20"/>
      <pageMargins left="0" right="0" top="0" bottom="0" header="0" footer="0"/>
      <pageSetup paperSize="9" scale="61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>
      <selection activeCell="F8" sqref="F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8773B614-CBE7-474E-B57F-0A27A3791CF3}" scale="80" fitToPage="1">
      <selection activeCell="E12" sqref="E12"/>
      <pageMargins left="0" right="0" top="0" bottom="0" header="0" footer="0"/>
      <pageSetup paperSize="9" scale="61" orientation="landscape" r:id="rId8"/>
    </customSheetView>
    <customSheetView guid="{1BFD2ADD-60C4-4334-9BDE-E3C6DD17BEED}" scale="80" fitToPage="1" state="hidden">
      <selection activeCell="J13" sqref="J13"/>
      <pageMargins left="0" right="0" top="0" bottom="0" header="0" footer="0"/>
      <pageSetup paperSize="9" scale="61" orientation="landscape" r:id="rId9"/>
      <headerFooter>
        <oddFooter>&amp;L&amp;1#&amp;"Calibri"&amp;10 Sensitivity: Public</oddFooter>
      </headerFooter>
    </customSheetView>
    <customSheetView guid="{7D3CEC1C-CCEC-4C4E-963E-DDD8383A68C1}" scale="80" fitToPage="1" state="hidden" topLeftCell="A4">
      <selection activeCell="C13" sqref="C13"/>
      <pageMargins left="0" right="0" top="0" bottom="0" header="0" footer="0"/>
      <pageSetup paperSize="9" scale="61" orientation="landscape" r:id="rId10"/>
      <headerFooter>
        <oddFooter>&amp;L&amp;1#&amp;"Calibri"&amp;10 Sensitivity: Public</oddFooter>
      </headerFooter>
    </customSheetView>
    <customSheetView guid="{03DD319B-D6A9-4830-871F-6D56EEAA4879}" scale="80" fitToPage="1">
      <selection activeCell="O15" sqref="O15:O16"/>
      <pageMargins left="0" right="0" top="0" bottom="0" header="0" footer="0"/>
      <pageSetup paperSize="9" scale="61" orientation="landscape" r:id="rId11"/>
      <headerFooter>
        <oddFooter>&amp;L&amp;1#&amp;"Calibri"&amp;10 Sensitivity: Public</oddFooter>
      </headerFooter>
    </customSheetView>
    <customSheetView guid="{6B324A58-5A89-471C-AD21-0822EB95E67E}" scale="80" fitToPage="1" state="hidden">
      <selection activeCell="J13" sqref="J13"/>
      <pageMargins left="0" right="0" top="0" bottom="0" header="0" footer="0"/>
      <pageSetup paperSize="9" scale="61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 state="hidden">
      <selection activeCell="J13" sqref="J13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hyperlinks>
    <hyperlink ref="D29" r:id="rId14" display="williewong@msca.com.sg" xr:uid="{00000000-0004-0000-1100-000000000000}"/>
    <hyperlink ref="D30" r:id="rId15" display="nlew@msca.com.sg" xr:uid="{00000000-0004-0000-1100-000001000000}"/>
    <hyperlink ref="D31" r:id="rId16" display="jasonlim@msca.com.sg" xr:uid="{00000000-0004-0000-1100-000002000000}"/>
    <hyperlink ref="H25" r:id="rId17" display="custsvc@msca.com.sg" xr:uid="{00000000-0004-0000-1100-000003000000}"/>
    <hyperlink ref="D33" r:id="rId18" display="hlnguyen@msca.com.sg" xr:uid="{00000000-0004-0000-1100-000004000000}"/>
    <hyperlink ref="L31" r:id="rId19" display="ytluo@msca.com.sg" xr:uid="{00000000-0004-0000-1100-000005000000}"/>
    <hyperlink ref="L25" r:id="rId20" display="sinexp@msca.com.sg" xr:uid="{00000000-0004-0000-1100-000006000000}"/>
    <hyperlink ref="L30" r:id="rId21" display="kslim@msca.com.sg" xr:uid="{00000000-0004-0000-1100-000007000000}"/>
    <hyperlink ref="D32" r:id="rId22" display="jfong@msca.com.sg " xr:uid="{00000000-0004-0000-1100-000008000000}"/>
    <hyperlink ref="L29" r:id="rId23" display="mailto:skoh@msca.com.sg" xr:uid="{00000000-0004-0000-1100-000009000000}"/>
    <hyperlink ref="D28" r:id="rId24" display="nlee@msca.com.sg" xr:uid="{00000000-0004-0000-1100-00000A000000}"/>
    <hyperlink ref="D27" r:id="rId25" display="klee@msca.com.sg" xr:uid="{00000000-0004-0000-1100-00000B000000}"/>
    <hyperlink ref="D25" r:id="rId26" display="mktg-dept@msca.com.sg" xr:uid="{00000000-0004-0000-1100-00000C000000}"/>
  </hyperlinks>
  <pageMargins left="0.7" right="0.7" top="0.75" bottom="0.75" header="0.3" footer="0.3"/>
  <pageSetup paperSize="9" scale="61" orientation="landscape" r:id="rId27"/>
  <headerFooter>
    <oddFooter>&amp;L_x000D_&amp;1#&amp;"Calibri"&amp;10&amp;K000000 Sensitivity: Public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>
    <tabColor rgb="FF00B050"/>
    <pageSetUpPr fitToPage="1"/>
  </sheetPr>
  <dimension ref="A2:N33"/>
  <sheetViews>
    <sheetView zoomScale="85" zoomScaleNormal="100" zoomScaleSheetLayoutView="85" workbookViewId="0">
      <selection activeCell="B14" sqref="B14"/>
    </sheetView>
  </sheetViews>
  <sheetFormatPr defaultColWidth="9.140625" defaultRowHeight="17.25" customHeight="1" x14ac:dyDescent="0.2"/>
  <cols>
    <col min="1" max="1" width="15.5703125" style="211" customWidth="1"/>
    <col min="2" max="2" width="29.42578125" style="145" customWidth="1"/>
    <col min="3" max="3" width="13.140625" style="145" customWidth="1"/>
    <col min="4" max="4" width="14.42578125" style="145" customWidth="1"/>
    <col min="5" max="9" width="17" style="145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14" ht="17.25" customHeight="1" x14ac:dyDescent="0.2">
      <c r="B2" s="8" t="s">
        <v>1281</v>
      </c>
    </row>
    <row r="3" spans="1:14" ht="17.25" customHeight="1" x14ac:dyDescent="0.2">
      <c r="B3" s="165"/>
    </row>
    <row r="4" spans="1:14" ht="17.25" customHeight="1" x14ac:dyDescent="0.2">
      <c r="C4" s="313" t="s">
        <v>4147</v>
      </c>
      <c r="D4" s="147"/>
      <c r="E4" s="147"/>
      <c r="F4" s="147"/>
      <c r="G4" s="147"/>
      <c r="H4" s="147"/>
      <c r="I4" s="147"/>
    </row>
    <row r="5" spans="1:14" ht="17.25" customHeight="1" x14ac:dyDescent="0.2">
      <c r="A5" s="218"/>
      <c r="B5" s="164"/>
      <c r="C5" s="164"/>
      <c r="D5" s="155"/>
      <c r="E5" s="155"/>
      <c r="F5" s="147"/>
      <c r="G5" s="147"/>
      <c r="H5" s="147"/>
      <c r="I5" s="147"/>
      <c r="J5" s="146"/>
      <c r="K5" s="146"/>
      <c r="L5" s="146"/>
      <c r="M5" s="146"/>
      <c r="N5" s="146"/>
    </row>
    <row r="6" spans="1:14" ht="24" x14ac:dyDescent="0.2">
      <c r="A6" s="218"/>
      <c r="B6" s="177"/>
      <c r="C6" s="178" t="s">
        <v>2373</v>
      </c>
      <c r="D6" s="208" t="s">
        <v>1510</v>
      </c>
      <c r="E6" s="311" t="s">
        <v>4148</v>
      </c>
      <c r="F6" s="163" t="s">
        <v>2901</v>
      </c>
      <c r="G6" s="163" t="s">
        <v>301</v>
      </c>
      <c r="H6" s="332" t="s">
        <v>3423</v>
      </c>
      <c r="I6" s="146"/>
      <c r="J6" s="340" t="s">
        <v>4149</v>
      </c>
      <c r="K6" s="146"/>
      <c r="L6" s="146"/>
      <c r="M6" s="146"/>
      <c r="N6" s="146"/>
    </row>
    <row r="7" spans="1:14" ht="17.25" customHeight="1" x14ac:dyDescent="0.2">
      <c r="A7" s="218"/>
      <c r="B7" s="152" t="s">
        <v>381</v>
      </c>
      <c r="C7" s="152" t="s">
        <v>382</v>
      </c>
      <c r="D7" s="209"/>
      <c r="E7" s="161" t="s">
        <v>294</v>
      </c>
      <c r="F7" s="332" t="s">
        <v>158</v>
      </c>
      <c r="G7" s="332" t="s">
        <v>228</v>
      </c>
      <c r="H7" s="332" t="s">
        <v>277</v>
      </c>
      <c r="I7" s="146"/>
      <c r="K7" s="146"/>
      <c r="L7" s="146"/>
      <c r="M7" s="146"/>
      <c r="N7" s="146"/>
    </row>
    <row r="8" spans="1:14" ht="17.25" customHeight="1" x14ac:dyDescent="0.2">
      <c r="A8" s="218"/>
      <c r="B8" s="216" t="s">
        <v>439</v>
      </c>
      <c r="C8" s="173" t="s">
        <v>4150</v>
      </c>
      <c r="D8" s="385">
        <v>43945</v>
      </c>
      <c r="E8" s="154"/>
      <c r="F8" s="154"/>
      <c r="G8" s="154"/>
      <c r="H8" s="154"/>
      <c r="I8" s="146"/>
      <c r="J8" s="146"/>
      <c r="K8" s="146"/>
      <c r="L8" s="146"/>
      <c r="M8" s="146"/>
      <c r="N8" s="146"/>
    </row>
    <row r="9" spans="1:14" ht="17.25" customHeight="1" x14ac:dyDescent="0.2">
      <c r="A9" s="218"/>
      <c r="B9" s="365" t="s">
        <v>439</v>
      </c>
      <c r="C9" s="359" t="s">
        <v>4151</v>
      </c>
      <c r="D9" s="154">
        <f t="shared" ref="D9:D13" si="0">D8+7</f>
        <v>43952</v>
      </c>
      <c r="E9" s="154"/>
      <c r="F9" s="154"/>
      <c r="G9" s="154"/>
      <c r="H9" s="154"/>
      <c r="I9" s="146"/>
      <c r="J9" s="146"/>
      <c r="K9" s="146"/>
      <c r="L9" s="146"/>
      <c r="M9" s="146"/>
      <c r="N9" s="146"/>
    </row>
    <row r="10" spans="1:14" ht="17.25" customHeight="1" x14ac:dyDescent="0.2">
      <c r="A10" s="218"/>
      <c r="B10" s="365" t="s">
        <v>439</v>
      </c>
      <c r="C10" s="359" t="s">
        <v>4152</v>
      </c>
      <c r="D10" s="154">
        <f t="shared" si="0"/>
        <v>43959</v>
      </c>
      <c r="E10" s="154"/>
      <c r="F10" s="154"/>
      <c r="G10" s="154"/>
      <c r="H10" s="154"/>
      <c r="I10" s="146"/>
      <c r="J10" s="146"/>
      <c r="K10" s="146"/>
      <c r="L10" s="146"/>
      <c r="M10" s="146"/>
      <c r="N10" s="146"/>
    </row>
    <row r="11" spans="1:14" ht="17.25" customHeight="1" x14ac:dyDescent="0.2">
      <c r="A11" s="218"/>
      <c r="B11" s="365" t="s">
        <v>439</v>
      </c>
      <c r="C11" s="359" t="s">
        <v>4153</v>
      </c>
      <c r="D11" s="154">
        <f t="shared" si="0"/>
        <v>43966</v>
      </c>
      <c r="E11" s="154"/>
      <c r="F11" s="154"/>
      <c r="G11" s="154"/>
      <c r="H11" s="154"/>
      <c r="I11" s="146"/>
      <c r="J11" s="146"/>
      <c r="K11" s="146"/>
      <c r="L11" s="146"/>
      <c r="M11" s="146"/>
      <c r="N11" s="146"/>
    </row>
    <row r="12" spans="1:14" ht="17.25" customHeight="1" x14ac:dyDescent="0.2">
      <c r="A12" s="218"/>
      <c r="B12" s="360" t="s">
        <v>3338</v>
      </c>
      <c r="C12" s="359" t="s">
        <v>4154</v>
      </c>
      <c r="D12" s="357">
        <v>43973</v>
      </c>
      <c r="E12" s="357">
        <f t="shared" ref="E12:E13" si="1">D12+5</f>
        <v>43978</v>
      </c>
      <c r="F12" s="357">
        <f t="shared" ref="F12:F13" si="2">D12+9</f>
        <v>43982</v>
      </c>
      <c r="G12" s="357">
        <f t="shared" ref="G12:G13" si="3">D12+12</f>
        <v>43985</v>
      </c>
      <c r="H12" s="357">
        <f t="shared" ref="H12" si="4">D12+15</f>
        <v>43988</v>
      </c>
      <c r="I12" s="146" t="s">
        <v>4155</v>
      </c>
      <c r="J12" s="146"/>
      <c r="K12" s="146"/>
      <c r="L12" s="146"/>
      <c r="M12" s="146"/>
      <c r="N12" s="146"/>
    </row>
    <row r="13" spans="1:14" ht="17.25" customHeight="1" x14ac:dyDescent="0.2">
      <c r="A13" s="218"/>
      <c r="B13" s="360" t="s">
        <v>3332</v>
      </c>
      <c r="C13" s="359" t="s">
        <v>4156</v>
      </c>
      <c r="D13" s="357">
        <f t="shared" si="0"/>
        <v>43980</v>
      </c>
      <c r="E13" s="357">
        <f t="shared" si="1"/>
        <v>43985</v>
      </c>
      <c r="F13" s="357">
        <f t="shared" si="2"/>
        <v>43989</v>
      </c>
      <c r="G13" s="357">
        <f t="shared" si="3"/>
        <v>43992</v>
      </c>
      <c r="H13" s="154"/>
      <c r="I13" s="146"/>
      <c r="J13" s="146"/>
      <c r="K13" s="146"/>
      <c r="L13" s="146"/>
      <c r="M13" s="146"/>
      <c r="N13" s="146"/>
    </row>
    <row r="14" spans="1:14" ht="17.25" customHeight="1" x14ac:dyDescent="0.2">
      <c r="A14" s="218"/>
      <c r="B14" s="360" t="s">
        <v>3342</v>
      </c>
      <c r="C14" s="359" t="s">
        <v>4157</v>
      </c>
      <c r="D14" s="357">
        <v>43987</v>
      </c>
      <c r="E14" s="357">
        <f t="shared" ref="E14" si="5">D14+5</f>
        <v>43992</v>
      </c>
      <c r="F14" s="357">
        <f t="shared" ref="F14" si="6">D14+9</f>
        <v>43996</v>
      </c>
      <c r="G14" s="357">
        <f t="shared" ref="G14" si="7">D14+12</f>
        <v>43999</v>
      </c>
      <c r="H14" s="154"/>
      <c r="I14" s="146"/>
      <c r="J14" s="146"/>
      <c r="K14" s="146"/>
      <c r="L14" s="146"/>
      <c r="M14" s="146"/>
      <c r="N14" s="146"/>
    </row>
    <row r="15" spans="1:14" ht="17.25" customHeight="1" x14ac:dyDescent="0.2">
      <c r="A15" s="218"/>
      <c r="B15" s="365" t="s">
        <v>439</v>
      </c>
      <c r="C15" s="359" t="s">
        <v>4158</v>
      </c>
      <c r="D15" s="154">
        <v>43994</v>
      </c>
      <c r="E15" s="154"/>
      <c r="F15" s="154"/>
      <c r="G15" s="154"/>
      <c r="H15" s="154"/>
      <c r="I15" s="146"/>
      <c r="J15" s="146"/>
      <c r="K15" s="146"/>
      <c r="L15" s="146"/>
      <c r="M15" s="146"/>
      <c r="N15" s="146"/>
    </row>
    <row r="16" spans="1:14" ht="17.25" customHeight="1" x14ac:dyDescent="0.2">
      <c r="A16" s="218"/>
      <c r="B16" s="360" t="s">
        <v>3224</v>
      </c>
      <c r="C16" s="359" t="s">
        <v>4159</v>
      </c>
      <c r="D16" s="357">
        <v>44008</v>
      </c>
      <c r="E16" s="357">
        <f t="shared" ref="E16" si="8">D16+5</f>
        <v>44013</v>
      </c>
      <c r="F16" s="357">
        <f t="shared" ref="F16" si="9">D16+9</f>
        <v>44017</v>
      </c>
      <c r="G16" s="357">
        <f t="shared" ref="G16" si="10">D16+12</f>
        <v>44020</v>
      </c>
      <c r="H16" s="154"/>
      <c r="I16" s="146"/>
      <c r="J16" s="146"/>
      <c r="K16" s="146"/>
      <c r="L16" s="146"/>
      <c r="M16" s="146"/>
      <c r="N16" s="146"/>
    </row>
    <row r="17" spans="1:14" ht="17.25" customHeight="1" x14ac:dyDescent="0.2">
      <c r="A17" s="218"/>
      <c r="B17" s="164"/>
      <c r="C17" s="148"/>
      <c r="D17" s="155"/>
      <c r="E17" s="155"/>
      <c r="F17" s="155"/>
      <c r="G17" s="155"/>
      <c r="H17" s="155"/>
      <c r="I17" s="146"/>
      <c r="J17" s="146"/>
      <c r="K17" s="146"/>
      <c r="L17" s="146"/>
      <c r="M17" s="146"/>
      <c r="N17" s="146"/>
    </row>
    <row r="18" spans="1:14" ht="17.25" customHeight="1" x14ac:dyDescent="0.2">
      <c r="A18" s="218"/>
      <c r="B18" s="1217" t="s">
        <v>4160</v>
      </c>
      <c r="C18" s="1217"/>
      <c r="D18" s="1217"/>
      <c r="E18" s="1217"/>
      <c r="F18" s="1217"/>
      <c r="G18" s="1217"/>
      <c r="H18" s="1217"/>
      <c r="I18" s="146"/>
      <c r="J18" s="146"/>
      <c r="K18" s="146"/>
      <c r="L18" s="146"/>
      <c r="M18" s="146"/>
      <c r="N18" s="146"/>
    </row>
    <row r="19" spans="1:14" ht="17.25" customHeight="1" x14ac:dyDescent="0.2">
      <c r="A19" s="218"/>
      <c r="B19" s="164"/>
      <c r="C19" s="148"/>
      <c r="D19" s="155"/>
      <c r="E19" s="155"/>
      <c r="F19" s="155"/>
      <c r="G19" s="155"/>
      <c r="H19" s="155"/>
      <c r="I19" s="146"/>
      <c r="J19" s="146"/>
      <c r="K19" s="146"/>
      <c r="L19" s="146"/>
      <c r="M19" s="146"/>
      <c r="N19" s="146"/>
    </row>
    <row r="20" spans="1:14" ht="17.25" customHeight="1" x14ac:dyDescent="0.2">
      <c r="A20" s="262"/>
      <c r="B20" s="157" t="s">
        <v>1398</v>
      </c>
      <c r="G20" s="146"/>
      <c r="H20" s="146"/>
      <c r="I20" s="146"/>
      <c r="J20" s="146"/>
      <c r="K20" s="159"/>
      <c r="L20" s="159"/>
      <c r="M20" s="159"/>
      <c r="N20" s="159"/>
    </row>
    <row r="21" spans="1:14" ht="17.25" customHeight="1" x14ac:dyDescent="0.2">
      <c r="A21" s="262"/>
      <c r="B21" s="157"/>
      <c r="J21" s="159"/>
      <c r="K21" s="159"/>
      <c r="L21" s="159"/>
      <c r="M21" s="159"/>
      <c r="N21" s="159"/>
    </row>
    <row r="22" spans="1:14" s="159" customFormat="1" ht="17.25" customHeight="1" x14ac:dyDescent="0.2">
      <c r="A22" s="212"/>
      <c r="B22" s="192" t="s">
        <v>528</v>
      </c>
      <c r="C22" s="193"/>
      <c r="D22" s="193"/>
      <c r="E22" s="194"/>
      <c r="F22" s="195" t="s">
        <v>1418</v>
      </c>
      <c r="G22" s="195"/>
      <c r="H22" s="193"/>
      <c r="I22" s="193"/>
      <c r="J22" s="195" t="s">
        <v>530</v>
      </c>
      <c r="K22" s="195"/>
      <c r="L22" s="195"/>
      <c r="M22" s="193"/>
      <c r="N22" s="196"/>
    </row>
    <row r="23" spans="1:14" s="159" customFormat="1" ht="17.25" customHeight="1" x14ac:dyDescent="0.2">
      <c r="A23" s="212"/>
      <c r="B23" s="197" t="s">
        <v>531</v>
      </c>
      <c r="C23" s="193"/>
      <c r="D23" s="198" t="s">
        <v>532</v>
      </c>
      <c r="E23" s="199"/>
      <c r="F23" s="197" t="s">
        <v>533</v>
      </c>
      <c r="G23" s="193"/>
      <c r="H23" s="198" t="s">
        <v>534</v>
      </c>
      <c r="I23" s="193"/>
      <c r="J23" s="197" t="s">
        <v>535</v>
      </c>
      <c r="K23" s="193"/>
      <c r="L23" s="198" t="s">
        <v>536</v>
      </c>
      <c r="M23" s="193"/>
      <c r="N23" s="196"/>
    </row>
    <row r="24" spans="1:14" s="159" customFormat="1" ht="17.25" customHeight="1" x14ac:dyDescent="0.2">
      <c r="A24" s="213"/>
      <c r="B24" s="201" t="s">
        <v>3999</v>
      </c>
      <c r="C24" s="202" t="s">
        <v>4000</v>
      </c>
      <c r="D24" s="203" t="s">
        <v>4001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542</v>
      </c>
      <c r="K24" s="202" t="s">
        <v>1419</v>
      </c>
      <c r="L24" s="203" t="s">
        <v>543</v>
      </c>
      <c r="M24" s="193"/>
      <c r="N24" s="196"/>
    </row>
    <row r="25" spans="1:14" s="159" customFormat="1" ht="17.25" customHeight="1" x14ac:dyDescent="0.2">
      <c r="A25" s="212"/>
      <c r="B25" s="201" t="s">
        <v>4002</v>
      </c>
      <c r="C25" s="202" t="s">
        <v>4003</v>
      </c>
      <c r="D25" s="203" t="s">
        <v>4004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549</v>
      </c>
      <c r="K25" s="202" t="s">
        <v>1420</v>
      </c>
      <c r="L25" s="203" t="s">
        <v>550</v>
      </c>
      <c r="M25" s="193"/>
      <c r="N25" s="196"/>
    </row>
    <row r="26" spans="1:14" s="159" customFormat="1" ht="17.25" customHeight="1" x14ac:dyDescent="0.2">
      <c r="A26" s="212"/>
      <c r="B26" s="201" t="s">
        <v>1421</v>
      </c>
      <c r="C26" s="202" t="s">
        <v>4005</v>
      </c>
      <c r="D26" s="203" t="s">
        <v>1422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1423</v>
      </c>
      <c r="K26" s="202" t="s">
        <v>1424</v>
      </c>
      <c r="L26" s="203" t="s">
        <v>1425</v>
      </c>
      <c r="M26" s="193"/>
      <c r="N26" s="196"/>
    </row>
    <row r="27" spans="1:14" s="159" customFormat="1" ht="17.25" customHeight="1" x14ac:dyDescent="0.2">
      <c r="A27" s="212"/>
      <c r="B27" s="201" t="s">
        <v>4006</v>
      </c>
      <c r="C27" s="202" t="s">
        <v>4007</v>
      </c>
      <c r="D27" s="203" t="s">
        <v>4008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563</v>
      </c>
      <c r="K27" s="202" t="s">
        <v>1426</v>
      </c>
      <c r="L27" s="203" t="s">
        <v>564</v>
      </c>
      <c r="M27" s="193"/>
      <c r="N27" s="196"/>
    </row>
    <row r="28" spans="1:14" s="159" customFormat="1" ht="17.25" customHeight="1" x14ac:dyDescent="0.2">
      <c r="A28" s="212"/>
      <c r="B28" s="201" t="s">
        <v>558</v>
      </c>
      <c r="C28" s="202" t="s">
        <v>4009</v>
      </c>
      <c r="D28" s="203" t="s">
        <v>559</v>
      </c>
      <c r="E28" s="197"/>
      <c r="F28" s="201"/>
      <c r="G28" s="202"/>
      <c r="H28" s="203"/>
      <c r="I28" s="193"/>
      <c r="J28" s="201" t="s">
        <v>570</v>
      </c>
      <c r="K28" s="202" t="s">
        <v>1427</v>
      </c>
      <c r="L28" s="203" t="s">
        <v>571</v>
      </c>
      <c r="M28" s="193"/>
      <c r="N28" s="196"/>
    </row>
    <row r="29" spans="1:14" s="159" customFormat="1" ht="17.25" customHeight="1" x14ac:dyDescent="0.2">
      <c r="A29" s="212"/>
      <c r="B29" s="201" t="s">
        <v>4010</v>
      </c>
      <c r="C29" s="202" t="s">
        <v>4011</v>
      </c>
      <c r="D29" s="203" t="s">
        <v>4012</v>
      </c>
      <c r="E29" s="197"/>
      <c r="F29" s="201"/>
      <c r="G29" s="202"/>
      <c r="H29" s="203"/>
      <c r="I29" s="193"/>
      <c r="J29" s="201" t="s">
        <v>1430</v>
      </c>
      <c r="K29" s="202" t="s">
        <v>1431</v>
      </c>
      <c r="L29" s="203" t="s">
        <v>1432</v>
      </c>
      <c r="M29" s="193"/>
      <c r="N29" s="196"/>
    </row>
    <row r="30" spans="1:14" s="159" customFormat="1" ht="17.25" customHeight="1" x14ac:dyDescent="0.2">
      <c r="A30" s="212"/>
      <c r="B30" s="201" t="s">
        <v>4013</v>
      </c>
      <c r="C30" s="202" t="s">
        <v>4014</v>
      </c>
      <c r="D30" s="203" t="s">
        <v>4015</v>
      </c>
      <c r="E30" s="197"/>
      <c r="F30" s="196"/>
      <c r="G30" s="196"/>
      <c r="H30" s="196"/>
      <c r="I30" s="193"/>
      <c r="J30" s="201"/>
      <c r="K30" s="202"/>
      <c r="L30" s="203"/>
      <c r="M30" s="193"/>
      <c r="N30" s="196"/>
    </row>
    <row r="31" spans="1:14" s="159" customFormat="1" ht="17.25" customHeight="1" x14ac:dyDescent="0.2">
      <c r="A31" s="212"/>
      <c r="B31" s="201" t="s">
        <v>4016</v>
      </c>
      <c r="C31" s="202" t="s">
        <v>4017</v>
      </c>
      <c r="D31" s="203" t="s">
        <v>4018</v>
      </c>
      <c r="E31" s="197"/>
      <c r="F31" s="201"/>
      <c r="G31" s="197"/>
      <c r="H31" s="203"/>
      <c r="I31" s="193"/>
      <c r="J31" s="197"/>
      <c r="K31" s="193"/>
      <c r="L31" s="198"/>
      <c r="M31" s="193"/>
      <c r="N31" s="196"/>
    </row>
    <row r="32" spans="1:14" ht="17.25" customHeight="1" x14ac:dyDescent="0.2">
      <c r="A32" s="214"/>
      <c r="B32" s="196"/>
      <c r="C32" s="196"/>
      <c r="D32" s="204"/>
      <c r="E32" s="204"/>
      <c r="F32" s="201"/>
      <c r="G32" s="197"/>
      <c r="H32" s="203"/>
      <c r="I32" s="193"/>
      <c r="J32" s="18"/>
      <c r="K32" s="18"/>
      <c r="L32" s="18"/>
      <c r="M32" s="193"/>
      <c r="N32" s="196"/>
    </row>
    <row r="33" spans="1:14" ht="17.25" customHeight="1" x14ac:dyDescent="0.2">
      <c r="A33" s="214"/>
      <c r="B33" s="193" t="s">
        <v>1435</v>
      </c>
      <c r="C33" s="193" t="s">
        <v>1436</v>
      </c>
      <c r="D33" s="205"/>
      <c r="E33" s="193"/>
      <c r="F33" s="193" t="s">
        <v>1437</v>
      </c>
      <c r="G33" s="206" t="s">
        <v>1438</v>
      </c>
      <c r="H33" s="196"/>
      <c r="I33" s="193"/>
      <c r="J33" s="193" t="s">
        <v>1437</v>
      </c>
      <c r="K33" s="193" t="s">
        <v>1439</v>
      </c>
      <c r="L33" s="196"/>
      <c r="M33" s="196"/>
      <c r="N33" s="196"/>
    </row>
  </sheetData>
  <customSheetViews>
    <customSheetView guid="{1ECD3B71-3848-4973-92B4-4B4B149BC657}" scale="85" fitToPage="1" state="hidden">
      <selection activeCell="G11" sqref="G11"/>
      <pageMargins left="0" right="0" top="0" bottom="0" header="0" footer="0"/>
      <pageSetup paperSize="9" scale="65" orientation="landscape" r:id="rId1"/>
      <headerFooter>
        <oddFooter>&amp;L&amp;1#&amp;"Calibri"&amp;10 Sensitivity: Public</oddFooter>
      </headerFooter>
    </customSheetView>
    <customSheetView guid="{BA712AC7-4015-4F77-9461-7852ED983D52}" scale="85" showPageBreaks="1" fitToPage="1" printArea="1">
      <selection activeCell="F11" sqref="F11"/>
      <pageMargins left="0" right="0" top="0" bottom="0" header="0" footer="0"/>
      <pageSetup paperSize="9" scale="65" orientation="landscape" r:id="rId2"/>
    </customSheetView>
    <customSheetView guid="{081BDD81-EE06-4095-AD37-7E4189D26072}" scale="85" fitToPage="1">
      <selection activeCell="E23" sqref="E23"/>
      <pageMargins left="0" right="0" top="0" bottom="0" header="0" footer="0"/>
      <pageSetup paperSize="9" scale="58" orientation="landscape" r:id="rId3"/>
    </customSheetView>
    <customSheetView guid="{9E7EEAA3-A5FB-49FD-8C3A-1AF14EAE95FB}" scale="85" showPageBreaks="1" fitToPage="1" printArea="1">
      <selection activeCell="E15" sqref="E15"/>
      <pageMargins left="0" right="0" top="0" bottom="0" header="0" footer="0"/>
      <pageSetup paperSize="9" scale="58" orientation="landscape" r:id="rId4"/>
    </customSheetView>
    <customSheetView guid="{2EFCC4AA-DFFF-400E-B34F-BF7B9FA2A1FF}" showPageBreaks="1" fitToPage="1" printArea="1">
      <selection activeCell="L13" sqref="L13"/>
      <pageMargins left="0" right="0" top="0" bottom="0" header="0" footer="0"/>
      <pageSetup paperSize="9" scale="65" orientation="landscape" r:id="rId5"/>
    </customSheetView>
    <customSheetView guid="{3485952D-0C31-4884-9EDF-552F3D1B124B}" scale="85" showPageBreaks="1" fitToPage="1" printArea="1">
      <selection activeCell="F58" sqref="F58"/>
      <pageMargins left="0" right="0" top="0" bottom="0" header="0" footer="0"/>
      <pageSetup paperSize="9" scale="65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>
      <selection activeCell="I16" sqref="I16"/>
      <pageMargins left="0" right="0" top="0" bottom="0" header="0" footer="0"/>
      <pageSetup paperSize="9" scale="65" orientation="landscape" r:id="rId7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 state="hidden">
      <selection activeCell="F6" sqref="F6"/>
      <pageMargins left="0" right="0" top="0" bottom="0" header="0" footer="0"/>
      <pageSetup paperSize="9" scale="65" orientation="landscape" r:id="rId8"/>
    </customSheetView>
    <customSheetView guid="{1BFD2ADD-60C4-4334-9BDE-E3C6DD17BEED}" scale="85" fitToPage="1">
      <selection activeCell="H21" sqref="H21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>
      <selection activeCell="H18" sqref="H18"/>
      <pageMargins left="0" right="0" top="0" bottom="0" header="0" footer="0"/>
      <pageSetup paperSize="9" scale="63" orientation="landscape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>
      <selection activeCell="D13" sqref="D13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9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>
      <selection activeCell="B6" sqref="B6:G15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B18:H18"/>
  </mergeCells>
  <hyperlinks>
    <hyperlink ref="D27" r:id="rId14" display="williewong@msca.com.sg" xr:uid="{00000000-0004-0000-1400-000000000000}"/>
    <hyperlink ref="D28" r:id="rId15" display="nlew@msca.com.sg" xr:uid="{00000000-0004-0000-1400-000001000000}"/>
    <hyperlink ref="D29" r:id="rId16" display="jasonlim@msca.com.sg" xr:uid="{00000000-0004-0000-1400-000002000000}"/>
    <hyperlink ref="H23" r:id="rId17" display="custsvc@msca.com.sg" xr:uid="{00000000-0004-0000-1400-000003000000}"/>
    <hyperlink ref="D31" r:id="rId18" display="hlnguyen@msca.com.sg" xr:uid="{00000000-0004-0000-1400-000004000000}"/>
    <hyperlink ref="L29" r:id="rId19" display="ytluo@msca.com.sg" xr:uid="{00000000-0004-0000-1400-000005000000}"/>
    <hyperlink ref="L23" r:id="rId20" display="sinexp@msca.com.sg" xr:uid="{00000000-0004-0000-1400-000006000000}"/>
    <hyperlink ref="L28" r:id="rId21" display="kslim@msca.com.sg" xr:uid="{00000000-0004-0000-1400-000007000000}"/>
    <hyperlink ref="D30" r:id="rId22" display="jfong@msca.com.sg " xr:uid="{00000000-0004-0000-1400-000008000000}"/>
    <hyperlink ref="L27" r:id="rId23" display="mailto:skoh@msca.com.sg" xr:uid="{00000000-0004-0000-1400-000009000000}"/>
    <hyperlink ref="D26" r:id="rId24" display="nlee@msca.com.sg" xr:uid="{00000000-0004-0000-1400-00000A000000}"/>
    <hyperlink ref="D25" r:id="rId25" display="klee@msca.com.sg" xr:uid="{00000000-0004-0000-1400-00000B000000}"/>
    <hyperlink ref="D23" r:id="rId26" display="mktg-dept@msca.com.sg" xr:uid="{00000000-0004-0000-1400-00000C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00B050"/>
    <pageSetUpPr fitToPage="1"/>
  </sheetPr>
  <dimension ref="A2:L27"/>
  <sheetViews>
    <sheetView zoomScale="75" zoomScaleNormal="75" zoomScaleSheetLayoutView="75" workbookViewId="0">
      <selection activeCell="F11" sqref="F11"/>
    </sheetView>
  </sheetViews>
  <sheetFormatPr defaultColWidth="9.140625" defaultRowHeight="15" x14ac:dyDescent="0.2"/>
  <cols>
    <col min="1" max="1" width="15.7109375" style="267" customWidth="1"/>
    <col min="2" max="2" width="30" style="264" customWidth="1"/>
    <col min="3" max="3" width="14" style="264" customWidth="1"/>
    <col min="4" max="4" width="18" style="264" customWidth="1"/>
    <col min="5" max="9" width="19.140625" style="264" customWidth="1"/>
    <col min="10" max="11" width="19.28515625" style="266" customWidth="1"/>
    <col min="12" max="12" width="9.140625" style="266"/>
    <col min="13" max="13" width="4.140625" style="266" customWidth="1"/>
    <col min="14" max="16384" width="9.140625" style="266"/>
  </cols>
  <sheetData>
    <row r="2" spans="2:12" ht="33.75" x14ac:dyDescent="0.2">
      <c r="B2" s="263" t="s">
        <v>4161</v>
      </c>
      <c r="J2" s="265"/>
      <c r="K2" s="265"/>
      <c r="L2" s="265"/>
    </row>
    <row r="3" spans="2:12" ht="19.5" customHeight="1" x14ac:dyDescent="0.2">
      <c r="B3" s="268"/>
      <c r="C3" s="269" t="s">
        <v>4162</v>
      </c>
      <c r="D3" s="268"/>
      <c r="E3" s="268"/>
      <c r="F3" s="268"/>
      <c r="G3" s="270"/>
      <c r="H3" s="270"/>
      <c r="I3" s="270"/>
      <c r="J3" s="271"/>
    </row>
    <row r="4" spans="2:12" x14ac:dyDescent="0.2">
      <c r="B4" s="283"/>
      <c r="F4" s="270"/>
      <c r="G4" s="280"/>
      <c r="H4" s="280"/>
      <c r="J4" s="280"/>
      <c r="K4" s="272"/>
      <c r="L4" s="284"/>
    </row>
    <row r="5" spans="2:12" ht="30" x14ac:dyDescent="0.2">
      <c r="B5" s="273"/>
      <c r="C5" s="273" t="s">
        <v>2546</v>
      </c>
      <c r="D5" s="302" t="s">
        <v>1510</v>
      </c>
      <c r="E5" s="274" t="s">
        <v>2901</v>
      </c>
      <c r="F5" s="272"/>
      <c r="G5" s="270" t="s">
        <v>4163</v>
      </c>
      <c r="H5" s="270" t="s">
        <v>4164</v>
      </c>
      <c r="J5" s="272"/>
      <c r="L5" s="284"/>
    </row>
    <row r="6" spans="2:12" x14ac:dyDescent="0.2">
      <c r="B6" s="276" t="s">
        <v>381</v>
      </c>
      <c r="C6" s="276" t="s">
        <v>382</v>
      </c>
      <c r="D6" s="303"/>
      <c r="E6" s="277" t="s">
        <v>169</v>
      </c>
      <c r="F6" s="272"/>
      <c r="G6" s="280"/>
      <c r="H6" s="280"/>
      <c r="J6" s="272"/>
      <c r="L6" s="284"/>
    </row>
    <row r="7" spans="2:12" x14ac:dyDescent="0.2">
      <c r="B7" s="281" t="s">
        <v>4165</v>
      </c>
      <c r="C7" s="282" t="s">
        <v>4166</v>
      </c>
      <c r="D7" s="396">
        <v>43267</v>
      </c>
      <c r="E7" s="396">
        <f t="shared" ref="E7:E9" si="0">D7+8</f>
        <v>43275</v>
      </c>
      <c r="F7" s="272"/>
      <c r="G7" s="280">
        <f t="shared" ref="G7:G13" si="1">E7+14</f>
        <v>43289</v>
      </c>
      <c r="H7" s="280">
        <f t="shared" ref="H7:H13" si="2">E7+8</f>
        <v>43283</v>
      </c>
      <c r="J7" s="272"/>
      <c r="L7" s="272"/>
    </row>
    <row r="8" spans="2:12" x14ac:dyDescent="0.2">
      <c r="B8" s="281" t="s">
        <v>3173</v>
      </c>
      <c r="C8" s="282" t="s">
        <v>4167</v>
      </c>
      <c r="D8" s="396">
        <f t="shared" ref="D8:D13" si="3">D7+7</f>
        <v>43274</v>
      </c>
      <c r="E8" s="396">
        <f t="shared" si="0"/>
        <v>43282</v>
      </c>
      <c r="F8" s="272"/>
      <c r="G8" s="280">
        <f t="shared" si="1"/>
        <v>43296</v>
      </c>
      <c r="H8" s="280">
        <f t="shared" si="2"/>
        <v>43290</v>
      </c>
      <c r="J8" s="272"/>
      <c r="L8" s="272"/>
    </row>
    <row r="9" spans="2:12" x14ac:dyDescent="0.2">
      <c r="B9" s="281" t="s">
        <v>4168</v>
      </c>
      <c r="C9" s="282" t="s">
        <v>4169</v>
      </c>
      <c r="D9" s="396">
        <f t="shared" si="3"/>
        <v>43281</v>
      </c>
      <c r="E9" s="396">
        <f t="shared" si="0"/>
        <v>43289</v>
      </c>
      <c r="F9" s="272"/>
      <c r="G9" s="280">
        <f t="shared" si="1"/>
        <v>43303</v>
      </c>
      <c r="H9" s="280">
        <f t="shared" si="2"/>
        <v>43297</v>
      </c>
      <c r="J9" s="272"/>
      <c r="L9" s="272"/>
    </row>
    <row r="10" spans="2:12" x14ac:dyDescent="0.2">
      <c r="B10" s="278" t="s">
        <v>3192</v>
      </c>
      <c r="C10" s="279" t="s">
        <v>4170</v>
      </c>
      <c r="D10" s="397">
        <f t="shared" si="3"/>
        <v>43288</v>
      </c>
      <c r="E10" s="398">
        <f t="shared" ref="E10:E12" si="4">D10+8</f>
        <v>43296</v>
      </c>
      <c r="F10" s="272"/>
      <c r="G10" s="280">
        <f t="shared" si="1"/>
        <v>43310</v>
      </c>
      <c r="H10" s="280">
        <f t="shared" si="2"/>
        <v>43304</v>
      </c>
      <c r="J10" s="272"/>
      <c r="L10" s="272"/>
    </row>
    <row r="11" spans="2:12" x14ac:dyDescent="0.2">
      <c r="B11" s="278" t="s">
        <v>4171</v>
      </c>
      <c r="C11" s="279" t="s">
        <v>4172</v>
      </c>
      <c r="D11" s="397">
        <f t="shared" si="3"/>
        <v>43295</v>
      </c>
      <c r="E11" s="397">
        <v>43304</v>
      </c>
      <c r="F11" s="272"/>
      <c r="G11" s="280">
        <f t="shared" si="1"/>
        <v>43318</v>
      </c>
      <c r="H11" s="280">
        <f t="shared" si="2"/>
        <v>43312</v>
      </c>
      <c r="J11" s="272"/>
      <c r="L11" s="272"/>
    </row>
    <row r="12" spans="2:12" x14ac:dyDescent="0.2">
      <c r="B12" s="278" t="s">
        <v>3149</v>
      </c>
      <c r="C12" s="279" t="s">
        <v>4173</v>
      </c>
      <c r="D12" s="397">
        <f t="shared" si="3"/>
        <v>43302</v>
      </c>
      <c r="E12" s="397">
        <f t="shared" si="4"/>
        <v>43310</v>
      </c>
      <c r="F12" s="272"/>
      <c r="G12" s="280">
        <f t="shared" si="1"/>
        <v>43324</v>
      </c>
      <c r="H12" s="280">
        <f t="shared" si="2"/>
        <v>43318</v>
      </c>
      <c r="J12" s="272"/>
      <c r="L12" s="272"/>
    </row>
    <row r="13" spans="2:12" x14ac:dyDescent="0.2">
      <c r="B13" s="278" t="s">
        <v>4097</v>
      </c>
      <c r="C13" s="279" t="s">
        <v>4174</v>
      </c>
      <c r="D13" s="397">
        <f t="shared" si="3"/>
        <v>43309</v>
      </c>
      <c r="E13" s="397" t="s">
        <v>415</v>
      </c>
      <c r="F13" s="272"/>
      <c r="G13" s="280" t="e">
        <f t="shared" si="1"/>
        <v>#VALUE!</v>
      </c>
      <c r="H13" s="280" t="e">
        <f t="shared" si="2"/>
        <v>#VALUE!</v>
      </c>
      <c r="J13" s="272"/>
      <c r="L13" s="272"/>
    </row>
    <row r="14" spans="2:12" ht="17.25" customHeight="1" x14ac:dyDescent="0.2">
      <c r="B14" s="283" t="s">
        <v>1398</v>
      </c>
      <c r="C14" s="284"/>
      <c r="D14" s="284"/>
      <c r="E14" s="284"/>
      <c r="F14" s="270"/>
      <c r="G14" s="270"/>
      <c r="H14" s="270"/>
      <c r="I14" s="270"/>
      <c r="J14" s="270"/>
      <c r="K14" s="275"/>
      <c r="L14" s="275"/>
    </row>
    <row r="15" spans="2:12" s="271" customFormat="1" ht="15" customHeight="1" x14ac:dyDescent="0.2">
      <c r="B15" s="283"/>
      <c r="C15" s="264"/>
      <c r="D15" s="264"/>
      <c r="E15" s="264"/>
      <c r="F15" s="270"/>
      <c r="G15" s="264"/>
      <c r="H15" s="264"/>
      <c r="I15" s="264"/>
      <c r="J15" s="264"/>
      <c r="L15" s="270"/>
    </row>
    <row r="16" spans="2:12" s="288" customFormat="1" ht="17.25" customHeight="1" x14ac:dyDescent="0.2">
      <c r="B16" s="285" t="s">
        <v>528</v>
      </c>
      <c r="C16" s="266"/>
      <c r="D16" s="266"/>
      <c r="E16" s="286"/>
      <c r="F16" s="287" t="s">
        <v>1418</v>
      </c>
      <c r="G16" s="287"/>
      <c r="H16" s="266"/>
      <c r="I16" s="266"/>
      <c r="J16" s="287" t="s">
        <v>530</v>
      </c>
      <c r="K16" s="287"/>
      <c r="L16" s="287"/>
    </row>
    <row r="17" spans="2:12" s="288" customFormat="1" ht="17.25" customHeight="1" x14ac:dyDescent="0.2">
      <c r="B17" s="289" t="s">
        <v>531</v>
      </c>
      <c r="C17" s="266"/>
      <c r="D17" s="290" t="s">
        <v>532</v>
      </c>
      <c r="E17" s="291"/>
      <c r="F17" s="289" t="s">
        <v>533</v>
      </c>
      <c r="G17" s="266"/>
      <c r="H17" s="290" t="s">
        <v>534</v>
      </c>
      <c r="I17" s="266"/>
      <c r="J17" s="289" t="s">
        <v>535</v>
      </c>
      <c r="K17" s="266"/>
      <c r="L17" s="290" t="s">
        <v>536</v>
      </c>
    </row>
    <row r="18" spans="2:12" s="288" customFormat="1" ht="17.25" customHeight="1" x14ac:dyDescent="0.25">
      <c r="B18" s="292" t="s">
        <v>3999</v>
      </c>
      <c r="C18" s="293" t="s">
        <v>4000</v>
      </c>
      <c r="D18" s="294" t="s">
        <v>4001</v>
      </c>
      <c r="E18" s="289"/>
      <c r="F18" s="295" t="e">
        <f>#REF!</f>
        <v>#REF!</v>
      </c>
      <c r="G18" s="295" t="e">
        <f>#REF!</f>
        <v>#REF!</v>
      </c>
      <c r="H18" s="296" t="e">
        <f>#REF!</f>
        <v>#REF!</v>
      </c>
      <c r="I18" s="266"/>
      <c r="J18" s="292" t="s">
        <v>542</v>
      </c>
      <c r="K18" s="293" t="s">
        <v>1419</v>
      </c>
      <c r="L18" s="294" t="s">
        <v>543</v>
      </c>
    </row>
    <row r="19" spans="2:12" s="288" customFormat="1" ht="17.25" customHeight="1" x14ac:dyDescent="0.25">
      <c r="B19" s="292" t="s">
        <v>4002</v>
      </c>
      <c r="C19" s="293" t="s">
        <v>4003</v>
      </c>
      <c r="D19" s="294" t="s">
        <v>4004</v>
      </c>
      <c r="E19" s="289"/>
      <c r="F19" s="295" t="e">
        <f>#REF!</f>
        <v>#REF!</v>
      </c>
      <c r="G19" s="295" t="e">
        <f>#REF!</f>
        <v>#REF!</v>
      </c>
      <c r="H19" s="296" t="e">
        <f>#REF!</f>
        <v>#REF!</v>
      </c>
      <c r="I19" s="266"/>
      <c r="J19" s="292" t="s">
        <v>549</v>
      </c>
      <c r="K19" s="293" t="s">
        <v>1420</v>
      </c>
      <c r="L19" s="294" t="s">
        <v>550</v>
      </c>
    </row>
    <row r="20" spans="2:12" s="288" customFormat="1" ht="17.25" customHeight="1" x14ac:dyDescent="0.25">
      <c r="B20" s="292" t="s">
        <v>1421</v>
      </c>
      <c r="C20" s="293" t="s">
        <v>4005</v>
      </c>
      <c r="D20" s="294" t="s">
        <v>1422</v>
      </c>
      <c r="E20" s="289"/>
      <c r="F20" s="295" t="e">
        <f>#REF!</f>
        <v>#REF!</v>
      </c>
      <c r="G20" s="295" t="e">
        <f>#REF!</f>
        <v>#REF!</v>
      </c>
      <c r="H20" s="296" t="e">
        <f>#REF!</f>
        <v>#REF!</v>
      </c>
      <c r="I20" s="266"/>
      <c r="J20" s="292" t="s">
        <v>1423</v>
      </c>
      <c r="K20" s="293" t="s">
        <v>1424</v>
      </c>
      <c r="L20" s="294" t="s">
        <v>1425</v>
      </c>
    </row>
    <row r="21" spans="2:12" s="288" customFormat="1" ht="17.25" customHeight="1" x14ac:dyDescent="0.25">
      <c r="B21" s="292" t="s">
        <v>4006</v>
      </c>
      <c r="C21" s="293" t="s">
        <v>4007</v>
      </c>
      <c r="D21" s="294" t="s">
        <v>4008</v>
      </c>
      <c r="E21" s="289"/>
      <c r="F21" s="295" t="e">
        <f>#REF!</f>
        <v>#REF!</v>
      </c>
      <c r="G21" s="295" t="e">
        <f>#REF!</f>
        <v>#REF!</v>
      </c>
      <c r="H21" s="296" t="e">
        <f>#REF!</f>
        <v>#REF!</v>
      </c>
      <c r="I21" s="266"/>
      <c r="J21" s="292" t="s">
        <v>563</v>
      </c>
      <c r="K21" s="293" t="s">
        <v>1426</v>
      </c>
      <c r="L21" s="294" t="s">
        <v>564</v>
      </c>
    </row>
    <row r="22" spans="2:12" s="288" customFormat="1" ht="17.25" customHeight="1" x14ac:dyDescent="0.2">
      <c r="B22" s="292" t="s">
        <v>558</v>
      </c>
      <c r="C22" s="293" t="s">
        <v>4009</v>
      </c>
      <c r="D22" s="294" t="s">
        <v>559</v>
      </c>
      <c r="E22" s="289"/>
      <c r="F22" s="292"/>
      <c r="G22" s="293"/>
      <c r="H22" s="294"/>
      <c r="I22" s="266"/>
      <c r="J22" s="292" t="s">
        <v>570</v>
      </c>
      <c r="K22" s="293" t="s">
        <v>1427</v>
      </c>
      <c r="L22" s="294" t="s">
        <v>571</v>
      </c>
    </row>
    <row r="23" spans="2:12" s="288" customFormat="1" ht="17.25" customHeight="1" x14ac:dyDescent="0.2">
      <c r="B23" s="292" t="s">
        <v>4010</v>
      </c>
      <c r="C23" s="293" t="s">
        <v>4011</v>
      </c>
      <c r="D23" s="294" t="s">
        <v>4012</v>
      </c>
      <c r="E23" s="289"/>
      <c r="F23" s="292"/>
      <c r="G23" s="293"/>
      <c r="H23" s="294"/>
      <c r="I23" s="266"/>
      <c r="J23" s="292" t="s">
        <v>1430</v>
      </c>
      <c r="K23" s="293" t="s">
        <v>1431</v>
      </c>
      <c r="L23" s="294" t="s">
        <v>1432</v>
      </c>
    </row>
    <row r="24" spans="2:12" s="288" customFormat="1" ht="17.25" customHeight="1" x14ac:dyDescent="0.2">
      <c r="B24" s="292" t="s">
        <v>4013</v>
      </c>
      <c r="C24" s="293" t="s">
        <v>4014</v>
      </c>
      <c r="D24" s="294" t="s">
        <v>4015</v>
      </c>
      <c r="E24" s="289"/>
      <c r="F24" s="266"/>
      <c r="G24" s="266"/>
      <c r="H24" s="266"/>
      <c r="I24" s="266"/>
      <c r="J24" s="292"/>
      <c r="K24" s="293"/>
      <c r="L24" s="294"/>
    </row>
    <row r="25" spans="2:12" s="288" customFormat="1" ht="17.25" customHeight="1" x14ac:dyDescent="0.2">
      <c r="B25" s="292" t="s">
        <v>4016</v>
      </c>
      <c r="C25" s="293" t="s">
        <v>4017</v>
      </c>
      <c r="D25" s="294" t="s">
        <v>4018</v>
      </c>
      <c r="E25" s="289"/>
      <c r="F25" s="292"/>
      <c r="G25" s="289"/>
      <c r="H25" s="294"/>
      <c r="I25" s="266"/>
      <c r="J25" s="289"/>
      <c r="K25" s="266"/>
      <c r="L25" s="290"/>
    </row>
    <row r="26" spans="2:12" s="288" customFormat="1" ht="17.25" customHeight="1" x14ac:dyDescent="0.2">
      <c r="B26" s="266"/>
      <c r="C26" s="266"/>
      <c r="D26" s="289"/>
      <c r="E26" s="289"/>
      <c r="F26" s="292"/>
      <c r="G26" s="289"/>
      <c r="H26" s="294"/>
      <c r="I26" s="266"/>
      <c r="J26" s="266"/>
      <c r="K26" s="266"/>
      <c r="L26" s="266"/>
    </row>
    <row r="27" spans="2:12" s="288" customFormat="1" ht="17.25" customHeight="1" x14ac:dyDescent="0.2">
      <c r="B27" s="266" t="s">
        <v>1435</v>
      </c>
      <c r="C27" s="266" t="s">
        <v>1436</v>
      </c>
      <c r="D27" s="297"/>
      <c r="E27" s="266"/>
      <c r="F27" s="266" t="s">
        <v>1437</v>
      </c>
      <c r="G27" s="298" t="s">
        <v>1438</v>
      </c>
      <c r="H27" s="266"/>
      <c r="I27" s="266"/>
      <c r="J27" s="266" t="s">
        <v>1437</v>
      </c>
      <c r="K27" s="266" t="s">
        <v>1439</v>
      </c>
      <c r="L27" s="266"/>
    </row>
  </sheetData>
  <customSheetViews>
    <customSheetView guid="{1ECD3B71-3848-4973-92B4-4B4B149BC657}" scale="75" fitToPage="1" state="hidden">
      <selection activeCell="F11" sqref="F11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 state="hidden">
      <selection activeCell="E10" sqref="E10"/>
      <pageMargins left="0" right="0" top="0" bottom="0" header="0" footer="0"/>
      <pageSetup paperSize="9" scale="56" orientation="landscape" r:id="rId2"/>
    </customSheetView>
    <customSheetView guid="{081BDD81-EE06-4095-AD37-7E4189D26072}" scale="75" fitToPage="1">
      <selection activeCell="C7" sqref="C7"/>
      <pageMargins left="0" right="0" top="0" bottom="0" header="0" footer="0"/>
      <pageSetup paperSize="9" scale="56" orientation="landscape" r:id="rId3"/>
    </customSheetView>
    <customSheetView guid="{9E7EEAA3-A5FB-49FD-8C3A-1AF14EAE95FB}" scale="75" fitToPage="1" state="hidden">
      <selection activeCell="E10" sqref="E10"/>
      <pageMargins left="0" right="0" top="0" bottom="0" header="0" footer="0"/>
      <pageSetup paperSize="9" scale="56" orientation="landscape" r:id="rId4"/>
    </customSheetView>
    <customSheetView guid="{2EFCC4AA-DFFF-400E-B34F-BF7B9FA2A1FF}" scale="75" fitToPage="1" state="hidden">
      <selection activeCell="E10" sqref="E10"/>
      <pageMargins left="0" right="0" top="0" bottom="0" header="0" footer="0"/>
      <pageSetup paperSize="9" scale="56" orientation="landscape" r:id="rId5"/>
    </customSheetView>
    <customSheetView guid="{3485952D-0C31-4884-9EDF-552F3D1B124B}" scale="75" showPageBreaks="1" fitToPage="1">
      <selection activeCell="C13" sqref="C13"/>
      <pageMargins left="0" right="0" top="0" bottom="0" header="0" footer="0"/>
      <pageSetup paperSize="9" scale="57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>
      <selection activeCell="D12" sqref="D12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E10" sqref="E10"/>
      <pageMargins left="0" right="0" top="0" bottom="0" header="0" footer="0"/>
      <pageSetup paperSize="9" scale="56" orientation="landscape" r:id="rId8"/>
    </customSheetView>
    <customSheetView guid="{1BFD2ADD-60C4-4334-9BDE-E3C6DD17BEED}" scale="75" fitToPage="1" state="hidden">
      <selection activeCell="F11" sqref="F11"/>
      <pageMargins left="0" right="0" top="0" bottom="0" header="0" footer="0"/>
      <pageSetup paperSize="9" scale="57" orientation="landscape" r:id="rId9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F11" sqref="F11"/>
      <pageMargins left="0" right="0" top="0" bottom="0" header="0" footer="0"/>
      <pageSetup paperSize="9" scale="57" orientation="landscape" r:id="rId10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F11" sqref="F11"/>
      <pageMargins left="0" right="0" top="0" bottom="0" header="0" footer="0"/>
      <pageSetup paperSize="9" scale="57" orientation="landscape" r:id="rId1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F11" sqref="F11"/>
      <pageMargins left="0" right="0" top="0" bottom="0" header="0" footer="0"/>
      <pageSetup paperSize="9" scale="57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state="hidden">
      <selection activeCell="F11" sqref="F11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hyperlinks>
    <hyperlink ref="D21" r:id="rId14" display="williewong@msca.com.sg" xr:uid="{00000000-0004-0000-1500-000000000000}"/>
    <hyperlink ref="D22" r:id="rId15" display="nlew@msca.com.sg" xr:uid="{00000000-0004-0000-1500-000001000000}"/>
    <hyperlink ref="D23" r:id="rId16" display="jasonlim@msca.com.sg" xr:uid="{00000000-0004-0000-1500-000002000000}"/>
    <hyperlink ref="D25" r:id="rId17" display="hlnguyen@msca.com.sg" xr:uid="{00000000-0004-0000-1500-000003000000}"/>
    <hyperlink ref="L23" r:id="rId18" display="ytluo@msca.com.sg" xr:uid="{00000000-0004-0000-1500-000004000000}"/>
    <hyperlink ref="L22" r:id="rId19" display="kslim@msca.com.sg" xr:uid="{00000000-0004-0000-1500-000005000000}"/>
    <hyperlink ref="D24" r:id="rId20" display="jfong@msca.com.sg " xr:uid="{00000000-0004-0000-1500-000006000000}"/>
    <hyperlink ref="L21" r:id="rId21" display="mailto:skoh@msca.com.sg" xr:uid="{00000000-0004-0000-1500-000007000000}"/>
    <hyperlink ref="D20" r:id="rId22" display="nlee@msca.com.sg" xr:uid="{00000000-0004-0000-1500-000008000000}"/>
    <hyperlink ref="D19" r:id="rId23" display="klee@msca.com.sg" xr:uid="{00000000-0004-0000-1500-000009000000}"/>
    <hyperlink ref="D17" r:id="rId24" display="mktg-dept@msca.com.sg" xr:uid="{00000000-0004-0000-1500-00000A000000}"/>
    <hyperlink ref="L17" r:id="rId25" display="sinexp@msca.com.sg" xr:uid="{00000000-0004-0000-1500-00000B000000}"/>
    <hyperlink ref="H17" r:id="rId26" display="custsvc@msca.com.sg" xr:uid="{00000000-0004-0000-1500-00000C000000}"/>
  </hyperlinks>
  <pageMargins left="0.7" right="0.7" top="0.75" bottom="0.75" header="0.3" footer="0.3"/>
  <pageSetup paperSize="9" scale="57" orientation="landscape" r:id="rId27"/>
  <headerFooter>
    <oddFooter>&amp;L_x000D_&amp;1#&amp;"Calibri"&amp;10&amp;K000000 Sensitivity: Public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theme="8" tint="0.39997558519241921"/>
    <pageSetUpPr fitToPage="1"/>
  </sheetPr>
  <dimension ref="A2:L57"/>
  <sheetViews>
    <sheetView zoomScale="85" zoomScaleNormal="100" zoomScaleSheetLayoutView="80" workbookViewId="0">
      <selection activeCell="J12" sqref="J12"/>
    </sheetView>
  </sheetViews>
  <sheetFormatPr defaultColWidth="9.140625" defaultRowHeight="17.25" customHeight="1" x14ac:dyDescent="0.2"/>
  <cols>
    <col min="1" max="1" width="18.5703125" style="186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4161</v>
      </c>
    </row>
    <row r="3" spans="2:7" ht="17.25" customHeight="1" x14ac:dyDescent="0.2">
      <c r="B3" s="165"/>
    </row>
    <row r="4" spans="2:7" ht="17.25" customHeight="1" x14ac:dyDescent="0.2">
      <c r="C4" s="313" t="s">
        <v>4175</v>
      </c>
      <c r="D4" s="147"/>
      <c r="E4" s="147"/>
      <c r="F4" s="147"/>
      <c r="G4" s="147"/>
    </row>
    <row r="5" spans="2:7" ht="17.25" customHeight="1" x14ac:dyDescent="0.2">
      <c r="B5" s="169"/>
      <c r="C5" s="176"/>
      <c r="D5" s="169"/>
      <c r="E5" s="169"/>
      <c r="F5" s="169"/>
      <c r="G5" s="147"/>
    </row>
    <row r="6" spans="2:7" ht="17.25" customHeight="1" x14ac:dyDescent="0.2">
      <c r="B6" s="207"/>
      <c r="C6" s="179" t="s">
        <v>1283</v>
      </c>
      <c r="D6" s="332" t="s">
        <v>1510</v>
      </c>
      <c r="E6" s="332" t="s">
        <v>355</v>
      </c>
      <c r="F6" s="163" t="s">
        <v>243</v>
      </c>
    </row>
    <row r="7" spans="2:7" ht="17.25" customHeight="1" x14ac:dyDescent="0.2">
      <c r="B7" s="152" t="s">
        <v>381</v>
      </c>
      <c r="C7" s="152" t="s">
        <v>382</v>
      </c>
      <c r="D7" s="332"/>
      <c r="E7" s="332" t="s">
        <v>179</v>
      </c>
      <c r="F7" s="332" t="s">
        <v>158</v>
      </c>
    </row>
    <row r="8" spans="2:7" ht="17.25" customHeight="1" x14ac:dyDescent="0.2">
      <c r="B8" s="172" t="s">
        <v>4176</v>
      </c>
      <c r="C8" s="175" t="s">
        <v>4177</v>
      </c>
      <c r="D8" s="322">
        <v>43332</v>
      </c>
      <c r="E8" s="322">
        <f t="shared" ref="E8" si="0">D8+7</f>
        <v>43339</v>
      </c>
      <c r="F8" s="322">
        <f t="shared" ref="F8" si="1">D8+9</f>
        <v>43341</v>
      </c>
    </row>
    <row r="9" spans="2:7" ht="17.25" customHeight="1" x14ac:dyDescent="0.2">
      <c r="B9" s="172" t="s">
        <v>4178</v>
      </c>
      <c r="C9" s="175" t="s">
        <v>4179</v>
      </c>
      <c r="D9" s="322">
        <f t="shared" ref="D9" si="2">D8+7</f>
        <v>43339</v>
      </c>
      <c r="E9" s="322">
        <f t="shared" ref="E9" si="3">D9+7</f>
        <v>43346</v>
      </c>
      <c r="F9" s="322">
        <f t="shared" ref="F9" si="4">D9+9</f>
        <v>43348</v>
      </c>
    </row>
    <row r="10" spans="2:7" ht="17.25" customHeight="1" x14ac:dyDescent="0.2">
      <c r="B10" s="171" t="s">
        <v>4180</v>
      </c>
      <c r="C10" s="173" t="s">
        <v>4181</v>
      </c>
      <c r="D10" s="320">
        <v>43351</v>
      </c>
      <c r="E10" s="154">
        <f t="shared" ref="E10" si="5">D10+7</f>
        <v>43358</v>
      </c>
      <c r="F10" s="320">
        <v>43357</v>
      </c>
    </row>
    <row r="11" spans="2:7" ht="17.25" customHeight="1" x14ac:dyDescent="0.2">
      <c r="B11" s="157"/>
    </row>
    <row r="12" spans="2:7" ht="17.25" customHeight="1" x14ac:dyDescent="0.2">
      <c r="B12" s="157"/>
    </row>
    <row r="13" spans="2:7" ht="17.25" customHeight="1" x14ac:dyDescent="0.2">
      <c r="B13" s="207"/>
      <c r="C13" s="179" t="s">
        <v>1283</v>
      </c>
      <c r="D13" s="332" t="s">
        <v>1510</v>
      </c>
      <c r="E13" s="332" t="s">
        <v>226</v>
      </c>
      <c r="F13" s="332" t="s">
        <v>205</v>
      </c>
      <c r="G13" s="332" t="s">
        <v>4182</v>
      </c>
    </row>
    <row r="14" spans="2:7" ht="17.25" customHeight="1" x14ac:dyDescent="0.2">
      <c r="B14" s="152" t="s">
        <v>381</v>
      </c>
      <c r="C14" s="152" t="s">
        <v>382</v>
      </c>
      <c r="D14" s="332"/>
      <c r="E14" s="332" t="s">
        <v>179</v>
      </c>
      <c r="F14" s="332"/>
      <c r="G14" s="332"/>
    </row>
    <row r="15" spans="2:7" ht="17.25" customHeight="1" x14ac:dyDescent="0.2">
      <c r="B15" s="171" t="s">
        <v>4183</v>
      </c>
      <c r="C15" s="173" t="s">
        <v>4184</v>
      </c>
      <c r="D15" s="320">
        <v>43374</v>
      </c>
      <c r="E15" s="320"/>
      <c r="F15" s="320"/>
      <c r="G15" s="320"/>
    </row>
    <row r="16" spans="2:7" ht="17.25" customHeight="1" x14ac:dyDescent="0.2">
      <c r="B16" s="171"/>
      <c r="C16" s="173" t="s">
        <v>4185</v>
      </c>
      <c r="D16" s="320"/>
      <c r="E16" s="320"/>
      <c r="F16" s="320"/>
      <c r="G16" s="320"/>
    </row>
    <row r="20" spans="2:12" ht="17.25" customHeight="1" x14ac:dyDescent="0.2">
      <c r="B20" s="157" t="s">
        <v>1398</v>
      </c>
      <c r="C20" s="155"/>
      <c r="D20" s="155"/>
      <c r="E20" s="155"/>
      <c r="F20" s="155"/>
      <c r="I20" s="147"/>
      <c r="J20" s="146"/>
      <c r="K20" s="146"/>
      <c r="L20" s="146"/>
    </row>
    <row r="21" spans="2:12" s="159" customFormat="1" ht="17.25" customHeight="1" x14ac:dyDescent="0.2">
      <c r="B21" s="157"/>
      <c r="C21" s="145"/>
      <c r="D21" s="145"/>
      <c r="E21" s="145"/>
      <c r="F21" s="145"/>
      <c r="G21" s="145"/>
      <c r="H21" s="145"/>
      <c r="I21" s="145"/>
      <c r="J21" s="145"/>
      <c r="L21" s="147"/>
    </row>
    <row r="22" spans="2:12" s="159" customFormat="1" ht="17.25" customHeight="1" x14ac:dyDescent="0.2">
      <c r="B22" s="192" t="s">
        <v>528</v>
      </c>
      <c r="C22" s="193"/>
      <c r="D22" s="193"/>
      <c r="E22" s="194"/>
      <c r="F22" s="195" t="s">
        <v>1418</v>
      </c>
      <c r="G22" s="195"/>
      <c r="H22" s="193"/>
      <c r="I22" s="193"/>
      <c r="J22" s="195" t="s">
        <v>530</v>
      </c>
      <c r="K22" s="195"/>
      <c r="L22" s="195"/>
    </row>
    <row r="23" spans="2:12" s="159" customFormat="1" ht="17.25" customHeight="1" x14ac:dyDescent="0.2">
      <c r="B23" s="197" t="s">
        <v>531</v>
      </c>
      <c r="C23" s="193"/>
      <c r="D23" s="198" t="s">
        <v>532</v>
      </c>
      <c r="E23" s="199"/>
      <c r="F23" s="197" t="s">
        <v>533</v>
      </c>
      <c r="G23" s="193"/>
      <c r="H23" s="198" t="s">
        <v>534</v>
      </c>
      <c r="I23" s="193"/>
      <c r="J23" s="197" t="s">
        <v>535</v>
      </c>
      <c r="K23" s="193"/>
      <c r="L23" s="198" t="s">
        <v>536</v>
      </c>
    </row>
    <row r="24" spans="2:12" s="159" customFormat="1" ht="17.25" customHeight="1" x14ac:dyDescent="0.2">
      <c r="B24" s="201" t="s">
        <v>3999</v>
      </c>
      <c r="C24" s="202" t="s">
        <v>4000</v>
      </c>
      <c r="D24" s="203" t="s">
        <v>4001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542</v>
      </c>
      <c r="K24" s="202" t="s">
        <v>1419</v>
      </c>
      <c r="L24" s="203" t="s">
        <v>543</v>
      </c>
    </row>
    <row r="25" spans="2:12" s="159" customFormat="1" ht="17.25" customHeight="1" x14ac:dyDescent="0.2">
      <c r="B25" s="201" t="s">
        <v>4002</v>
      </c>
      <c r="C25" s="202" t="s">
        <v>4003</v>
      </c>
      <c r="D25" s="203" t="s">
        <v>4004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549</v>
      </c>
      <c r="K25" s="202" t="s">
        <v>1420</v>
      </c>
      <c r="L25" s="203" t="s">
        <v>550</v>
      </c>
    </row>
    <row r="26" spans="2:12" s="159" customFormat="1" ht="17.25" customHeight="1" x14ac:dyDescent="0.2">
      <c r="B26" s="201" t="s">
        <v>1421</v>
      </c>
      <c r="C26" s="202" t="s">
        <v>4005</v>
      </c>
      <c r="D26" s="203" t="s">
        <v>1422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1423</v>
      </c>
      <c r="K26" s="202" t="s">
        <v>1424</v>
      </c>
      <c r="L26" s="203" t="s">
        <v>1425</v>
      </c>
    </row>
    <row r="27" spans="2:12" s="159" customFormat="1" ht="17.25" customHeight="1" x14ac:dyDescent="0.2">
      <c r="B27" s="201" t="s">
        <v>4006</v>
      </c>
      <c r="C27" s="202" t="s">
        <v>4007</v>
      </c>
      <c r="D27" s="203" t="s">
        <v>4008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563</v>
      </c>
      <c r="K27" s="202" t="s">
        <v>1426</v>
      </c>
      <c r="L27" s="203" t="s">
        <v>564</v>
      </c>
    </row>
    <row r="28" spans="2:12" s="159" customFormat="1" ht="17.25" customHeight="1" x14ac:dyDescent="0.2">
      <c r="B28" s="201" t="s">
        <v>558</v>
      </c>
      <c r="C28" s="202" t="s">
        <v>4009</v>
      </c>
      <c r="D28" s="203" t="s">
        <v>559</v>
      </c>
      <c r="E28" s="197"/>
      <c r="F28" s="201"/>
      <c r="G28" s="202"/>
      <c r="H28" s="203"/>
      <c r="I28" s="193"/>
      <c r="J28" s="201" t="s">
        <v>570</v>
      </c>
      <c r="K28" s="202" t="s">
        <v>1427</v>
      </c>
      <c r="L28" s="203" t="s">
        <v>571</v>
      </c>
    </row>
    <row r="29" spans="2:12" s="159" customFormat="1" ht="17.25" customHeight="1" x14ac:dyDescent="0.2">
      <c r="B29" s="201" t="s">
        <v>4010</v>
      </c>
      <c r="C29" s="202" t="s">
        <v>4011</v>
      </c>
      <c r="D29" s="203" t="s">
        <v>4012</v>
      </c>
      <c r="E29" s="197"/>
      <c r="F29" s="201"/>
      <c r="G29" s="202"/>
      <c r="H29" s="203"/>
      <c r="I29" s="193"/>
      <c r="J29" s="201" t="s">
        <v>1430</v>
      </c>
      <c r="K29" s="202" t="s">
        <v>1431</v>
      </c>
      <c r="L29" s="203" t="s">
        <v>1432</v>
      </c>
    </row>
    <row r="30" spans="2:12" s="159" customFormat="1" ht="17.25" customHeight="1" x14ac:dyDescent="0.2">
      <c r="B30" s="201" t="s">
        <v>4013</v>
      </c>
      <c r="C30" s="202" t="s">
        <v>4014</v>
      </c>
      <c r="D30" s="203" t="s">
        <v>4015</v>
      </c>
      <c r="E30" s="197"/>
      <c r="F30" s="196"/>
      <c r="G30" s="196"/>
      <c r="H30" s="196"/>
      <c r="I30" s="193"/>
      <c r="J30" s="201"/>
      <c r="K30" s="202"/>
      <c r="L30" s="203"/>
    </row>
    <row r="31" spans="2:12" s="159" customFormat="1" ht="17.25" customHeight="1" x14ac:dyDescent="0.2">
      <c r="B31" s="201" t="s">
        <v>4016</v>
      </c>
      <c r="C31" s="202" t="s">
        <v>4017</v>
      </c>
      <c r="D31" s="203" t="s">
        <v>4018</v>
      </c>
      <c r="E31" s="197"/>
      <c r="F31" s="201"/>
      <c r="G31" s="197"/>
      <c r="H31" s="203"/>
      <c r="I31" s="193"/>
      <c r="J31" s="197"/>
      <c r="K31" s="193"/>
      <c r="L31" s="198"/>
    </row>
    <row r="33" spans="2:11" ht="17.25" customHeight="1" x14ac:dyDescent="0.2">
      <c r="B33" s="193" t="s">
        <v>1435</v>
      </c>
      <c r="C33" s="193" t="s">
        <v>1436</v>
      </c>
      <c r="D33" s="205"/>
      <c r="E33" s="193"/>
      <c r="F33" s="193" t="s">
        <v>1437</v>
      </c>
      <c r="G33" s="206" t="s">
        <v>1438</v>
      </c>
      <c r="H33" s="196"/>
      <c r="I33" s="193"/>
      <c r="J33" s="193" t="s">
        <v>1437</v>
      </c>
      <c r="K33" s="193" t="s">
        <v>1439</v>
      </c>
    </row>
    <row r="54" spans="2:5" ht="17.25" customHeight="1" x14ac:dyDescent="0.2">
      <c r="B54" s="207"/>
      <c r="C54" s="179" t="s">
        <v>1283</v>
      </c>
      <c r="D54" s="332" t="s">
        <v>1510</v>
      </c>
      <c r="E54" s="163" t="s">
        <v>243</v>
      </c>
    </row>
    <row r="55" spans="2:5" ht="17.25" customHeight="1" x14ac:dyDescent="0.2">
      <c r="B55" s="152" t="s">
        <v>381</v>
      </c>
      <c r="C55" s="152" t="s">
        <v>382</v>
      </c>
      <c r="D55" s="332"/>
      <c r="E55" s="332" t="s">
        <v>158</v>
      </c>
    </row>
    <row r="56" spans="2:5" ht="17.25" customHeight="1" x14ac:dyDescent="0.2">
      <c r="B56" s="171" t="s">
        <v>4186</v>
      </c>
      <c r="C56" s="173" t="s">
        <v>4187</v>
      </c>
      <c r="D56" s="320">
        <v>43087</v>
      </c>
      <c r="E56" s="261">
        <v>43096</v>
      </c>
    </row>
    <row r="57" spans="2:5" ht="17.25" customHeight="1" x14ac:dyDescent="0.2">
      <c r="B57" s="172" t="s">
        <v>4188</v>
      </c>
      <c r="C57" s="175" t="s">
        <v>4189</v>
      </c>
      <c r="D57" s="322">
        <v>43101</v>
      </c>
      <c r="E57" s="322">
        <v>43110</v>
      </c>
    </row>
  </sheetData>
  <customSheetViews>
    <customSheetView guid="{1ECD3B71-3848-4973-92B4-4B4B149BC657}" scale="85" fitToPage="1" state="hidden">
      <selection activeCell="J12" sqref="J12"/>
      <pageMargins left="0" right="0" top="0" bottom="0" header="0" footer="0"/>
      <pageSetup paperSize="9" scale="51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22">
      <selection activeCell="B38" sqref="B38:B47"/>
      <pageMargins left="0" right="0" top="0" bottom="0" header="0" footer="0"/>
      <pageSetup paperSize="9" scale="60" orientation="landscape" r:id="rId2"/>
    </customSheetView>
    <customSheetView guid="{2EFCC4AA-DFFF-400E-B34F-BF7B9FA2A1FF}" scale="85" fitToPage="1" hiddenRows="1">
      <selection activeCell="E18" sqref="E18"/>
      <pageMargins left="0" right="0" top="0" bottom="0" header="0" footer="0"/>
      <pageSetup paperSize="9" scale="60" orientation="landscape" r:id="rId3"/>
    </customSheetView>
    <customSheetView guid="{3485952D-0C31-4884-9EDF-552F3D1B124B}" scale="85" showPageBreaks="1" fitToPage="1">
      <selection activeCell="F21" sqref="F21"/>
      <pageMargins left="0" right="0" top="0" bottom="0" header="0" footer="0"/>
      <pageSetup paperSize="9" scale="49" orientation="landscape" r:id="rId4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E13" sqref="E13"/>
      <pageMargins left="0" right="0" top="0" bottom="0" header="0" footer="0"/>
      <pageSetup paperSize="9" scale="50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C5" sqref="C5"/>
      <pageMargins left="0" right="0" top="0" bottom="0" header="0" footer="0"/>
      <pageSetup paperSize="9" scale="60" orientation="landscape" r:id="rId6"/>
    </customSheetView>
    <customSheetView guid="{1BFD2ADD-60C4-4334-9BDE-E3C6DD17BEED}" scale="85" fitToPage="1" state="hidden">
      <selection activeCell="J12" sqref="J1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J12" sqref="J12"/>
      <pageMargins left="0" right="0" top="0" bottom="0" header="0" footer="0"/>
      <pageSetup paperSize="9" scale="51" orientation="landscape" r:id="rId8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J12" sqref="J12"/>
      <pageMargins left="0" right="0" top="0" bottom="0" header="0" footer="0"/>
      <pageSetup paperSize="9" scale="51" orientation="landscape" r:id="rId9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J12" sqref="J12"/>
      <pageMargins left="0" right="0" top="0" bottom="0" header="0" footer="0"/>
      <pageSetup paperSize="9" scale="51" orientation="landscape" r:id="rId10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>
      <selection activeCell="J12" sqref="J12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</customSheetViews>
  <hyperlinks>
    <hyperlink ref="D27" r:id="rId12" display="williewong@msca.com.sg" xr:uid="{00000000-0004-0000-1600-000000000000}"/>
    <hyperlink ref="D28" r:id="rId13" display="nlew@msca.com.sg" xr:uid="{00000000-0004-0000-1600-000001000000}"/>
    <hyperlink ref="D29" r:id="rId14" display="jasonlim@msca.com.sg" xr:uid="{00000000-0004-0000-1600-000002000000}"/>
    <hyperlink ref="H23" r:id="rId15" display="custsvc@msca.com.sg" xr:uid="{00000000-0004-0000-1600-000003000000}"/>
    <hyperlink ref="D31" r:id="rId16" display="hlnguyen@msca.com.sg" xr:uid="{00000000-0004-0000-1600-000004000000}"/>
    <hyperlink ref="L29" r:id="rId17" display="ytluo@msca.com.sg" xr:uid="{00000000-0004-0000-1600-000005000000}"/>
    <hyperlink ref="L23" r:id="rId18" display="sinexp@msca.com.sg" xr:uid="{00000000-0004-0000-1600-000006000000}"/>
    <hyperlink ref="L28" r:id="rId19" display="kslim@msca.com.sg" xr:uid="{00000000-0004-0000-1600-000007000000}"/>
    <hyperlink ref="D30" r:id="rId20" display="jfong@msca.com.sg " xr:uid="{00000000-0004-0000-1600-000008000000}"/>
    <hyperlink ref="L27" r:id="rId21" display="mailto:skoh@msca.com.sg" xr:uid="{00000000-0004-0000-1600-000009000000}"/>
    <hyperlink ref="D26" r:id="rId22" display="nlee@msca.com.sg" xr:uid="{00000000-0004-0000-1600-00000A000000}"/>
    <hyperlink ref="D25" r:id="rId23" display="klee@msca.com.sg" xr:uid="{00000000-0004-0000-1600-00000B000000}"/>
    <hyperlink ref="D23" r:id="rId24" display="mktg-dept@msca.com.sg" xr:uid="{00000000-0004-0000-1600-00000C000000}"/>
  </hyperlinks>
  <pageMargins left="0.7" right="0.7" top="0.75" bottom="0.75" header="0.3" footer="0.3"/>
  <pageSetup paperSize="9" scale="53" orientation="landscape" r:id="rId25"/>
  <headerFooter>
    <oddFooter>&amp;L_x000D_&amp;1#&amp;"Calibri"&amp;10&amp;K000000 Sensitivity: Public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0">
    <tabColor theme="8" tint="0.39997558519241921"/>
    <pageSetUpPr fitToPage="1"/>
  </sheetPr>
  <dimension ref="A2:L30"/>
  <sheetViews>
    <sheetView zoomScale="85" zoomScaleNormal="100" zoomScaleSheetLayoutView="80" workbookViewId="0">
      <selection activeCell="D14" sqref="D14"/>
    </sheetView>
  </sheetViews>
  <sheetFormatPr defaultColWidth="9.140625" defaultRowHeight="17.25" customHeight="1" x14ac:dyDescent="0.2"/>
  <cols>
    <col min="1" max="1" width="18.5703125" style="211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4161</v>
      </c>
    </row>
    <row r="3" spans="2:8" ht="17.25" customHeight="1" x14ac:dyDescent="0.2">
      <c r="B3" s="165"/>
    </row>
    <row r="4" spans="2:8" ht="17.25" customHeight="1" x14ac:dyDescent="0.2">
      <c r="C4" s="195" t="s">
        <v>4190</v>
      </c>
      <c r="D4" s="147"/>
      <c r="E4" s="147"/>
      <c r="F4" s="147"/>
      <c r="G4" s="147"/>
      <c r="H4" s="147"/>
    </row>
    <row r="5" spans="2:8" ht="17.25" customHeight="1" x14ac:dyDescent="0.2">
      <c r="B5" s="169"/>
      <c r="C5" s="176"/>
      <c r="D5" s="169"/>
      <c r="E5" s="169"/>
      <c r="F5" s="169"/>
      <c r="G5" s="147"/>
      <c r="H5" s="147"/>
    </row>
    <row r="6" spans="2:8" ht="24" x14ac:dyDescent="0.2">
      <c r="B6" s="158"/>
      <c r="C6" s="179" t="s">
        <v>2546</v>
      </c>
      <c r="D6" s="332" t="s">
        <v>1510</v>
      </c>
      <c r="E6" s="332" t="s">
        <v>205</v>
      </c>
      <c r="F6" s="163" t="s">
        <v>362</v>
      </c>
      <c r="G6" s="163" t="s">
        <v>4148</v>
      </c>
      <c r="H6" s="332" t="s">
        <v>250</v>
      </c>
    </row>
    <row r="7" spans="2:8" ht="20.25" customHeight="1" x14ac:dyDescent="0.2">
      <c r="B7" s="152" t="s">
        <v>381</v>
      </c>
      <c r="C7" s="152" t="s">
        <v>382</v>
      </c>
      <c r="D7" s="332"/>
      <c r="E7" s="332" t="s">
        <v>294</v>
      </c>
      <c r="F7" s="332" t="s">
        <v>206</v>
      </c>
      <c r="G7" s="332" t="s">
        <v>179</v>
      </c>
      <c r="H7" s="332" t="s">
        <v>214</v>
      </c>
    </row>
    <row r="8" spans="2:8" ht="17.25" customHeight="1" x14ac:dyDescent="0.2">
      <c r="B8" s="153" t="s">
        <v>2957</v>
      </c>
      <c r="C8" s="299" t="s">
        <v>4191</v>
      </c>
      <c r="D8" s="320">
        <v>43254</v>
      </c>
      <c r="E8" s="320">
        <f t="shared" ref="E8" si="0">D8+5</f>
        <v>43259</v>
      </c>
      <c r="F8" s="320">
        <f t="shared" ref="F8" si="1">D8+6</f>
        <v>43260</v>
      </c>
      <c r="G8" s="320">
        <f t="shared" ref="G8" si="2">D8+7</f>
        <v>43261</v>
      </c>
      <c r="H8" s="320">
        <f t="shared" ref="H8" si="3">D8+10</f>
        <v>43264</v>
      </c>
    </row>
    <row r="9" spans="2:8" ht="17.25" customHeight="1" x14ac:dyDescent="0.2">
      <c r="B9" s="305" t="s">
        <v>4192</v>
      </c>
      <c r="C9" s="306" t="s">
        <v>4172</v>
      </c>
      <c r="D9" s="321">
        <f t="shared" ref="D9:D16" si="4">D8+7</f>
        <v>43261</v>
      </c>
      <c r="E9" s="320">
        <f t="shared" ref="E9:E16" si="5">D9+5</f>
        <v>43266</v>
      </c>
      <c r="F9" s="320">
        <f t="shared" ref="F9:F16" si="6">D9+6</f>
        <v>43267</v>
      </c>
      <c r="G9" s="320">
        <f t="shared" ref="G9:G16" si="7">D9+7</f>
        <v>43268</v>
      </c>
      <c r="H9" s="320">
        <f t="shared" ref="H9:H16" si="8">D9+10</f>
        <v>43271</v>
      </c>
    </row>
    <row r="10" spans="2:8" ht="17.25" customHeight="1" x14ac:dyDescent="0.2">
      <c r="B10" s="305" t="s">
        <v>4193</v>
      </c>
      <c r="C10" s="306" t="s">
        <v>4194</v>
      </c>
      <c r="D10" s="321">
        <f t="shared" si="4"/>
        <v>43268</v>
      </c>
      <c r="E10" s="320">
        <f t="shared" si="5"/>
        <v>43273</v>
      </c>
      <c r="F10" s="320">
        <f t="shared" si="6"/>
        <v>43274</v>
      </c>
      <c r="G10" s="320">
        <f t="shared" si="7"/>
        <v>43275</v>
      </c>
      <c r="H10" s="320">
        <f t="shared" si="8"/>
        <v>43278</v>
      </c>
    </row>
    <row r="11" spans="2:8" ht="17.25" customHeight="1" x14ac:dyDescent="0.2">
      <c r="B11" s="305" t="s">
        <v>4195</v>
      </c>
      <c r="C11" s="306" t="s">
        <v>4196</v>
      </c>
      <c r="D11" s="321">
        <f t="shared" si="4"/>
        <v>43275</v>
      </c>
      <c r="E11" s="320">
        <f t="shared" si="5"/>
        <v>43280</v>
      </c>
      <c r="F11" s="320">
        <f t="shared" si="6"/>
        <v>43281</v>
      </c>
      <c r="G11" s="320">
        <f t="shared" si="7"/>
        <v>43282</v>
      </c>
      <c r="H11" s="320">
        <f t="shared" si="8"/>
        <v>43285</v>
      </c>
    </row>
    <row r="12" spans="2:8" ht="17.25" customHeight="1" x14ac:dyDescent="0.2">
      <c r="B12" s="307" t="s">
        <v>4197</v>
      </c>
      <c r="C12" s="308" t="s">
        <v>4198</v>
      </c>
      <c r="D12" s="309">
        <f t="shared" si="4"/>
        <v>43282</v>
      </c>
      <c r="E12" s="322">
        <f t="shared" si="5"/>
        <v>43287</v>
      </c>
      <c r="F12" s="322">
        <f t="shared" si="6"/>
        <v>43288</v>
      </c>
      <c r="G12" s="322">
        <f t="shared" si="7"/>
        <v>43289</v>
      </c>
      <c r="H12" s="322">
        <f t="shared" si="8"/>
        <v>43292</v>
      </c>
    </row>
    <row r="13" spans="2:8" ht="17.25" customHeight="1" x14ac:dyDescent="0.2">
      <c r="B13" s="307" t="s">
        <v>4199</v>
      </c>
      <c r="C13" s="308" t="s">
        <v>4177</v>
      </c>
      <c r="D13" s="309">
        <f t="shared" si="4"/>
        <v>43289</v>
      </c>
      <c r="E13" s="322">
        <f t="shared" si="5"/>
        <v>43294</v>
      </c>
      <c r="F13" s="322">
        <f t="shared" si="6"/>
        <v>43295</v>
      </c>
      <c r="G13" s="322">
        <f t="shared" si="7"/>
        <v>43296</v>
      </c>
      <c r="H13" s="322">
        <f t="shared" si="8"/>
        <v>43299</v>
      </c>
    </row>
    <row r="14" spans="2:8" ht="17.25" customHeight="1" x14ac:dyDescent="0.2">
      <c r="B14" s="307" t="s">
        <v>4200</v>
      </c>
      <c r="C14" s="308" t="s">
        <v>4179</v>
      </c>
      <c r="D14" s="309">
        <f t="shared" si="4"/>
        <v>43296</v>
      </c>
      <c r="E14" s="322">
        <f t="shared" si="5"/>
        <v>43301</v>
      </c>
      <c r="F14" s="322">
        <f t="shared" si="6"/>
        <v>43302</v>
      </c>
      <c r="G14" s="322">
        <f t="shared" si="7"/>
        <v>43303</v>
      </c>
      <c r="H14" s="322">
        <f t="shared" si="8"/>
        <v>43306</v>
      </c>
    </row>
    <row r="15" spans="2:8" ht="17.25" customHeight="1" x14ac:dyDescent="0.2">
      <c r="B15" s="307" t="s">
        <v>4201</v>
      </c>
      <c r="C15" s="308" t="s">
        <v>4181</v>
      </c>
      <c r="D15" s="309">
        <f t="shared" si="4"/>
        <v>43303</v>
      </c>
      <c r="E15" s="322">
        <f t="shared" si="5"/>
        <v>43308</v>
      </c>
      <c r="F15" s="322">
        <f t="shared" si="6"/>
        <v>43309</v>
      </c>
      <c r="G15" s="322">
        <f t="shared" si="7"/>
        <v>43310</v>
      </c>
      <c r="H15" s="322">
        <f t="shared" si="8"/>
        <v>43313</v>
      </c>
    </row>
    <row r="16" spans="2:8" ht="17.25" customHeight="1" x14ac:dyDescent="0.2">
      <c r="B16" s="307" t="s">
        <v>4202</v>
      </c>
      <c r="C16" s="308" t="s">
        <v>4185</v>
      </c>
      <c r="D16" s="309">
        <f t="shared" si="4"/>
        <v>43310</v>
      </c>
      <c r="E16" s="322">
        <f t="shared" si="5"/>
        <v>43315</v>
      </c>
      <c r="F16" s="322">
        <f t="shared" si="6"/>
        <v>43316</v>
      </c>
      <c r="G16" s="322">
        <f t="shared" si="7"/>
        <v>43317</v>
      </c>
      <c r="H16" s="322">
        <f t="shared" si="8"/>
        <v>43320</v>
      </c>
    </row>
    <row r="17" spans="2:12" ht="17.25" customHeight="1" x14ac:dyDescent="0.2">
      <c r="B17" s="157" t="s">
        <v>1398</v>
      </c>
      <c r="C17" s="155"/>
      <c r="D17" s="155"/>
      <c r="E17" s="155"/>
      <c r="F17" s="155"/>
      <c r="G17" s="180" t="s">
        <v>2101</v>
      </c>
      <c r="H17" s="149"/>
      <c r="I17" s="147"/>
      <c r="J17" s="146"/>
      <c r="K17" s="146"/>
      <c r="L17" s="146"/>
    </row>
    <row r="18" spans="2:12" s="159" customFormat="1" ht="17.25" customHeight="1" x14ac:dyDescent="0.2">
      <c r="B18" s="157"/>
      <c r="C18" s="145"/>
      <c r="D18" s="145"/>
      <c r="E18" s="145"/>
      <c r="F18" s="145"/>
      <c r="G18" s="145"/>
      <c r="H18" s="145"/>
      <c r="I18" s="145"/>
      <c r="J18" s="145"/>
      <c r="L18" s="147"/>
    </row>
    <row r="19" spans="2:12" s="159" customFormat="1" ht="17.25" customHeight="1" x14ac:dyDescent="0.2">
      <c r="B19" s="192" t="s">
        <v>528</v>
      </c>
      <c r="C19" s="193"/>
      <c r="D19" s="193"/>
      <c r="E19" s="194"/>
      <c r="F19" s="195" t="s">
        <v>1418</v>
      </c>
      <c r="G19" s="195"/>
      <c r="H19" s="193"/>
      <c r="I19" s="193"/>
      <c r="J19" s="195" t="s">
        <v>530</v>
      </c>
      <c r="K19" s="195"/>
      <c r="L19" s="195"/>
    </row>
    <row r="20" spans="2:12" s="159" customFormat="1" ht="17.25" customHeight="1" x14ac:dyDescent="0.2">
      <c r="B20" s="197" t="s">
        <v>531</v>
      </c>
      <c r="C20" s="193"/>
      <c r="D20" s="198" t="s">
        <v>532</v>
      </c>
      <c r="E20" s="199"/>
      <c r="F20" s="197" t="s">
        <v>533</v>
      </c>
      <c r="G20" s="193"/>
      <c r="H20" s="198" t="s">
        <v>534</v>
      </c>
      <c r="I20" s="193"/>
      <c r="J20" s="197" t="s">
        <v>535</v>
      </c>
      <c r="K20" s="193"/>
      <c r="L20" s="198" t="s">
        <v>536</v>
      </c>
    </row>
    <row r="21" spans="2:12" s="159" customFormat="1" ht="17.25" customHeight="1" x14ac:dyDescent="0.2">
      <c r="B21" s="201" t="s">
        <v>3999</v>
      </c>
      <c r="C21" s="202" t="s">
        <v>4000</v>
      </c>
      <c r="D21" s="203" t="s">
        <v>4001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3"/>
      <c r="J21" s="201" t="s">
        <v>542</v>
      </c>
      <c r="K21" s="202" t="s">
        <v>1419</v>
      </c>
      <c r="L21" s="203" t="s">
        <v>543</v>
      </c>
    </row>
    <row r="22" spans="2:12" s="159" customFormat="1" ht="17.25" customHeight="1" x14ac:dyDescent="0.2">
      <c r="B22" s="201" t="s">
        <v>4002</v>
      </c>
      <c r="C22" s="202" t="s">
        <v>4003</v>
      </c>
      <c r="D22" s="203" t="s">
        <v>4004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3"/>
      <c r="J22" s="201" t="s">
        <v>549</v>
      </c>
      <c r="K22" s="202" t="s">
        <v>1420</v>
      </c>
      <c r="L22" s="203" t="s">
        <v>550</v>
      </c>
    </row>
    <row r="23" spans="2:12" s="159" customFormat="1" ht="17.25" customHeight="1" x14ac:dyDescent="0.2">
      <c r="B23" s="201" t="s">
        <v>1421</v>
      </c>
      <c r="C23" s="202" t="s">
        <v>4005</v>
      </c>
      <c r="D23" s="203" t="s">
        <v>1422</v>
      </c>
      <c r="E23" s="197"/>
      <c r="F23" s="254" t="e">
        <f>#REF!</f>
        <v>#REF!</v>
      </c>
      <c r="G23" s="254" t="e">
        <f>#REF!</f>
        <v>#REF!</v>
      </c>
      <c r="H23" s="110" t="e">
        <f>#REF!</f>
        <v>#REF!</v>
      </c>
      <c r="I23" s="193"/>
      <c r="J23" s="201" t="s">
        <v>1423</v>
      </c>
      <c r="K23" s="202" t="s">
        <v>1424</v>
      </c>
      <c r="L23" s="203" t="s">
        <v>1425</v>
      </c>
    </row>
    <row r="24" spans="2:12" s="159" customFormat="1" ht="17.25" customHeight="1" x14ac:dyDescent="0.2">
      <c r="B24" s="201" t="s">
        <v>4006</v>
      </c>
      <c r="C24" s="202" t="s">
        <v>4007</v>
      </c>
      <c r="D24" s="203" t="s">
        <v>4008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563</v>
      </c>
      <c r="K24" s="202" t="s">
        <v>1426</v>
      </c>
      <c r="L24" s="203" t="s">
        <v>564</v>
      </c>
    </row>
    <row r="25" spans="2:12" s="159" customFormat="1" ht="17.25" customHeight="1" x14ac:dyDescent="0.2">
      <c r="B25" s="201" t="s">
        <v>558</v>
      </c>
      <c r="C25" s="202" t="s">
        <v>4009</v>
      </c>
      <c r="D25" s="203" t="s">
        <v>559</v>
      </c>
      <c r="E25" s="197"/>
      <c r="F25" s="201"/>
      <c r="G25" s="202"/>
      <c r="H25" s="203"/>
      <c r="I25" s="193"/>
      <c r="J25" s="201" t="s">
        <v>570</v>
      </c>
      <c r="K25" s="202" t="s">
        <v>1427</v>
      </c>
      <c r="L25" s="203" t="s">
        <v>571</v>
      </c>
    </row>
    <row r="26" spans="2:12" s="159" customFormat="1" ht="17.25" customHeight="1" x14ac:dyDescent="0.2">
      <c r="B26" s="201" t="s">
        <v>4010</v>
      </c>
      <c r="C26" s="202" t="s">
        <v>4011</v>
      </c>
      <c r="D26" s="203" t="s">
        <v>4012</v>
      </c>
      <c r="E26" s="197"/>
      <c r="F26" s="201"/>
      <c r="G26" s="202"/>
      <c r="H26" s="203"/>
      <c r="I26" s="193"/>
      <c r="J26" s="201" t="s">
        <v>1430</v>
      </c>
      <c r="K26" s="202" t="s">
        <v>1431</v>
      </c>
      <c r="L26" s="203" t="s">
        <v>1432</v>
      </c>
    </row>
    <row r="27" spans="2:12" s="159" customFormat="1" ht="17.25" customHeight="1" x14ac:dyDescent="0.2">
      <c r="B27" s="201" t="s">
        <v>4013</v>
      </c>
      <c r="C27" s="202" t="s">
        <v>4014</v>
      </c>
      <c r="D27" s="203" t="s">
        <v>4015</v>
      </c>
      <c r="E27" s="197"/>
      <c r="F27" s="196"/>
      <c r="G27" s="196"/>
      <c r="H27" s="196"/>
      <c r="I27" s="193"/>
      <c r="J27" s="201"/>
      <c r="K27" s="202"/>
      <c r="L27" s="203"/>
    </row>
    <row r="28" spans="2:12" s="159" customFormat="1" ht="17.25" customHeight="1" x14ac:dyDescent="0.2">
      <c r="B28" s="201" t="s">
        <v>4016</v>
      </c>
      <c r="C28" s="202" t="s">
        <v>4017</v>
      </c>
      <c r="D28" s="203" t="s">
        <v>4018</v>
      </c>
      <c r="E28" s="197"/>
      <c r="F28" s="201"/>
      <c r="G28" s="197"/>
      <c r="H28" s="203"/>
      <c r="I28" s="193"/>
      <c r="J28" s="197"/>
      <c r="K28" s="193"/>
      <c r="L28" s="198"/>
    </row>
    <row r="29" spans="2:12" ht="17.25" customHeight="1" x14ac:dyDescent="0.2">
      <c r="B29" s="196"/>
      <c r="C29" s="196"/>
      <c r="D29" s="204"/>
      <c r="E29" s="204"/>
      <c r="F29" s="201"/>
      <c r="G29" s="197"/>
      <c r="H29" s="203"/>
      <c r="I29" s="193"/>
      <c r="J29" s="18"/>
      <c r="K29" s="18"/>
      <c r="L29" s="18"/>
    </row>
    <row r="30" spans="2:12" ht="17.25" customHeight="1" x14ac:dyDescent="0.2">
      <c r="B30" s="193" t="s">
        <v>1435</v>
      </c>
      <c r="C30" s="193" t="s">
        <v>1436</v>
      </c>
      <c r="D30" s="205"/>
      <c r="E30" s="193"/>
      <c r="F30" s="193" t="s">
        <v>1437</v>
      </c>
      <c r="G30" s="206" t="s">
        <v>1438</v>
      </c>
      <c r="H30" s="196"/>
      <c r="I30" s="193"/>
      <c r="J30" s="193" t="s">
        <v>1437</v>
      </c>
      <c r="K30" s="193" t="s">
        <v>1439</v>
      </c>
      <c r="L30" s="196"/>
    </row>
  </sheetData>
  <customSheetViews>
    <customSheetView guid="{1ECD3B71-3848-4973-92B4-4B4B149BC657}" scale="85" fitToPage="1" state="hidden">
      <selection activeCell="D14" sqref="D14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37">
      <selection activeCell="E6" sqref="E6"/>
      <pageMargins left="0" right="0" top="0" bottom="0" header="0" footer="0"/>
      <pageSetup paperSize="9" scale="60" orientation="landscape" r:id="rId2"/>
    </customSheetView>
    <customSheetView guid="{081BDD81-EE06-4095-AD37-7E4189D26072}" scale="85" fitToPage="1" showAutoFilter="1">
      <selection activeCell="H40" sqref="H40"/>
      <pageMargins left="0" right="0" top="0" bottom="0" header="0" footer="0"/>
      <pageSetup paperSize="9" scale="60" orientation="landscape" r:id="rId3"/>
      <autoFilter ref="B48:G54" xr:uid="{91170769-8270-426D-8E2D-ACEFF05F201F}">
        <sortState xmlns:xlrd2="http://schemas.microsoft.com/office/spreadsheetml/2017/richdata2" ref="B53:G57">
          <sortCondition ref="D51:D57"/>
        </sortState>
      </autoFilter>
    </customSheetView>
    <customSheetView guid="{9E7EEAA3-A5FB-49FD-8C3A-1AF14EAE95FB}" scale="85" fitToPage="1">
      <selection activeCell="J9" sqref="J9"/>
      <pageMargins left="0" right="0" top="0" bottom="0" header="0" footer="0"/>
      <pageSetup paperSize="9" scale="60" orientation="landscape" r:id="rId4"/>
    </customSheetView>
    <customSheetView guid="{2EFCC4AA-DFFF-400E-B34F-BF7B9FA2A1FF}" fitToPage="1">
      <selection activeCell="F13" sqref="F13"/>
      <pageMargins left="0" right="0" top="0" bottom="0" header="0" footer="0"/>
      <pageSetup paperSize="9" scale="60" orientation="landscape" r:id="rId5"/>
    </customSheetView>
    <customSheetView guid="{3485952D-0C31-4884-9EDF-552F3D1B124B}" scale="85" showPageBreaks="1" fitToPage="1">
      <selection activeCell="G6" sqref="B6:G16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H14" sqref="H14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8773B614-CBE7-474E-B57F-0A27A3791CF3}" scale="85" fitToPage="1" state="hidden">
      <selection activeCell="F6" sqref="F6"/>
      <pageMargins left="0" right="0" top="0" bottom="0" header="0" footer="0"/>
      <pageSetup paperSize="9" scale="60" orientation="landscape" r:id="rId8"/>
    </customSheetView>
    <customSheetView guid="{1BFD2ADD-60C4-4334-9BDE-E3C6DD17BEED}" scale="85" fitToPage="1" state="hidden">
      <selection activeCell="D14" sqref="D14"/>
      <pageMargins left="0" right="0" top="0" bottom="0" header="0" footer="0"/>
      <pageSetup paperSize="9" scale="67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D14" sqref="D14"/>
      <pageMargins left="0" right="0" top="0" bottom="0" header="0" footer="0"/>
      <pageSetup paperSize="9" scale="67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D14" sqref="D14"/>
      <pageMargins left="0" right="0" top="0" bottom="0" header="0" footer="0"/>
      <pageSetup paperSize="9" scale="67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D14" sqref="D14"/>
      <pageMargins left="0" right="0" top="0" bottom="0" header="0" footer="0"/>
      <pageSetup paperSize="9" scale="6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>
      <selection activeCell="D14" sqref="D14"/>
      <pageMargins left="0" right="0" top="0" bottom="0" header="0" footer="0"/>
      <pageSetup paperSize="9" scale="67" orientation="landscape" r:id="rId13"/>
      <headerFooter>
        <oddFooter>&amp;L&amp;1#&amp;"Calibri"&amp;10 Sensitivity: Public</oddFooter>
      </headerFooter>
    </customSheetView>
  </customSheetViews>
  <hyperlinks>
    <hyperlink ref="D24" r:id="rId14" display="williewong@msca.com.sg" xr:uid="{00000000-0004-0000-1700-000000000000}"/>
    <hyperlink ref="D25" r:id="rId15" display="nlew@msca.com.sg" xr:uid="{00000000-0004-0000-1700-000001000000}"/>
    <hyperlink ref="D26" r:id="rId16" display="jasonlim@msca.com.sg" xr:uid="{00000000-0004-0000-1700-000002000000}"/>
    <hyperlink ref="H20" r:id="rId17" display="custsvc@msca.com.sg" xr:uid="{00000000-0004-0000-1700-000003000000}"/>
    <hyperlink ref="D28" r:id="rId18" display="hlnguyen@msca.com.sg" xr:uid="{00000000-0004-0000-1700-000004000000}"/>
    <hyperlink ref="L26" r:id="rId19" display="ytluo@msca.com.sg" xr:uid="{00000000-0004-0000-1700-000005000000}"/>
    <hyperlink ref="L20" r:id="rId20" display="sinexp@msca.com.sg" xr:uid="{00000000-0004-0000-1700-000006000000}"/>
    <hyperlink ref="L25" r:id="rId21" display="kslim@msca.com.sg" xr:uid="{00000000-0004-0000-1700-000007000000}"/>
    <hyperlink ref="D27" r:id="rId22" display="jfong@msca.com.sg " xr:uid="{00000000-0004-0000-1700-000008000000}"/>
    <hyperlink ref="L24" r:id="rId23" display="mailto:skoh@msca.com.sg" xr:uid="{00000000-0004-0000-1700-000009000000}"/>
    <hyperlink ref="D23" r:id="rId24" display="nlee@msca.com.sg" xr:uid="{00000000-0004-0000-1700-00000A000000}"/>
    <hyperlink ref="D22" r:id="rId25" display="klee@msca.com.sg" xr:uid="{00000000-0004-0000-1700-00000B000000}"/>
    <hyperlink ref="D20" r:id="rId26" display="mktg-dept@msca.com.sg" xr:uid="{00000000-0004-0000-1700-00000C000000}"/>
  </hyperlinks>
  <pageMargins left="0.7" right="0.7" top="0.75" bottom="0.75" header="0.3" footer="0.3"/>
  <pageSetup paperSize="9" scale="67" orientation="landscape" r:id="rId27"/>
  <headerFooter>
    <oddFooter>&amp;L_x000D_&amp;1#&amp;"Calibri"&amp;10&amp;K000000 Sensitivity: Public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tabColor rgb="FF00B050"/>
    <pageSetUpPr fitToPage="1"/>
  </sheetPr>
  <dimension ref="A2:L26"/>
  <sheetViews>
    <sheetView zoomScale="80" zoomScaleNormal="80" zoomScaleSheetLayoutView="75" workbookViewId="0">
      <selection activeCell="F10" sqref="F10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20.140625" style="145" customWidth="1"/>
    <col min="5" max="5" width="18.140625" style="145" customWidth="1"/>
    <col min="6" max="8" width="17.140625" style="145" customWidth="1"/>
    <col min="9" max="9" width="19.425781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12" ht="18" customHeight="1" x14ac:dyDescent="0.2">
      <c r="B2" s="8" t="s">
        <v>1281</v>
      </c>
    </row>
    <row r="3" spans="2:12" ht="18" customHeight="1" x14ac:dyDescent="0.2">
      <c r="B3" s="165"/>
    </row>
    <row r="4" spans="2:12" ht="18" customHeight="1" x14ac:dyDescent="0.2">
      <c r="C4" s="313" t="s">
        <v>4203</v>
      </c>
      <c r="H4" s="147"/>
      <c r="I4" s="147"/>
    </row>
    <row r="5" spans="2:12" ht="42" customHeight="1" x14ac:dyDescent="0.2">
      <c r="F5" s="402" t="s">
        <v>4204</v>
      </c>
      <c r="I5" s="146"/>
    </row>
    <row r="6" spans="2:12" s="145" customFormat="1" ht="31.5" customHeight="1" x14ac:dyDescent="0.2">
      <c r="B6" s="394" t="s">
        <v>1955</v>
      </c>
      <c r="C6" s="158"/>
      <c r="D6" s="208" t="s">
        <v>1510</v>
      </c>
      <c r="E6" s="332" t="s">
        <v>142</v>
      </c>
      <c r="F6" s="163" t="s">
        <v>1112</v>
      </c>
      <c r="G6" s="163" t="s">
        <v>362</v>
      </c>
      <c r="H6" s="174"/>
      <c r="I6" s="174"/>
      <c r="J6" s="174"/>
    </row>
    <row r="7" spans="2:12" s="145" customFormat="1" ht="18" customHeight="1" x14ac:dyDescent="0.2">
      <c r="B7" s="158"/>
      <c r="C7" s="169" t="s">
        <v>2546</v>
      </c>
      <c r="D7" s="209"/>
      <c r="E7" s="332" t="s">
        <v>163</v>
      </c>
      <c r="F7" s="332" t="s">
        <v>158</v>
      </c>
      <c r="G7" s="332" t="s">
        <v>214</v>
      </c>
      <c r="H7" s="174"/>
      <c r="I7" s="174"/>
      <c r="J7" s="174"/>
    </row>
    <row r="8" spans="2:12" s="145" customFormat="1" ht="18" customHeight="1" x14ac:dyDescent="0.2">
      <c r="B8" s="358" t="s">
        <v>4205</v>
      </c>
      <c r="C8" s="359" t="s">
        <v>4206</v>
      </c>
      <c r="D8" s="357">
        <v>44284</v>
      </c>
      <c r="E8" s="357">
        <f>D8+3</f>
        <v>44287</v>
      </c>
      <c r="F8" s="357">
        <f>D8+9</f>
        <v>44293</v>
      </c>
      <c r="G8" s="357">
        <f>D8+10</f>
        <v>44294</v>
      </c>
      <c r="H8" s="383" t="s">
        <v>4207</v>
      </c>
    </row>
    <row r="9" spans="2:12" s="145" customFormat="1" ht="18" customHeight="1" x14ac:dyDescent="0.2">
      <c r="B9" s="171" t="s">
        <v>4208</v>
      </c>
      <c r="C9" s="173" t="s">
        <v>4209</v>
      </c>
      <c r="D9" s="320">
        <v>44290</v>
      </c>
      <c r="E9" s="320">
        <f t="shared" ref="E9:E12" si="0">D9+3</f>
        <v>44293</v>
      </c>
      <c r="F9" s="320">
        <f t="shared" ref="F9:F12" si="1">D9+9</f>
        <v>44299</v>
      </c>
      <c r="G9" s="320">
        <f t="shared" ref="G9:G12" si="2">D9+10</f>
        <v>44300</v>
      </c>
      <c r="H9" s="383"/>
    </row>
    <row r="10" spans="2:12" s="145" customFormat="1" ht="18" customHeight="1" x14ac:dyDescent="0.2">
      <c r="B10" s="171" t="s">
        <v>4210</v>
      </c>
      <c r="C10" s="173" t="s">
        <v>4211</v>
      </c>
      <c r="D10" s="320">
        <f t="shared" ref="D10:D12" si="3">D9+7</f>
        <v>44297</v>
      </c>
      <c r="E10" s="320">
        <f t="shared" si="0"/>
        <v>44300</v>
      </c>
      <c r="F10" s="320">
        <f t="shared" si="1"/>
        <v>44306</v>
      </c>
      <c r="G10" s="320">
        <f t="shared" si="2"/>
        <v>44307</v>
      </c>
      <c r="H10" s="383"/>
    </row>
    <row r="11" spans="2:12" s="145" customFormat="1" ht="18" customHeight="1" x14ac:dyDescent="0.2">
      <c r="B11" s="171" t="s">
        <v>3871</v>
      </c>
      <c r="C11" s="173" t="s">
        <v>4212</v>
      </c>
      <c r="D11" s="320">
        <f t="shared" si="3"/>
        <v>44304</v>
      </c>
      <c r="E11" s="320">
        <f t="shared" si="0"/>
        <v>44307</v>
      </c>
      <c r="F11" s="320">
        <f t="shared" si="1"/>
        <v>44313</v>
      </c>
      <c r="G11" s="320">
        <f t="shared" si="2"/>
        <v>44314</v>
      </c>
      <c r="H11" s="383"/>
    </row>
    <row r="12" spans="2:12" s="145" customFormat="1" ht="18" customHeight="1" x14ac:dyDescent="0.2">
      <c r="B12" s="171" t="s">
        <v>4213</v>
      </c>
      <c r="C12" s="173" t="s">
        <v>4214</v>
      </c>
      <c r="D12" s="320">
        <f t="shared" si="3"/>
        <v>44311</v>
      </c>
      <c r="E12" s="320">
        <f t="shared" si="0"/>
        <v>44314</v>
      </c>
      <c r="F12" s="320">
        <f t="shared" si="1"/>
        <v>44320</v>
      </c>
      <c r="G12" s="320">
        <f t="shared" si="2"/>
        <v>44321</v>
      </c>
      <c r="H12" s="383"/>
    </row>
    <row r="13" spans="2:12" s="145" customFormat="1" ht="18" customHeight="1" x14ac:dyDescent="0.2">
      <c r="B13" s="157" t="s">
        <v>1398</v>
      </c>
      <c r="C13" s="155"/>
      <c r="D13" s="155"/>
      <c r="E13" s="155"/>
      <c r="F13" s="155"/>
      <c r="G13" s="147"/>
      <c r="H13" s="147"/>
      <c r="I13" s="147"/>
      <c r="J13" s="147"/>
      <c r="K13" s="147"/>
      <c r="L13" s="147"/>
    </row>
    <row r="14" spans="2:12" s="145" customFormat="1" ht="18" customHeight="1" x14ac:dyDescent="0.2">
      <c r="B14" s="157"/>
      <c r="L14" s="147"/>
    </row>
    <row r="15" spans="2:12" s="159" customFormat="1" ht="18" customHeight="1" x14ac:dyDescent="0.2">
      <c r="B15" s="192" t="s">
        <v>528</v>
      </c>
      <c r="C15" s="193"/>
      <c r="D15" s="193"/>
      <c r="E15" s="194"/>
      <c r="F15" s="195" t="s">
        <v>1418</v>
      </c>
      <c r="G15" s="195"/>
      <c r="H15" s="193"/>
      <c r="I15" s="193"/>
      <c r="J15" s="195" t="s">
        <v>530</v>
      </c>
      <c r="K15" s="195"/>
      <c r="L15" s="195"/>
    </row>
    <row r="16" spans="2:12" s="159" customFormat="1" ht="18" customHeight="1" x14ac:dyDescent="0.2">
      <c r="B16" s="197" t="s">
        <v>531</v>
      </c>
      <c r="C16" s="193"/>
      <c r="D16" s="198" t="s">
        <v>532</v>
      </c>
      <c r="E16" s="199"/>
      <c r="F16" s="197" t="s">
        <v>533</v>
      </c>
      <c r="G16" s="193"/>
      <c r="H16" s="198" t="s">
        <v>534</v>
      </c>
      <c r="I16" s="193"/>
      <c r="J16" s="197" t="s">
        <v>535</v>
      </c>
      <c r="K16" s="193"/>
      <c r="L16" s="198" t="s">
        <v>536</v>
      </c>
    </row>
    <row r="17" spans="2:12" s="159" customFormat="1" ht="18" customHeight="1" x14ac:dyDescent="0.2">
      <c r="B17" s="201" t="s">
        <v>3999</v>
      </c>
      <c r="C17" s="202" t="s">
        <v>4000</v>
      </c>
      <c r="D17" s="203" t="s">
        <v>4001</v>
      </c>
      <c r="E17" s="197"/>
      <c r="F17" s="254" t="e">
        <f>#REF!</f>
        <v>#REF!</v>
      </c>
      <c r="G17" s="254" t="e">
        <f>#REF!</f>
        <v>#REF!</v>
      </c>
      <c r="H17" s="110" t="e">
        <f>#REF!</f>
        <v>#REF!</v>
      </c>
      <c r="I17" s="193"/>
      <c r="J17" s="201" t="s">
        <v>542</v>
      </c>
      <c r="K17" s="202" t="s">
        <v>1419</v>
      </c>
      <c r="L17" s="203" t="s">
        <v>543</v>
      </c>
    </row>
    <row r="18" spans="2:12" s="159" customFormat="1" ht="18" customHeight="1" x14ac:dyDescent="0.2">
      <c r="B18" s="201" t="s">
        <v>4002</v>
      </c>
      <c r="C18" s="202" t="s">
        <v>4003</v>
      </c>
      <c r="D18" s="203" t="s">
        <v>4004</v>
      </c>
      <c r="E18" s="197"/>
      <c r="F18" s="254" t="e">
        <f>#REF!</f>
        <v>#REF!</v>
      </c>
      <c r="G18" s="254" t="e">
        <f>#REF!</f>
        <v>#REF!</v>
      </c>
      <c r="H18" s="110" t="e">
        <f>#REF!</f>
        <v>#REF!</v>
      </c>
      <c r="I18" s="193"/>
      <c r="J18" s="201" t="s">
        <v>549</v>
      </c>
      <c r="K18" s="202" t="s">
        <v>1420</v>
      </c>
      <c r="L18" s="203" t="s">
        <v>550</v>
      </c>
    </row>
    <row r="19" spans="2:12" s="159" customFormat="1" ht="18" customHeight="1" x14ac:dyDescent="0.2">
      <c r="B19" s="201" t="s">
        <v>1421</v>
      </c>
      <c r="C19" s="202" t="s">
        <v>4005</v>
      </c>
      <c r="D19" s="203" t="s">
        <v>1422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3"/>
      <c r="J19" s="201" t="s">
        <v>1423</v>
      </c>
      <c r="K19" s="202" t="s">
        <v>1424</v>
      </c>
      <c r="L19" s="203" t="s">
        <v>1425</v>
      </c>
    </row>
    <row r="20" spans="2:12" s="159" customFormat="1" ht="18" customHeight="1" x14ac:dyDescent="0.2">
      <c r="B20" s="201" t="s">
        <v>4006</v>
      </c>
      <c r="C20" s="202" t="s">
        <v>4007</v>
      </c>
      <c r="D20" s="203" t="s">
        <v>4008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3"/>
      <c r="J20" s="201" t="s">
        <v>563</v>
      </c>
      <c r="K20" s="202" t="s">
        <v>1426</v>
      </c>
      <c r="L20" s="203" t="s">
        <v>564</v>
      </c>
    </row>
    <row r="21" spans="2:12" s="159" customFormat="1" ht="18" customHeight="1" x14ac:dyDescent="0.2">
      <c r="B21" s="201" t="s">
        <v>558</v>
      </c>
      <c r="C21" s="202" t="s">
        <v>4009</v>
      </c>
      <c r="D21" s="203" t="s">
        <v>559</v>
      </c>
      <c r="E21" s="197"/>
      <c r="F21" s="201"/>
      <c r="G21" s="202"/>
      <c r="H21" s="203"/>
      <c r="I21" s="193"/>
      <c r="J21" s="201" t="s">
        <v>570</v>
      </c>
      <c r="K21" s="202" t="s">
        <v>1427</v>
      </c>
      <c r="L21" s="203" t="s">
        <v>571</v>
      </c>
    </row>
    <row r="22" spans="2:12" s="159" customFormat="1" ht="18" customHeight="1" x14ac:dyDescent="0.2">
      <c r="B22" s="201" t="s">
        <v>4010</v>
      </c>
      <c r="C22" s="202" t="s">
        <v>4011</v>
      </c>
      <c r="D22" s="203" t="s">
        <v>4012</v>
      </c>
      <c r="E22" s="197"/>
      <c r="F22" s="201"/>
      <c r="G22" s="202"/>
      <c r="H22" s="203"/>
      <c r="I22" s="193"/>
      <c r="J22" s="201" t="s">
        <v>1430</v>
      </c>
      <c r="K22" s="202" t="s">
        <v>1431</v>
      </c>
      <c r="L22" s="203" t="s">
        <v>1432</v>
      </c>
    </row>
    <row r="23" spans="2:12" s="159" customFormat="1" ht="18" customHeight="1" x14ac:dyDescent="0.2">
      <c r="B23" s="201" t="s">
        <v>4013</v>
      </c>
      <c r="C23" s="202" t="s">
        <v>4014</v>
      </c>
      <c r="D23" s="203" t="s">
        <v>4015</v>
      </c>
      <c r="E23" s="197"/>
      <c r="F23" s="196"/>
      <c r="G23" s="196"/>
      <c r="H23" s="196"/>
      <c r="I23" s="193"/>
      <c r="J23" s="201"/>
      <c r="K23" s="202"/>
      <c r="L23" s="203"/>
    </row>
    <row r="24" spans="2:12" s="159" customFormat="1" ht="18" customHeight="1" x14ac:dyDescent="0.2">
      <c r="B24" s="201" t="s">
        <v>4016</v>
      </c>
      <c r="C24" s="202" t="s">
        <v>4017</v>
      </c>
      <c r="D24" s="203" t="s">
        <v>4018</v>
      </c>
      <c r="E24" s="197"/>
      <c r="F24" s="201"/>
      <c r="G24" s="197"/>
      <c r="H24" s="203"/>
      <c r="I24" s="193"/>
      <c r="J24" s="197"/>
      <c r="K24" s="193"/>
      <c r="L24" s="198"/>
    </row>
    <row r="25" spans="2:12" ht="18" customHeight="1" x14ac:dyDescent="0.2">
      <c r="B25" s="196"/>
      <c r="C25" s="196"/>
      <c r="D25" s="204"/>
      <c r="E25" s="204"/>
      <c r="F25" s="201"/>
      <c r="G25" s="197"/>
      <c r="H25" s="203"/>
      <c r="I25" s="193"/>
      <c r="J25" s="18"/>
      <c r="K25" s="18"/>
      <c r="L25" s="18"/>
    </row>
    <row r="26" spans="2:12" ht="18" customHeight="1" x14ac:dyDescent="0.2">
      <c r="B26" s="193" t="s">
        <v>1435</v>
      </c>
      <c r="C26" s="193" t="s">
        <v>1436</v>
      </c>
      <c r="D26" s="205"/>
      <c r="E26" s="193"/>
      <c r="F26" s="193" t="s">
        <v>1437</v>
      </c>
      <c r="G26" s="206" t="s">
        <v>1438</v>
      </c>
      <c r="H26" s="196"/>
      <c r="I26" s="193"/>
      <c r="J26" s="193" t="s">
        <v>1437</v>
      </c>
      <c r="K26" s="193" t="s">
        <v>1439</v>
      </c>
      <c r="L26" s="196"/>
    </row>
  </sheetData>
  <customSheetViews>
    <customSheetView guid="{1BFD2ADD-60C4-4334-9BDE-E3C6DD17BEED}" scale="80" fitToPage="1">
      <selection activeCell="N19" sqref="N19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7D3CEC1C-CCEC-4C4E-963E-DDD8383A68C1}" scale="80" fitToPage="1" topLeftCell="A2">
      <selection activeCell="A9" sqref="A9:XFD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D17" sqref="D17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6B324A58-5A89-471C-AD21-0822EB95E67E}" scale="80" fitToPage="1">
      <selection activeCell="F13" sqref="F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613E785B-CD51-494D-B041-E8D30BF6F1EC}" scale="80" fitToPage="1">
      <selection activeCell="C19" sqref="C19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</customSheetViews>
  <phoneticPr fontId="81" type="noConversion"/>
  <hyperlinks>
    <hyperlink ref="D20" r:id="rId6" display="williewong@msca.com.sg" xr:uid="{00000000-0004-0000-1300-000000000000}"/>
    <hyperlink ref="D21" r:id="rId7" display="nlew@msca.com.sg" xr:uid="{00000000-0004-0000-1300-000001000000}"/>
    <hyperlink ref="D22" r:id="rId8" display="jasonlim@msca.com.sg" xr:uid="{00000000-0004-0000-1300-000002000000}"/>
    <hyperlink ref="H16" r:id="rId9" display="custsvc@msca.com.sg" xr:uid="{00000000-0004-0000-1300-000003000000}"/>
    <hyperlink ref="D24" r:id="rId10" display="hlnguyen@msca.com.sg" xr:uid="{00000000-0004-0000-1300-000004000000}"/>
    <hyperlink ref="L22" r:id="rId11" display="ytluo@msca.com.sg" xr:uid="{00000000-0004-0000-1300-000005000000}"/>
    <hyperlink ref="L16" r:id="rId12" display="sinexp@msca.com.sg" xr:uid="{00000000-0004-0000-1300-000006000000}"/>
    <hyperlink ref="L21" r:id="rId13" display="kslim@msca.com.sg" xr:uid="{00000000-0004-0000-1300-000007000000}"/>
    <hyperlink ref="D23" r:id="rId14" display="jfong@msca.com.sg " xr:uid="{00000000-0004-0000-1300-000008000000}"/>
    <hyperlink ref="L20" r:id="rId15" display="mailto:skoh@msca.com.sg" xr:uid="{00000000-0004-0000-1300-000009000000}"/>
    <hyperlink ref="D19" r:id="rId16" display="nlee@msca.com.sg" xr:uid="{00000000-0004-0000-1300-00000A000000}"/>
    <hyperlink ref="D18" r:id="rId17" display="klee@msca.com.sg" xr:uid="{00000000-0004-0000-1300-00000B000000}"/>
    <hyperlink ref="D16" r:id="rId18" display="mktg-dept@msca.com.sg" xr:uid="{00000000-0004-0000-1300-00000C000000}"/>
  </hyperlinks>
  <pageMargins left="0.7" right="0.7" top="0.75" bottom="0.75" header="0.3" footer="0.3"/>
  <pageSetup paperSize="9" scale="59" orientation="landscape" r:id="rId19"/>
  <headerFooter>
    <oddFooter>&amp;L_x000D_&amp;1#&amp;"Calibri"&amp;10&amp;K000000 Sensitivity: Public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tabColor theme="5" tint="-0.249977111117893"/>
    <pageSetUpPr fitToPage="1"/>
  </sheetPr>
  <dimension ref="A2:V38"/>
  <sheetViews>
    <sheetView zoomScale="75" zoomScaleNormal="75" zoomScaleSheetLayoutView="75" workbookViewId="0">
      <selection activeCell="G15" sqref="G15"/>
    </sheetView>
  </sheetViews>
  <sheetFormatPr defaultColWidth="9.140625" defaultRowHeight="15" x14ac:dyDescent="0.25"/>
  <cols>
    <col min="1" max="1" width="15.5703125" style="110" customWidth="1"/>
    <col min="2" max="2" width="30" style="111" customWidth="1"/>
    <col min="3" max="3" width="14" style="111" customWidth="1"/>
    <col min="4" max="4" width="18" style="111" customWidth="1"/>
    <col min="5" max="5" width="18.42578125" style="111" customWidth="1"/>
    <col min="6" max="6" width="21.5703125" style="111" customWidth="1"/>
    <col min="7" max="8" width="18" style="111" customWidth="1"/>
    <col min="9" max="9" width="15.85546875" style="111" customWidth="1"/>
    <col min="10" max="10" width="21.85546875" style="112" bestFit="1" customWidth="1"/>
    <col min="11" max="11" width="11.28515625" style="112" customWidth="1"/>
    <col min="12" max="12" width="13.140625" style="112" customWidth="1"/>
    <col min="13" max="13" width="13.42578125" style="112" customWidth="1"/>
    <col min="14" max="17" width="9.140625" style="112"/>
    <col min="18" max="21" width="5" style="139" customWidth="1"/>
    <col min="22" max="22" width="9.140625" style="139"/>
    <col min="23" max="16384" width="9.140625" style="112"/>
  </cols>
  <sheetData>
    <row r="2" spans="1:13" ht="33.75" x14ac:dyDescent="0.5">
      <c r="A2" s="111"/>
      <c r="B2" s="113" t="s">
        <v>1281</v>
      </c>
      <c r="J2" s="114"/>
      <c r="K2" s="114"/>
      <c r="L2" s="114"/>
      <c r="M2" s="114"/>
    </row>
    <row r="3" spans="1:13" x14ac:dyDescent="0.25">
      <c r="A3" s="1220" t="s">
        <v>4215</v>
      </c>
      <c r="B3" s="1220"/>
      <c r="C3" s="1220"/>
      <c r="D3" s="1220"/>
      <c r="E3" s="1220"/>
      <c r="F3" s="1220"/>
      <c r="H3" s="115"/>
      <c r="I3" s="115"/>
      <c r="J3" s="115"/>
      <c r="K3" s="115"/>
      <c r="L3" s="115"/>
      <c r="M3" s="115"/>
    </row>
    <row r="4" spans="1:13" x14ac:dyDescent="0.25">
      <c r="A4" s="116"/>
      <c r="B4" s="117"/>
      <c r="H4" s="115"/>
      <c r="I4" s="115"/>
      <c r="J4" s="115"/>
      <c r="K4" s="115"/>
      <c r="L4" s="115"/>
      <c r="M4" s="115"/>
    </row>
    <row r="5" spans="1:13" x14ac:dyDescent="0.25">
      <c r="A5" s="116"/>
      <c r="B5" s="413"/>
      <c r="C5" s="413" t="s">
        <v>2546</v>
      </c>
      <c r="D5" s="1221" t="s">
        <v>250</v>
      </c>
      <c r="E5" s="140" t="s">
        <v>4216</v>
      </c>
      <c r="F5" s="134" t="s">
        <v>344</v>
      </c>
      <c r="G5" s="134" t="s">
        <v>369</v>
      </c>
      <c r="H5" s="134" t="s">
        <v>1570</v>
      </c>
      <c r="I5" s="403" t="s">
        <v>250</v>
      </c>
      <c r="J5" s="141" t="s">
        <v>281</v>
      </c>
      <c r="K5" s="141" t="s">
        <v>252</v>
      </c>
      <c r="L5" s="134" t="s">
        <v>365</v>
      </c>
      <c r="M5" s="134" t="s">
        <v>272</v>
      </c>
    </row>
    <row r="6" spans="1:13" x14ac:dyDescent="0.25">
      <c r="A6" s="116"/>
      <c r="B6" s="135" t="s">
        <v>381</v>
      </c>
      <c r="C6" s="135" t="s">
        <v>382</v>
      </c>
      <c r="D6" s="1221"/>
      <c r="E6" s="142" t="s">
        <v>143</v>
      </c>
      <c r="F6" s="134" t="s">
        <v>294</v>
      </c>
      <c r="G6" s="134" t="s">
        <v>206</v>
      </c>
      <c r="H6" s="134" t="s">
        <v>169</v>
      </c>
      <c r="I6" s="403"/>
      <c r="J6" s="134" t="s">
        <v>163</v>
      </c>
      <c r="K6" s="134" t="s">
        <v>143</v>
      </c>
      <c r="L6" s="134" t="s">
        <v>294</v>
      </c>
      <c r="M6" s="134" t="s">
        <v>206</v>
      </c>
    </row>
    <row r="7" spans="1:13" x14ac:dyDescent="0.25">
      <c r="B7" s="143" t="s">
        <v>1412</v>
      </c>
      <c r="C7" s="126" t="s">
        <v>4217</v>
      </c>
      <c r="D7" s="6">
        <v>42723</v>
      </c>
      <c r="E7" s="6">
        <v>42727</v>
      </c>
      <c r="F7" s="6">
        <v>42728</v>
      </c>
      <c r="G7" s="6">
        <v>42729</v>
      </c>
      <c r="H7" s="6">
        <v>42731</v>
      </c>
      <c r="I7" s="132">
        <v>42734</v>
      </c>
      <c r="J7" s="6">
        <v>42737</v>
      </c>
      <c r="K7" s="6">
        <v>42738</v>
      </c>
      <c r="L7" s="7">
        <v>42739</v>
      </c>
      <c r="M7" s="7">
        <v>42740</v>
      </c>
    </row>
    <row r="8" spans="1:13" x14ac:dyDescent="0.25">
      <c r="B8" s="143" t="s">
        <v>4218</v>
      </c>
      <c r="C8" s="126" t="s">
        <v>4219</v>
      </c>
      <c r="D8" s="6">
        <f t="shared" ref="D8:H16" si="0">D7+7</f>
        <v>42730</v>
      </c>
      <c r="E8" s="6">
        <f t="shared" ref="E8:E11" si="1">E7+7</f>
        <v>42734</v>
      </c>
      <c r="F8" s="6">
        <f t="shared" ref="F8:F11" si="2">F7+7</f>
        <v>42735</v>
      </c>
      <c r="G8" s="6">
        <f t="shared" ref="G8:G11" si="3">G7+7</f>
        <v>42736</v>
      </c>
      <c r="H8" s="6">
        <f t="shared" ref="H8:H11" si="4">H7+7</f>
        <v>42738</v>
      </c>
      <c r="I8" s="132">
        <v>42741</v>
      </c>
      <c r="J8" s="7">
        <f t="shared" ref="J8:J13" si="5">I8+3</f>
        <v>42744</v>
      </c>
      <c r="K8" s="7">
        <f t="shared" ref="K8:K11" si="6">I8+4</f>
        <v>42745</v>
      </c>
      <c r="L8" s="6">
        <f t="shared" ref="L8:L11" si="7">I8+5</f>
        <v>42746</v>
      </c>
      <c r="M8" s="6">
        <f t="shared" ref="M8:M11" si="8">I8+6</f>
        <v>42747</v>
      </c>
    </row>
    <row r="9" spans="1:13" x14ac:dyDescent="0.25">
      <c r="B9" s="143" t="s">
        <v>4220</v>
      </c>
      <c r="C9" s="126" t="s">
        <v>4221</v>
      </c>
      <c r="D9" s="6">
        <f t="shared" si="0"/>
        <v>42737</v>
      </c>
      <c r="E9" s="7">
        <f t="shared" si="1"/>
        <v>42741</v>
      </c>
      <c r="F9" s="7">
        <f t="shared" si="2"/>
        <v>42742</v>
      </c>
      <c r="G9" s="7">
        <f t="shared" si="3"/>
        <v>42743</v>
      </c>
      <c r="H9" s="7">
        <f t="shared" si="4"/>
        <v>42745</v>
      </c>
      <c r="I9" s="132">
        <v>42748</v>
      </c>
      <c r="J9" s="6">
        <f t="shared" si="5"/>
        <v>42751</v>
      </c>
      <c r="K9" s="6">
        <f t="shared" si="6"/>
        <v>42752</v>
      </c>
      <c r="L9" s="6">
        <f t="shared" si="7"/>
        <v>42753</v>
      </c>
      <c r="M9" s="6">
        <f t="shared" si="8"/>
        <v>42754</v>
      </c>
    </row>
    <row r="10" spans="1:13" x14ac:dyDescent="0.25">
      <c r="B10" s="143" t="s">
        <v>1412</v>
      </c>
      <c r="C10" s="126" t="s">
        <v>4222</v>
      </c>
      <c r="D10" s="6">
        <f t="shared" si="0"/>
        <v>42744</v>
      </c>
      <c r="E10" s="6">
        <f t="shared" si="1"/>
        <v>42748</v>
      </c>
      <c r="F10" s="6">
        <f t="shared" si="2"/>
        <v>42749</v>
      </c>
      <c r="G10" s="6">
        <f t="shared" si="3"/>
        <v>42750</v>
      </c>
      <c r="H10" s="6">
        <f t="shared" si="4"/>
        <v>42752</v>
      </c>
      <c r="I10" s="132">
        <v>42755</v>
      </c>
      <c r="J10" s="6">
        <f t="shared" si="5"/>
        <v>42758</v>
      </c>
      <c r="K10" s="6">
        <f t="shared" si="6"/>
        <v>42759</v>
      </c>
      <c r="L10" s="6">
        <f t="shared" si="7"/>
        <v>42760</v>
      </c>
      <c r="M10" s="6">
        <f t="shared" si="8"/>
        <v>42761</v>
      </c>
    </row>
    <row r="11" spans="1:13" x14ac:dyDescent="0.25">
      <c r="B11" s="143" t="s">
        <v>4218</v>
      </c>
      <c r="C11" s="126" t="s">
        <v>4223</v>
      </c>
      <c r="D11" s="6">
        <f t="shared" si="0"/>
        <v>42751</v>
      </c>
      <c r="E11" s="6">
        <f t="shared" si="1"/>
        <v>42755</v>
      </c>
      <c r="F11" s="6">
        <f t="shared" si="2"/>
        <v>42756</v>
      </c>
      <c r="G11" s="6">
        <f t="shared" si="3"/>
        <v>42757</v>
      </c>
      <c r="H11" s="6">
        <f t="shared" si="4"/>
        <v>42759</v>
      </c>
      <c r="I11" s="132">
        <v>42762</v>
      </c>
      <c r="J11" s="6">
        <f t="shared" si="5"/>
        <v>42765</v>
      </c>
      <c r="K11" s="6">
        <f t="shared" si="6"/>
        <v>42766</v>
      </c>
      <c r="L11" s="6">
        <f t="shared" si="7"/>
        <v>42767</v>
      </c>
      <c r="M11" s="6">
        <f t="shared" si="8"/>
        <v>42768</v>
      </c>
    </row>
    <row r="12" spans="1:13" x14ac:dyDescent="0.25">
      <c r="B12" s="143" t="s">
        <v>4220</v>
      </c>
      <c r="C12" s="126" t="s">
        <v>4224</v>
      </c>
      <c r="D12" s="6">
        <f t="shared" si="0"/>
        <v>42758</v>
      </c>
      <c r="E12" s="6">
        <f>D12+4</f>
        <v>42762</v>
      </c>
      <c r="F12" s="6">
        <f>D12+5</f>
        <v>42763</v>
      </c>
      <c r="G12" s="6">
        <f>D12+5</f>
        <v>42763</v>
      </c>
      <c r="H12" s="6">
        <v>42591</v>
      </c>
      <c r="I12" s="132">
        <v>42769</v>
      </c>
      <c r="J12" s="6">
        <f t="shared" si="5"/>
        <v>42772</v>
      </c>
      <c r="K12" s="6">
        <f t="shared" ref="K12:K14" si="9">I12+4</f>
        <v>42773</v>
      </c>
      <c r="L12" s="6">
        <f t="shared" ref="L12:L14" si="10">I12+5</f>
        <v>42774</v>
      </c>
      <c r="M12" s="6">
        <f t="shared" ref="M12:M14" si="11">I12+6</f>
        <v>42775</v>
      </c>
    </row>
    <row r="13" spans="1:13" x14ac:dyDescent="0.25">
      <c r="A13" s="110" t="s">
        <v>4225</v>
      </c>
      <c r="B13" s="143" t="s">
        <v>4220</v>
      </c>
      <c r="C13" s="126" t="s">
        <v>4226</v>
      </c>
      <c r="D13" s="6">
        <f t="shared" si="0"/>
        <v>42765</v>
      </c>
      <c r="E13" s="6">
        <f>D13+4</f>
        <v>42769</v>
      </c>
      <c r="F13" s="6">
        <f>D13+5</f>
        <v>42770</v>
      </c>
      <c r="G13" s="6">
        <f>D13+6</f>
        <v>42771</v>
      </c>
      <c r="H13" s="6">
        <f>D13+8</f>
        <v>42773</v>
      </c>
      <c r="I13" s="132">
        <v>42776</v>
      </c>
      <c r="J13" s="6">
        <f t="shared" si="5"/>
        <v>42779</v>
      </c>
      <c r="K13" s="6">
        <f t="shared" si="9"/>
        <v>42780</v>
      </c>
      <c r="L13" s="6">
        <f t="shared" si="10"/>
        <v>42781</v>
      </c>
      <c r="M13" s="6">
        <f t="shared" si="11"/>
        <v>42782</v>
      </c>
    </row>
    <row r="14" spans="1:13" x14ac:dyDescent="0.25">
      <c r="B14" s="143" t="s">
        <v>4227</v>
      </c>
      <c r="C14" s="126" t="s">
        <v>4228</v>
      </c>
      <c r="D14" s="6">
        <f t="shared" si="0"/>
        <v>42772</v>
      </c>
      <c r="E14" s="6">
        <f t="shared" si="0"/>
        <v>42776</v>
      </c>
      <c r="F14" s="6">
        <f t="shared" si="0"/>
        <v>42777</v>
      </c>
      <c r="G14" s="6">
        <f t="shared" si="0"/>
        <v>42778</v>
      </c>
      <c r="H14" s="6">
        <f t="shared" si="0"/>
        <v>42780</v>
      </c>
      <c r="I14" s="132">
        <v>42783</v>
      </c>
      <c r="J14" s="6">
        <f t="shared" ref="J14:J16" si="12">I14+3</f>
        <v>42786</v>
      </c>
      <c r="K14" s="6">
        <f t="shared" si="9"/>
        <v>42787</v>
      </c>
      <c r="L14" s="6">
        <f t="shared" si="10"/>
        <v>42788</v>
      </c>
      <c r="M14" s="6">
        <f t="shared" si="11"/>
        <v>42789</v>
      </c>
    </row>
    <row r="15" spans="1:13" x14ac:dyDescent="0.25">
      <c r="A15" s="110" t="s">
        <v>4229</v>
      </c>
      <c r="B15" s="143" t="s">
        <v>1412</v>
      </c>
      <c r="C15" s="126" t="s">
        <v>4230</v>
      </c>
      <c r="D15" s="6">
        <f t="shared" si="0"/>
        <v>42779</v>
      </c>
      <c r="E15" s="6">
        <f>D15+4</f>
        <v>42783</v>
      </c>
      <c r="F15" s="6">
        <f>D15+5</f>
        <v>42784</v>
      </c>
      <c r="G15" s="6">
        <f>D15+5</f>
        <v>42784</v>
      </c>
      <c r="H15" s="6">
        <v>42591</v>
      </c>
      <c r="I15" s="132">
        <f>I14+7</f>
        <v>42790</v>
      </c>
      <c r="J15" s="6">
        <f t="shared" si="12"/>
        <v>42793</v>
      </c>
      <c r="K15" s="6">
        <f t="shared" ref="K15:K16" si="13">I15+4</f>
        <v>42794</v>
      </c>
      <c r="L15" s="6">
        <f t="shared" ref="L15:L16" si="14">I15+5</f>
        <v>42795</v>
      </c>
      <c r="M15" s="6">
        <f t="shared" ref="M15:M16" si="15">I15+6</f>
        <v>42796</v>
      </c>
    </row>
    <row r="16" spans="1:13" x14ac:dyDescent="0.25">
      <c r="A16" s="110" t="s">
        <v>4225</v>
      </c>
      <c r="B16" s="143" t="s">
        <v>4220</v>
      </c>
      <c r="C16" s="126" t="s">
        <v>4231</v>
      </c>
      <c r="D16" s="6">
        <f t="shared" si="0"/>
        <v>42786</v>
      </c>
      <c r="E16" s="6">
        <f>D16+4</f>
        <v>42790</v>
      </c>
      <c r="F16" s="6">
        <f>D16+5</f>
        <v>42791</v>
      </c>
      <c r="G16" s="6">
        <f>D16+6</f>
        <v>42792</v>
      </c>
      <c r="H16" s="6">
        <f>D16+8</f>
        <v>42794</v>
      </c>
      <c r="I16" s="132">
        <v>42797</v>
      </c>
      <c r="J16" s="6">
        <f t="shared" si="12"/>
        <v>42800</v>
      </c>
      <c r="K16" s="6">
        <f t="shared" si="13"/>
        <v>42801</v>
      </c>
      <c r="L16" s="6">
        <f t="shared" si="14"/>
        <v>42802</v>
      </c>
      <c r="M16" s="6">
        <f t="shared" si="15"/>
        <v>42803</v>
      </c>
    </row>
    <row r="17" spans="1:13" x14ac:dyDescent="0.25">
      <c r="B17" s="143" t="s">
        <v>4227</v>
      </c>
      <c r="C17" s="126" t="s">
        <v>4232</v>
      </c>
      <c r="D17" s="6">
        <f t="shared" ref="D17" si="16">D16+7</f>
        <v>42793</v>
      </c>
      <c r="E17" s="6">
        <f t="shared" ref="E17:E22" si="17">D17+4</f>
        <v>42797</v>
      </c>
      <c r="F17" s="6">
        <f t="shared" ref="F17:F19" si="18">D17+5</f>
        <v>42798</v>
      </c>
      <c r="G17" s="6">
        <f t="shared" ref="G17" si="19">D17+5</f>
        <v>42798</v>
      </c>
      <c r="H17" s="6">
        <v>42591</v>
      </c>
      <c r="I17" s="132">
        <v>42804</v>
      </c>
      <c r="J17" s="6">
        <f t="shared" ref="J17:J19" si="20">I17+3</f>
        <v>42807</v>
      </c>
      <c r="K17" s="6">
        <f t="shared" ref="K17:K19" si="21">I17+4</f>
        <v>42808</v>
      </c>
      <c r="L17" s="6">
        <f t="shared" ref="L17:L19" si="22">I17+5</f>
        <v>42809</v>
      </c>
      <c r="M17" s="6">
        <f t="shared" ref="M17:M19" si="23">I17+6</f>
        <v>42810</v>
      </c>
    </row>
    <row r="18" spans="1:13" x14ac:dyDescent="0.25">
      <c r="B18" s="143" t="s">
        <v>1412</v>
      </c>
      <c r="C18" s="126" t="s">
        <v>4233</v>
      </c>
      <c r="D18" s="6">
        <f t="shared" ref="D18" si="24">D17+7</f>
        <v>42800</v>
      </c>
      <c r="E18" s="6">
        <f t="shared" si="17"/>
        <v>42804</v>
      </c>
      <c r="F18" s="6">
        <f t="shared" si="18"/>
        <v>42805</v>
      </c>
      <c r="G18" s="6">
        <f t="shared" ref="G18" si="25">D18+6</f>
        <v>42806</v>
      </c>
      <c r="H18" s="6">
        <f t="shared" ref="H18" si="26">D18+8</f>
        <v>42808</v>
      </c>
      <c r="I18" s="132">
        <v>42811</v>
      </c>
      <c r="J18" s="6">
        <f t="shared" si="20"/>
        <v>42814</v>
      </c>
      <c r="K18" s="6">
        <f t="shared" si="21"/>
        <v>42815</v>
      </c>
      <c r="L18" s="6">
        <f t="shared" si="22"/>
        <v>42816</v>
      </c>
      <c r="M18" s="6">
        <f t="shared" si="23"/>
        <v>42817</v>
      </c>
    </row>
    <row r="19" spans="1:13" x14ac:dyDescent="0.25">
      <c r="B19" s="143" t="s">
        <v>4220</v>
      </c>
      <c r="C19" s="126" t="s">
        <v>4234</v>
      </c>
      <c r="D19" s="6">
        <f t="shared" ref="D19:D22" si="27">D18+7</f>
        <v>42807</v>
      </c>
      <c r="E19" s="6">
        <f t="shared" si="17"/>
        <v>42811</v>
      </c>
      <c r="F19" s="6">
        <f t="shared" si="18"/>
        <v>42812</v>
      </c>
      <c r="G19" s="6">
        <f t="shared" ref="G19:G20" si="28">D19+5</f>
        <v>42812</v>
      </c>
      <c r="H19" s="6">
        <v>42591</v>
      </c>
      <c r="I19" s="132">
        <v>42818</v>
      </c>
      <c r="J19" s="6">
        <f t="shared" si="20"/>
        <v>42821</v>
      </c>
      <c r="K19" s="6">
        <f t="shared" si="21"/>
        <v>42822</v>
      </c>
      <c r="L19" s="6">
        <f t="shared" si="22"/>
        <v>42823</v>
      </c>
      <c r="M19" s="6">
        <f t="shared" si="23"/>
        <v>42824</v>
      </c>
    </row>
    <row r="20" spans="1:13" x14ac:dyDescent="0.25">
      <c r="B20" s="143" t="s">
        <v>4227</v>
      </c>
      <c r="C20" s="126" t="s">
        <v>4235</v>
      </c>
      <c r="D20" s="6">
        <f t="shared" si="27"/>
        <v>42814</v>
      </c>
      <c r="E20" s="6">
        <f t="shared" si="17"/>
        <v>42818</v>
      </c>
      <c r="F20" s="6">
        <f t="shared" ref="F20:F22" si="29">D20+5</f>
        <v>42819</v>
      </c>
      <c r="G20" s="6">
        <f t="shared" si="28"/>
        <v>42819</v>
      </c>
      <c r="H20" s="6">
        <v>42591</v>
      </c>
      <c r="I20" s="132">
        <v>42825</v>
      </c>
      <c r="J20" s="6">
        <f t="shared" ref="J20:J22" si="30">I20+3</f>
        <v>42828</v>
      </c>
      <c r="K20" s="6">
        <f t="shared" ref="K20:K22" si="31">I20+4</f>
        <v>42829</v>
      </c>
      <c r="L20" s="6">
        <f t="shared" ref="L20:L22" si="32">I20+5</f>
        <v>42830</v>
      </c>
      <c r="M20" s="6">
        <f t="shared" ref="M20:M22" si="33">I20+6</f>
        <v>42831</v>
      </c>
    </row>
    <row r="21" spans="1:13" x14ac:dyDescent="0.25">
      <c r="B21" s="143" t="s">
        <v>1412</v>
      </c>
      <c r="C21" s="126" t="s">
        <v>4236</v>
      </c>
      <c r="D21" s="6">
        <f t="shared" si="27"/>
        <v>42821</v>
      </c>
      <c r="E21" s="6">
        <f t="shared" si="17"/>
        <v>42825</v>
      </c>
      <c r="F21" s="6">
        <f t="shared" si="29"/>
        <v>42826</v>
      </c>
      <c r="G21" s="6">
        <f t="shared" ref="G21" si="34">D21+6</f>
        <v>42827</v>
      </c>
      <c r="H21" s="6">
        <f t="shared" ref="H21" si="35">D21+8</f>
        <v>42829</v>
      </c>
      <c r="I21" s="132">
        <v>42832</v>
      </c>
      <c r="J21" s="6">
        <f t="shared" si="30"/>
        <v>42835</v>
      </c>
      <c r="K21" s="6">
        <f t="shared" si="31"/>
        <v>42836</v>
      </c>
      <c r="L21" s="6">
        <f t="shared" si="32"/>
        <v>42837</v>
      </c>
      <c r="M21" s="6">
        <f t="shared" si="33"/>
        <v>42838</v>
      </c>
    </row>
    <row r="22" spans="1:13" x14ac:dyDescent="0.25">
      <c r="B22" s="143" t="s">
        <v>4220</v>
      </c>
      <c r="C22" s="126" t="s">
        <v>4237</v>
      </c>
      <c r="D22" s="6">
        <f t="shared" si="27"/>
        <v>42828</v>
      </c>
      <c r="E22" s="6">
        <f t="shared" si="17"/>
        <v>42832</v>
      </c>
      <c r="F22" s="6">
        <f t="shared" si="29"/>
        <v>42833</v>
      </c>
      <c r="G22" s="6">
        <f t="shared" ref="G22" si="36">D22+5</f>
        <v>42833</v>
      </c>
      <c r="H22" s="6">
        <v>42591</v>
      </c>
      <c r="I22" s="132">
        <v>42839</v>
      </c>
      <c r="J22" s="6">
        <f t="shared" si="30"/>
        <v>42842</v>
      </c>
      <c r="K22" s="6">
        <f t="shared" si="31"/>
        <v>42843</v>
      </c>
      <c r="L22" s="6">
        <f t="shared" si="32"/>
        <v>42844</v>
      </c>
      <c r="M22" s="6">
        <f t="shared" si="33"/>
        <v>42845</v>
      </c>
    </row>
    <row r="23" spans="1:13" ht="15.75" x14ac:dyDescent="0.25">
      <c r="A23" s="116"/>
      <c r="B23" s="117" t="s">
        <v>1398</v>
      </c>
      <c r="J23" s="120"/>
      <c r="K23" s="118"/>
      <c r="L23" s="118"/>
      <c r="M23" s="118"/>
    </row>
    <row r="24" spans="1:13" ht="15.75" x14ac:dyDescent="0.25">
      <c r="A24" s="116"/>
      <c r="B24" s="117" t="s">
        <v>4238</v>
      </c>
      <c r="J24" s="120"/>
      <c r="K24" s="118"/>
      <c r="L24" s="118"/>
      <c r="M24" s="118"/>
    </row>
    <row r="25" spans="1:13" ht="15.75" x14ac:dyDescent="0.25">
      <c r="A25" s="116"/>
      <c r="B25" s="117"/>
      <c r="J25" s="120"/>
      <c r="K25" s="118"/>
      <c r="L25" s="118"/>
      <c r="M25" s="118"/>
    </row>
    <row r="26" spans="1:13" ht="15.75" x14ac:dyDescent="0.25">
      <c r="A26" s="116"/>
      <c r="B26" s="117"/>
      <c r="J26" s="120"/>
      <c r="K26" s="118"/>
      <c r="L26" s="118"/>
      <c r="M26" s="118"/>
    </row>
    <row r="27" spans="1:13" s="14" customFormat="1" ht="15.75" customHeight="1" x14ac:dyDescent="0.2">
      <c r="A27" s="191"/>
      <c r="B27" s="192" t="s">
        <v>528</v>
      </c>
      <c r="C27" s="193"/>
      <c r="D27" s="193"/>
      <c r="E27" s="194"/>
      <c r="F27" s="195" t="s">
        <v>1418</v>
      </c>
      <c r="G27" s="195"/>
      <c r="H27" s="193"/>
      <c r="I27" s="193"/>
      <c r="J27" s="195" t="s">
        <v>530</v>
      </c>
      <c r="K27" s="195"/>
      <c r="L27" s="195"/>
      <c r="M27" s="193"/>
    </row>
    <row r="28" spans="1:13" s="12" customFormat="1" ht="15.75" customHeight="1" x14ac:dyDescent="0.2">
      <c r="A28" s="191"/>
      <c r="B28" s="197" t="s">
        <v>531</v>
      </c>
      <c r="C28" s="193"/>
      <c r="D28" s="198" t="s">
        <v>532</v>
      </c>
      <c r="E28" s="199"/>
      <c r="F28" s="197" t="s">
        <v>533</v>
      </c>
      <c r="G28" s="193"/>
      <c r="H28" s="198" t="s">
        <v>534</v>
      </c>
      <c r="I28" s="193"/>
      <c r="J28" s="197" t="s">
        <v>535</v>
      </c>
      <c r="K28" s="193"/>
      <c r="L28" s="198" t="s">
        <v>536</v>
      </c>
      <c r="M28" s="193"/>
    </row>
    <row r="29" spans="1:13" s="12" customFormat="1" ht="15.75" customHeight="1" x14ac:dyDescent="0.2">
      <c r="A29" s="200"/>
      <c r="B29" s="201" t="s">
        <v>3999</v>
      </c>
      <c r="C29" s="202" t="s">
        <v>4000</v>
      </c>
      <c r="D29" s="203" t="s">
        <v>4001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542</v>
      </c>
      <c r="K29" s="202" t="s">
        <v>1419</v>
      </c>
      <c r="L29" s="203" t="s">
        <v>543</v>
      </c>
      <c r="M29" s="193"/>
    </row>
    <row r="30" spans="1:13" s="14" customFormat="1" ht="15.75" customHeight="1" x14ac:dyDescent="0.2">
      <c r="A30" s="191"/>
      <c r="B30" s="201" t="s">
        <v>4002</v>
      </c>
      <c r="C30" s="202" t="s">
        <v>4003</v>
      </c>
      <c r="D30" s="203" t="s">
        <v>4004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549</v>
      </c>
      <c r="K30" s="202" t="s">
        <v>1420</v>
      </c>
      <c r="L30" s="203" t="s">
        <v>550</v>
      </c>
      <c r="M30" s="193"/>
    </row>
    <row r="31" spans="1:13" s="14" customFormat="1" ht="15.75" customHeight="1" x14ac:dyDescent="0.2">
      <c r="A31" s="191"/>
      <c r="B31" s="201" t="s">
        <v>1421</v>
      </c>
      <c r="C31" s="202" t="s">
        <v>4005</v>
      </c>
      <c r="D31" s="203" t="s">
        <v>1422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1423</v>
      </c>
      <c r="K31" s="202" t="s">
        <v>1424</v>
      </c>
      <c r="L31" s="203" t="s">
        <v>1425</v>
      </c>
      <c r="M31" s="193"/>
    </row>
    <row r="32" spans="1:13" s="14" customFormat="1" ht="15.75" customHeight="1" x14ac:dyDescent="0.2">
      <c r="A32" s="191"/>
      <c r="B32" s="201" t="s">
        <v>4006</v>
      </c>
      <c r="C32" s="202" t="s">
        <v>4007</v>
      </c>
      <c r="D32" s="203" t="s">
        <v>4008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563</v>
      </c>
      <c r="K32" s="202" t="s">
        <v>1426</v>
      </c>
      <c r="L32" s="203" t="s">
        <v>564</v>
      </c>
      <c r="M32" s="193"/>
    </row>
    <row r="33" spans="2:12" s="14" customFormat="1" ht="15.75" customHeight="1" x14ac:dyDescent="0.2">
      <c r="B33" s="201" t="s">
        <v>558</v>
      </c>
      <c r="C33" s="202" t="s">
        <v>4009</v>
      </c>
      <c r="D33" s="203" t="s">
        <v>559</v>
      </c>
      <c r="E33" s="197"/>
      <c r="F33" s="201"/>
      <c r="G33" s="202"/>
      <c r="H33" s="203"/>
      <c r="I33" s="193"/>
      <c r="J33" s="201" t="s">
        <v>570</v>
      </c>
      <c r="K33" s="202" t="s">
        <v>1427</v>
      </c>
      <c r="L33" s="203" t="s">
        <v>571</v>
      </c>
    </row>
    <row r="34" spans="2:12" s="14" customFormat="1" ht="15.75" customHeight="1" x14ac:dyDescent="0.2">
      <c r="B34" s="201" t="s">
        <v>4010</v>
      </c>
      <c r="C34" s="202" t="s">
        <v>4011</v>
      </c>
      <c r="D34" s="203" t="s">
        <v>4012</v>
      </c>
      <c r="E34" s="197"/>
      <c r="F34" s="201"/>
      <c r="G34" s="202"/>
      <c r="H34" s="203"/>
      <c r="I34" s="193"/>
      <c r="J34" s="201" t="s">
        <v>1430</v>
      </c>
      <c r="K34" s="202" t="s">
        <v>1431</v>
      </c>
      <c r="L34" s="203" t="s">
        <v>1432</v>
      </c>
    </row>
    <row r="35" spans="2:12" s="14" customFormat="1" ht="15.75" customHeight="1" x14ac:dyDescent="0.2">
      <c r="B35" s="201" t="s">
        <v>4013</v>
      </c>
      <c r="C35" s="202" t="s">
        <v>4014</v>
      </c>
      <c r="D35" s="203" t="s">
        <v>4015</v>
      </c>
      <c r="E35" s="197"/>
      <c r="F35" s="196"/>
      <c r="G35" s="196"/>
      <c r="H35" s="196"/>
      <c r="I35" s="193"/>
      <c r="J35" s="201"/>
      <c r="K35" s="202"/>
      <c r="L35" s="203"/>
    </row>
    <row r="36" spans="2:12" s="14" customFormat="1" ht="15.75" customHeight="1" x14ac:dyDescent="0.2">
      <c r="B36" s="201" t="s">
        <v>4016</v>
      </c>
      <c r="C36" s="202" t="s">
        <v>4017</v>
      </c>
      <c r="D36" s="203" t="s">
        <v>4018</v>
      </c>
      <c r="E36" s="197"/>
      <c r="F36" s="201"/>
      <c r="G36" s="197"/>
      <c r="H36" s="203"/>
      <c r="I36" s="193"/>
      <c r="J36" s="197"/>
      <c r="K36" s="193"/>
      <c r="L36" s="198"/>
    </row>
    <row r="37" spans="2:12" s="18" customFormat="1" ht="13.5" x14ac:dyDescent="0.2">
      <c r="B37" s="196"/>
      <c r="C37" s="196"/>
      <c r="D37" s="204"/>
      <c r="E37" s="204"/>
      <c r="F37" s="201"/>
      <c r="G37" s="197"/>
      <c r="H37" s="203"/>
      <c r="I37" s="193"/>
    </row>
    <row r="38" spans="2:12" s="18" customFormat="1" ht="13.5" x14ac:dyDescent="0.2">
      <c r="B38" s="193" t="s">
        <v>1435</v>
      </c>
      <c r="C38" s="193" t="s">
        <v>1436</v>
      </c>
      <c r="D38" s="205"/>
      <c r="E38" s="193"/>
      <c r="F38" s="193" t="s">
        <v>1437</v>
      </c>
      <c r="G38" s="206" t="s">
        <v>1438</v>
      </c>
      <c r="H38" s="196"/>
      <c r="I38" s="193"/>
      <c r="J38" s="193" t="s">
        <v>1437</v>
      </c>
      <c r="K38" s="193" t="s">
        <v>1439</v>
      </c>
      <c r="L38" s="196"/>
    </row>
  </sheetData>
  <customSheetViews>
    <customSheetView guid="{1ECD3B71-3848-4973-92B4-4B4B149BC657}" scale="75" fitToPage="1" state="hidden">
      <selection activeCell="G15" sqref="G15"/>
      <pageMargins left="0" right="0" top="0" bottom="0" header="0" footer="0"/>
      <pageSetup paperSize="9" scale="58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A27" sqref="A27:N38"/>
      <pageMargins left="0" right="0" top="0" bottom="0" header="0" footer="0"/>
      <pageSetup paperSize="9" scale="61" orientation="landscape" r:id="rId2"/>
    </customSheetView>
    <customSheetView guid="{081BDD81-EE06-4095-AD37-7E4189D26072}" scale="75" fitToPage="1">
      <selection activeCell="I7" sqref="I7"/>
      <pageMargins left="0" right="0" top="0" bottom="0" header="0" footer="0"/>
      <pageSetup paperSize="9" scale="61" orientation="landscape" r:id="rId3"/>
    </customSheetView>
    <customSheetView guid="{9E7EEAA3-A5FB-49FD-8C3A-1AF14EAE95FB}" scale="75" fitToPage="1">
      <selection activeCell="D9" sqref="D9"/>
      <pageMargins left="0" right="0" top="0" bottom="0" header="0" footer="0"/>
      <pageSetup paperSize="9" scale="61" orientation="landscape" r:id="rId4"/>
    </customSheetView>
    <customSheetView guid="{2EFCC4AA-DFFF-400E-B34F-BF7B9FA2A1FF}" scale="75" fitToPage="1">
      <selection activeCell="I16" sqref="I16"/>
      <pageMargins left="0" right="0" top="0" bottom="0" header="0" footer="0"/>
      <pageSetup paperSize="9" scale="61" orientation="landscape" r:id="rId5"/>
    </customSheetView>
    <customSheetView guid="{3485952D-0C31-4884-9EDF-552F3D1B124B}" scale="75" showPageBreaks="1" fitToPage="1">
      <selection activeCell="G15" sqref="G15"/>
      <pageMargins left="0" right="0" top="0" bottom="0" header="0" footer="0"/>
      <pageSetup paperSize="9" scale="58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>
      <selection activeCell="F14" sqref="F14:F15"/>
      <pageMargins left="0" right="0" top="0" bottom="0" header="0" footer="0"/>
      <pageSetup paperSize="9" scale="58" orientation="landscape" r:id="rId7"/>
      <headerFooter>
        <oddFooter>&amp;L&amp;1#&amp;"Calibri"&amp;10 Sensitivity: Internal</oddFooter>
      </headerFooter>
    </customSheetView>
    <customSheetView guid="{8773B614-CBE7-474E-B57F-0A27A3791CF3}" scale="75" fitToPage="1" state="hidden">
      <selection activeCell="F14" sqref="F14:F15"/>
      <pageMargins left="0" right="0" top="0" bottom="0" header="0" footer="0"/>
      <pageSetup paperSize="9" scale="61" orientation="landscape" r:id="rId8"/>
    </customSheetView>
    <customSheetView guid="{1BFD2ADD-60C4-4334-9BDE-E3C6DD17BEED}" scale="75" fitToPage="1" state="hidden">
      <selection activeCell="G15" sqref="G15"/>
      <pageMargins left="0" right="0" top="0" bottom="0" header="0" footer="0"/>
      <pageSetup paperSize="9" scale="58" orientation="landscape" r:id="rId9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G15" sqref="G15"/>
      <pageMargins left="0" right="0" top="0" bottom="0" header="0" footer="0"/>
      <pageSetup paperSize="9" scale="58" orientation="landscape" r:id="rId10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G15" sqref="G15"/>
      <pageMargins left="0" right="0" top="0" bottom="0" header="0" footer="0"/>
      <pageSetup paperSize="9" scale="58" orientation="landscape" r:id="rId1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G15" sqref="G15"/>
      <pageMargins left="0" right="0" top="0" bottom="0" header="0" footer="0"/>
      <pageSetup paperSize="9" scale="58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state="hidden">
      <selection activeCell="G15" sqref="G15"/>
      <pageMargins left="0" right="0" top="0" bottom="0" header="0" footer="0"/>
      <pageSetup paperSize="9" scale="58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32" r:id="rId14" display="williewong@msca.com.sg" xr:uid="{00000000-0004-0000-1B00-000000000000}"/>
    <hyperlink ref="D33" r:id="rId15" display="nlew@msca.com.sg" xr:uid="{00000000-0004-0000-1B00-000001000000}"/>
    <hyperlink ref="D34" r:id="rId16" display="jasonlim@msca.com.sg" xr:uid="{00000000-0004-0000-1B00-000002000000}"/>
    <hyperlink ref="H28" r:id="rId17" display="custsvc@msca.com.sg" xr:uid="{00000000-0004-0000-1B00-000003000000}"/>
    <hyperlink ref="D36" r:id="rId18" display="hlnguyen@msca.com.sg" xr:uid="{00000000-0004-0000-1B00-000004000000}"/>
    <hyperlink ref="L34" r:id="rId19" display="ytluo@msca.com.sg" xr:uid="{00000000-0004-0000-1B00-000005000000}"/>
    <hyperlink ref="L28" r:id="rId20" display="sinexp@msca.com.sg" xr:uid="{00000000-0004-0000-1B00-000006000000}"/>
    <hyperlink ref="L33" r:id="rId21" display="kslim@msca.com.sg" xr:uid="{00000000-0004-0000-1B00-000007000000}"/>
    <hyperlink ref="D35" r:id="rId22" display="jfong@msca.com.sg " xr:uid="{00000000-0004-0000-1B00-000008000000}"/>
    <hyperlink ref="L32" r:id="rId23" display="mailto:skoh@msca.com.sg" xr:uid="{00000000-0004-0000-1B00-000009000000}"/>
    <hyperlink ref="D31" r:id="rId24" display="nlee@msca.com.sg" xr:uid="{00000000-0004-0000-1B00-00000A000000}"/>
    <hyperlink ref="D30" r:id="rId25" display="klee@msca.com.sg" xr:uid="{00000000-0004-0000-1B00-00000B000000}"/>
    <hyperlink ref="D28" r:id="rId26" display="mktg-dept@msca.com.sg" xr:uid="{00000000-0004-0000-1B00-00000C000000}"/>
  </hyperlinks>
  <pageMargins left="0.7" right="0.7" top="0.75" bottom="0.75" header="0.3" footer="0.3"/>
  <pageSetup paperSize="9" scale="58" orientation="landscape" r:id="rId27"/>
  <headerFooter>
    <oddFooter>&amp;L_x000D_&amp;1#&amp;"Calibri"&amp;10&amp;K000000 Sensitivity: Public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theme="8" tint="0.39997558519241921"/>
    <pageSetUpPr fitToPage="1"/>
  </sheetPr>
  <dimension ref="A2:L38"/>
  <sheetViews>
    <sheetView view="pageBreakPreview" zoomScale="85" zoomScaleNormal="70" zoomScaleSheetLayoutView="100" workbookViewId="0">
      <selection activeCell="B16" sqref="B16"/>
    </sheetView>
  </sheetViews>
  <sheetFormatPr defaultColWidth="9.140625" defaultRowHeight="17.25" customHeight="1" x14ac:dyDescent="0.2"/>
  <cols>
    <col min="1" max="1" width="15.7109375" style="133" customWidth="1"/>
    <col min="2" max="2" width="22.5703125" style="145" customWidth="1"/>
    <col min="3" max="3" width="12.42578125" style="145" customWidth="1"/>
    <col min="4" max="4" width="16" style="145" customWidth="1"/>
    <col min="5" max="8" width="16.5703125" style="145" customWidth="1"/>
    <col min="9" max="9" width="16" style="145" customWidth="1"/>
    <col min="10" max="10" width="17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3547</v>
      </c>
    </row>
    <row r="3" spans="2:8" ht="17.25" customHeight="1" x14ac:dyDescent="0.2">
      <c r="B3" s="165"/>
    </row>
    <row r="4" spans="2:8" ht="17.25" customHeight="1" x14ac:dyDescent="0.2">
      <c r="C4" s="313" t="s">
        <v>4239</v>
      </c>
      <c r="D4" s="147"/>
      <c r="E4" s="147"/>
      <c r="F4" s="147"/>
      <c r="G4" s="147"/>
      <c r="H4" s="147"/>
    </row>
    <row r="5" spans="2:8" ht="17.25" customHeight="1" x14ac:dyDescent="0.2">
      <c r="B5" s="148"/>
      <c r="C5" s="176"/>
      <c r="D5" s="148"/>
      <c r="E5" s="148"/>
      <c r="F5" s="148"/>
      <c r="G5" s="148"/>
      <c r="H5" s="148"/>
    </row>
    <row r="6" spans="2:8" ht="25.5" customHeight="1" x14ac:dyDescent="0.2">
      <c r="B6" s="181"/>
      <c r="C6" s="182" t="s">
        <v>4240</v>
      </c>
      <c r="D6" s="332" t="s">
        <v>1510</v>
      </c>
      <c r="E6" s="163" t="s">
        <v>205</v>
      </c>
      <c r="F6" s="163" t="s">
        <v>362</v>
      </c>
      <c r="G6" s="163" t="s">
        <v>250</v>
      </c>
      <c r="H6" s="163" t="s">
        <v>182</v>
      </c>
    </row>
    <row r="7" spans="2:8" ht="19.5" customHeight="1" x14ac:dyDescent="0.2">
      <c r="B7" s="152" t="s">
        <v>381</v>
      </c>
      <c r="C7" s="152" t="s">
        <v>382</v>
      </c>
      <c r="D7" s="412"/>
      <c r="E7" s="412" t="s">
        <v>179</v>
      </c>
      <c r="F7" s="412" t="s">
        <v>169</v>
      </c>
      <c r="G7" s="412" t="s">
        <v>172</v>
      </c>
      <c r="H7" s="412" t="s">
        <v>263</v>
      </c>
    </row>
    <row r="8" spans="2:8" ht="17.25" customHeight="1" x14ac:dyDescent="0.2">
      <c r="B8" s="183" t="s">
        <v>4241</v>
      </c>
      <c r="C8" s="189" t="s">
        <v>4242</v>
      </c>
      <c r="D8" s="320">
        <v>43317</v>
      </c>
      <c r="E8" s="320">
        <f>D8+7</f>
        <v>43324</v>
      </c>
      <c r="F8" s="320">
        <f>D8+8</f>
        <v>43325</v>
      </c>
      <c r="G8" s="320">
        <f>D8+11</f>
        <v>43328</v>
      </c>
      <c r="H8" s="320">
        <f>D8+13</f>
        <v>43330</v>
      </c>
    </row>
    <row r="9" spans="2:8" ht="17.25" customHeight="1" x14ac:dyDescent="0.2">
      <c r="B9" s="183" t="s">
        <v>4243</v>
      </c>
      <c r="C9" s="189" t="s">
        <v>4244</v>
      </c>
      <c r="D9" s="320">
        <f>D8+7</f>
        <v>43324</v>
      </c>
      <c r="E9" s="320">
        <f>D9+7</f>
        <v>43331</v>
      </c>
      <c r="F9" s="320">
        <f>D9+8</f>
        <v>43332</v>
      </c>
      <c r="G9" s="320">
        <f>D9+11</f>
        <v>43335</v>
      </c>
      <c r="H9" s="320">
        <f>D9+13</f>
        <v>43337</v>
      </c>
    </row>
    <row r="10" spans="2:8" ht="17.25" customHeight="1" x14ac:dyDescent="0.2">
      <c r="B10" s="148"/>
      <c r="C10" s="176"/>
      <c r="D10" s="148"/>
      <c r="E10" s="148"/>
      <c r="F10" s="148"/>
      <c r="G10" s="148"/>
      <c r="H10" s="148"/>
    </row>
    <row r="11" spans="2:8" ht="25.5" customHeight="1" x14ac:dyDescent="0.2">
      <c r="B11" s="181"/>
      <c r="C11" s="182" t="s">
        <v>1400</v>
      </c>
      <c r="D11" s="332" t="s">
        <v>1510</v>
      </c>
      <c r="E11" s="163" t="s">
        <v>362</v>
      </c>
      <c r="F11" s="163" t="s">
        <v>250</v>
      </c>
      <c r="G11" s="163" t="s">
        <v>182</v>
      </c>
      <c r="H11" s="148"/>
    </row>
    <row r="12" spans="2:8" ht="19.5" customHeight="1" x14ac:dyDescent="0.2">
      <c r="B12" s="152" t="s">
        <v>381</v>
      </c>
      <c r="C12" s="152" t="s">
        <v>382</v>
      </c>
      <c r="D12" s="412"/>
      <c r="E12" s="412" t="s">
        <v>179</v>
      </c>
      <c r="F12" s="412" t="s">
        <v>214</v>
      </c>
      <c r="G12" s="412" t="s">
        <v>228</v>
      </c>
      <c r="H12" s="148"/>
    </row>
    <row r="13" spans="2:8" ht="17.25" customHeight="1" x14ac:dyDescent="0.2">
      <c r="B13" s="183" t="s">
        <v>4245</v>
      </c>
      <c r="C13" s="189" t="s">
        <v>4246</v>
      </c>
      <c r="D13" s="320">
        <v>43330</v>
      </c>
      <c r="E13" s="320">
        <f>D13+7</f>
        <v>43337</v>
      </c>
      <c r="F13" s="320">
        <f>D13+10</f>
        <v>43340</v>
      </c>
      <c r="G13" s="320">
        <f>D13+12</f>
        <v>43342</v>
      </c>
      <c r="H13" s="148"/>
    </row>
    <row r="14" spans="2:8" ht="17.25" customHeight="1" x14ac:dyDescent="0.2">
      <c r="B14" s="183" t="s">
        <v>4247</v>
      </c>
      <c r="C14" s="189" t="s">
        <v>4248</v>
      </c>
      <c r="D14" s="320">
        <f t="shared" ref="D14:D23" si="0">D13+7</f>
        <v>43337</v>
      </c>
      <c r="E14" s="320">
        <f>D14+7</f>
        <v>43344</v>
      </c>
      <c r="F14" s="320">
        <f t="shared" ref="F14:F19" si="1">D14+10</f>
        <v>43347</v>
      </c>
      <c r="G14" s="320">
        <f t="shared" ref="G14:G19" si="2">D14+12</f>
        <v>43349</v>
      </c>
      <c r="H14" s="148"/>
    </row>
    <row r="15" spans="2:8" ht="17.25" customHeight="1" x14ac:dyDescent="0.2">
      <c r="B15" s="184" t="s">
        <v>4249</v>
      </c>
      <c r="C15" s="188" t="s">
        <v>4250</v>
      </c>
      <c r="D15" s="322">
        <f t="shared" si="0"/>
        <v>43344</v>
      </c>
      <c r="E15" s="322">
        <f t="shared" ref="E15:E23" si="3">D15+7</f>
        <v>43351</v>
      </c>
      <c r="F15" s="322">
        <f t="shared" si="1"/>
        <v>43354</v>
      </c>
      <c r="G15" s="322">
        <f t="shared" si="2"/>
        <v>43356</v>
      </c>
      <c r="H15" s="148"/>
    </row>
    <row r="16" spans="2:8" ht="17.25" customHeight="1" x14ac:dyDescent="0.2">
      <c r="B16" s="184" t="s">
        <v>4251</v>
      </c>
      <c r="C16" s="188" t="s">
        <v>4252</v>
      </c>
      <c r="D16" s="322">
        <f>D15+7</f>
        <v>43351</v>
      </c>
      <c r="E16" s="322">
        <f t="shared" si="3"/>
        <v>43358</v>
      </c>
      <c r="F16" s="322">
        <f t="shared" si="1"/>
        <v>43361</v>
      </c>
      <c r="G16" s="322">
        <f t="shared" si="2"/>
        <v>43363</v>
      </c>
      <c r="H16" s="148"/>
    </row>
    <row r="17" spans="2:12" ht="17.25" customHeight="1" x14ac:dyDescent="0.2">
      <c r="B17" s="184" t="s">
        <v>4253</v>
      </c>
      <c r="C17" s="188" t="s">
        <v>4254</v>
      </c>
      <c r="D17" s="322">
        <f t="shared" si="0"/>
        <v>43358</v>
      </c>
      <c r="E17" s="322">
        <f t="shared" si="3"/>
        <v>43365</v>
      </c>
      <c r="F17" s="322">
        <f t="shared" si="1"/>
        <v>43368</v>
      </c>
      <c r="G17" s="322">
        <f t="shared" si="2"/>
        <v>43370</v>
      </c>
      <c r="H17" s="148"/>
      <c r="I17" s="148"/>
      <c r="J17" s="148"/>
      <c r="K17" s="148"/>
      <c r="L17" s="148"/>
    </row>
    <row r="18" spans="2:12" ht="17.25" customHeight="1" x14ac:dyDescent="0.2">
      <c r="B18" s="184" t="s">
        <v>4255</v>
      </c>
      <c r="C18" s="188" t="s">
        <v>4256</v>
      </c>
      <c r="D18" s="322">
        <f t="shared" si="0"/>
        <v>43365</v>
      </c>
      <c r="E18" s="322">
        <f t="shared" si="3"/>
        <v>43372</v>
      </c>
      <c r="F18" s="322">
        <f t="shared" si="1"/>
        <v>43375</v>
      </c>
      <c r="G18" s="322">
        <f t="shared" si="2"/>
        <v>43377</v>
      </c>
      <c r="H18" s="148"/>
      <c r="I18" s="148"/>
      <c r="J18" s="148"/>
      <c r="K18" s="148"/>
      <c r="L18" s="148"/>
    </row>
    <row r="19" spans="2:12" ht="17.25" customHeight="1" x14ac:dyDescent="0.2">
      <c r="B19" s="184" t="s">
        <v>4257</v>
      </c>
      <c r="C19" s="188" t="s">
        <v>4258</v>
      </c>
      <c r="D19" s="322">
        <f t="shared" si="0"/>
        <v>43372</v>
      </c>
      <c r="E19" s="322">
        <f t="shared" si="3"/>
        <v>43379</v>
      </c>
      <c r="F19" s="322">
        <f t="shared" si="1"/>
        <v>43382</v>
      </c>
      <c r="G19" s="322">
        <f t="shared" si="2"/>
        <v>43384</v>
      </c>
      <c r="H19" s="148"/>
      <c r="I19" s="148"/>
      <c r="J19" s="148"/>
      <c r="K19" s="148"/>
      <c r="L19" s="148"/>
    </row>
    <row r="20" spans="2:12" ht="17.25" customHeight="1" x14ac:dyDescent="0.2">
      <c r="B20" s="183" t="s">
        <v>3094</v>
      </c>
      <c r="C20" s="189" t="s">
        <v>4259</v>
      </c>
      <c r="D20" s="320">
        <f t="shared" si="0"/>
        <v>43379</v>
      </c>
      <c r="E20" s="320">
        <f t="shared" si="3"/>
        <v>43386</v>
      </c>
      <c r="F20" s="320">
        <f t="shared" ref="F20:F23" si="4">D20+10</f>
        <v>43389</v>
      </c>
      <c r="G20" s="320">
        <f t="shared" ref="G20:G23" si="5">D20+12</f>
        <v>43391</v>
      </c>
      <c r="H20" s="148"/>
      <c r="I20" s="148"/>
      <c r="J20" s="148"/>
      <c r="K20" s="148"/>
      <c r="L20" s="148"/>
    </row>
    <row r="21" spans="2:12" ht="17.25" customHeight="1" x14ac:dyDescent="0.2">
      <c r="B21" s="183" t="s">
        <v>4260</v>
      </c>
      <c r="C21" s="189" t="s">
        <v>4261</v>
      </c>
      <c r="D21" s="320">
        <f t="shared" si="0"/>
        <v>43386</v>
      </c>
      <c r="E21" s="320">
        <f t="shared" si="3"/>
        <v>43393</v>
      </c>
      <c r="F21" s="320">
        <f t="shared" si="4"/>
        <v>43396</v>
      </c>
      <c r="G21" s="320">
        <f t="shared" si="5"/>
        <v>43398</v>
      </c>
      <c r="H21" s="148"/>
      <c r="I21" s="148"/>
      <c r="J21" s="148"/>
      <c r="K21" s="148"/>
      <c r="L21" s="148"/>
    </row>
    <row r="22" spans="2:12" ht="17.25" customHeight="1" x14ac:dyDescent="0.2">
      <c r="B22" s="183" t="s">
        <v>4262</v>
      </c>
      <c r="C22" s="189" t="s">
        <v>4263</v>
      </c>
      <c r="D22" s="320">
        <f t="shared" si="0"/>
        <v>43393</v>
      </c>
      <c r="E22" s="320">
        <f t="shared" si="3"/>
        <v>43400</v>
      </c>
      <c r="F22" s="320">
        <f t="shared" si="4"/>
        <v>43403</v>
      </c>
      <c r="G22" s="320">
        <f t="shared" si="5"/>
        <v>43405</v>
      </c>
      <c r="H22" s="148"/>
      <c r="I22" s="148"/>
      <c r="J22" s="148"/>
      <c r="K22" s="148"/>
      <c r="L22" s="148"/>
    </row>
    <row r="23" spans="2:12" ht="17.25" customHeight="1" x14ac:dyDescent="0.2">
      <c r="B23" s="183" t="s">
        <v>4264</v>
      </c>
      <c r="C23" s="189" t="s">
        <v>4265</v>
      </c>
      <c r="D23" s="320">
        <f t="shared" si="0"/>
        <v>43400</v>
      </c>
      <c r="E23" s="320">
        <f t="shared" si="3"/>
        <v>43407</v>
      </c>
      <c r="F23" s="320">
        <f t="shared" si="4"/>
        <v>43410</v>
      </c>
      <c r="G23" s="320">
        <f t="shared" si="5"/>
        <v>43412</v>
      </c>
      <c r="H23" s="148"/>
      <c r="I23" s="148"/>
      <c r="J23" s="148"/>
      <c r="K23" s="148"/>
      <c r="L23" s="148"/>
    </row>
    <row r="24" spans="2:12" ht="17.25" customHeight="1" x14ac:dyDescent="0.2">
      <c r="B24" s="157" t="s">
        <v>1398</v>
      </c>
      <c r="C24" s="185"/>
      <c r="D24" s="155"/>
      <c r="E24" s="155"/>
      <c r="F24" s="155"/>
      <c r="G24" s="148"/>
      <c r="H24" s="148"/>
      <c r="I24" s="148"/>
      <c r="J24" s="148"/>
      <c r="K24" s="148"/>
      <c r="L24" s="148"/>
    </row>
    <row r="25" spans="2:12" ht="17.25" customHeight="1" x14ac:dyDescent="0.2">
      <c r="B25" s="157" t="s">
        <v>4266</v>
      </c>
      <c r="C25" s="155"/>
      <c r="D25" s="155"/>
      <c r="E25" s="155"/>
      <c r="F25" s="147"/>
      <c r="G25" s="147"/>
      <c r="H25" s="147"/>
      <c r="I25" s="147"/>
      <c r="J25" s="146"/>
      <c r="K25" s="146"/>
      <c r="L25" s="146"/>
    </row>
    <row r="26" spans="2:12" s="159" customFormat="1" ht="17.25" customHeight="1" x14ac:dyDescent="0.2">
      <c r="B26" s="157"/>
      <c r="C26" s="145"/>
      <c r="D26" s="145"/>
      <c r="E26" s="145"/>
      <c r="F26" s="147"/>
      <c r="G26" s="145"/>
      <c r="H26" s="145"/>
      <c r="I26" s="145"/>
      <c r="J26" s="145"/>
      <c r="L26" s="147"/>
    </row>
    <row r="27" spans="2:12" s="159" customFormat="1" ht="17.25" customHeight="1" x14ac:dyDescent="0.2">
      <c r="B27" s="192" t="s">
        <v>528</v>
      </c>
      <c r="C27" s="193"/>
      <c r="D27" s="193"/>
      <c r="E27" s="194"/>
      <c r="F27" s="195" t="s">
        <v>1418</v>
      </c>
      <c r="G27" s="195"/>
      <c r="H27" s="193"/>
      <c r="I27" s="193"/>
      <c r="J27" s="195" t="s">
        <v>530</v>
      </c>
      <c r="K27" s="195"/>
      <c r="L27" s="195"/>
    </row>
    <row r="28" spans="2:12" s="159" customFormat="1" ht="17.25" customHeight="1" x14ac:dyDescent="0.2">
      <c r="B28" s="197" t="s">
        <v>531</v>
      </c>
      <c r="C28" s="193"/>
      <c r="D28" s="198" t="s">
        <v>532</v>
      </c>
      <c r="E28" s="199"/>
      <c r="F28" s="197" t="s">
        <v>533</v>
      </c>
      <c r="G28" s="193"/>
      <c r="H28" s="198" t="s">
        <v>534</v>
      </c>
      <c r="I28" s="193"/>
      <c r="J28" s="197" t="s">
        <v>535</v>
      </c>
      <c r="K28" s="193"/>
      <c r="L28" s="198" t="s">
        <v>536</v>
      </c>
    </row>
    <row r="29" spans="2:12" s="159" customFormat="1" ht="17.25" customHeight="1" x14ac:dyDescent="0.2">
      <c r="B29" s="201" t="s">
        <v>3999</v>
      </c>
      <c r="C29" s="202" t="s">
        <v>4000</v>
      </c>
      <c r="D29" s="203" t="s">
        <v>4001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542</v>
      </c>
      <c r="K29" s="202" t="s">
        <v>1419</v>
      </c>
      <c r="L29" s="203" t="s">
        <v>543</v>
      </c>
    </row>
    <row r="30" spans="2:12" s="159" customFormat="1" ht="17.25" customHeight="1" x14ac:dyDescent="0.2">
      <c r="B30" s="201" t="s">
        <v>4002</v>
      </c>
      <c r="C30" s="202" t="s">
        <v>4003</v>
      </c>
      <c r="D30" s="203" t="s">
        <v>4004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549</v>
      </c>
      <c r="K30" s="202" t="s">
        <v>1420</v>
      </c>
      <c r="L30" s="203" t="s">
        <v>550</v>
      </c>
    </row>
    <row r="31" spans="2:12" s="159" customFormat="1" ht="17.25" customHeight="1" x14ac:dyDescent="0.2">
      <c r="B31" s="201" t="s">
        <v>1421</v>
      </c>
      <c r="C31" s="202" t="s">
        <v>4005</v>
      </c>
      <c r="D31" s="203" t="s">
        <v>1422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1423</v>
      </c>
      <c r="K31" s="202" t="s">
        <v>1424</v>
      </c>
      <c r="L31" s="203" t="s">
        <v>1425</v>
      </c>
    </row>
    <row r="32" spans="2:12" s="159" customFormat="1" ht="17.25" customHeight="1" x14ac:dyDescent="0.2">
      <c r="B32" s="201" t="s">
        <v>4006</v>
      </c>
      <c r="C32" s="202" t="s">
        <v>4007</v>
      </c>
      <c r="D32" s="203" t="s">
        <v>4008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563</v>
      </c>
      <c r="K32" s="202" t="s">
        <v>1426</v>
      </c>
      <c r="L32" s="203" t="s">
        <v>564</v>
      </c>
    </row>
    <row r="33" spans="2:12" s="159" customFormat="1" ht="17.25" customHeight="1" x14ac:dyDescent="0.2">
      <c r="B33" s="201" t="s">
        <v>558</v>
      </c>
      <c r="C33" s="202" t="s">
        <v>4009</v>
      </c>
      <c r="D33" s="203" t="s">
        <v>559</v>
      </c>
      <c r="E33" s="197"/>
      <c r="F33" s="201"/>
      <c r="G33" s="202"/>
      <c r="H33" s="203"/>
      <c r="I33" s="193"/>
      <c r="J33" s="201" t="s">
        <v>570</v>
      </c>
      <c r="K33" s="202" t="s">
        <v>1427</v>
      </c>
      <c r="L33" s="203" t="s">
        <v>571</v>
      </c>
    </row>
    <row r="34" spans="2:12" s="159" customFormat="1" ht="17.25" customHeight="1" x14ac:dyDescent="0.2">
      <c r="B34" s="201" t="s">
        <v>4010</v>
      </c>
      <c r="C34" s="202" t="s">
        <v>4011</v>
      </c>
      <c r="D34" s="203" t="s">
        <v>4012</v>
      </c>
      <c r="E34" s="197"/>
      <c r="F34" s="201"/>
      <c r="G34" s="202"/>
      <c r="H34" s="203"/>
      <c r="I34" s="193"/>
      <c r="J34" s="201" t="s">
        <v>1430</v>
      </c>
      <c r="K34" s="202" t="s">
        <v>1431</v>
      </c>
      <c r="L34" s="203" t="s">
        <v>1432</v>
      </c>
    </row>
    <row r="35" spans="2:12" s="159" customFormat="1" ht="17.25" customHeight="1" x14ac:dyDescent="0.2">
      <c r="B35" s="201" t="s">
        <v>4013</v>
      </c>
      <c r="C35" s="202" t="s">
        <v>4014</v>
      </c>
      <c r="D35" s="203" t="s">
        <v>4015</v>
      </c>
      <c r="E35" s="197"/>
      <c r="F35" s="196"/>
      <c r="G35" s="196"/>
      <c r="H35" s="196"/>
      <c r="I35" s="193"/>
      <c r="J35" s="201"/>
      <c r="K35" s="202"/>
      <c r="L35" s="203"/>
    </row>
    <row r="36" spans="2:12" s="159" customFormat="1" ht="17.25" customHeight="1" x14ac:dyDescent="0.2">
      <c r="B36" s="201" t="s">
        <v>4016</v>
      </c>
      <c r="C36" s="202" t="s">
        <v>4017</v>
      </c>
      <c r="D36" s="203" t="s">
        <v>4018</v>
      </c>
      <c r="E36" s="197"/>
      <c r="F36" s="201"/>
      <c r="G36" s="197"/>
      <c r="H36" s="203"/>
      <c r="I36" s="193"/>
      <c r="J36" s="197"/>
      <c r="K36" s="193"/>
      <c r="L36" s="198"/>
    </row>
    <row r="37" spans="2:12" ht="17.25" customHeight="1" x14ac:dyDescent="0.2">
      <c r="B37" s="196"/>
      <c r="C37" s="196"/>
      <c r="D37" s="204"/>
      <c r="E37" s="204"/>
      <c r="F37" s="201"/>
      <c r="G37" s="197"/>
      <c r="H37" s="203"/>
      <c r="I37" s="193"/>
      <c r="J37" s="18"/>
      <c r="K37" s="18"/>
      <c r="L37" s="18"/>
    </row>
    <row r="38" spans="2:12" ht="17.25" customHeight="1" x14ac:dyDescent="0.2">
      <c r="B38" s="193" t="s">
        <v>1435</v>
      </c>
      <c r="C38" s="193" t="s">
        <v>1436</v>
      </c>
      <c r="D38" s="205"/>
      <c r="E38" s="193"/>
      <c r="F38" s="193" t="s">
        <v>1437</v>
      </c>
      <c r="G38" s="206" t="s">
        <v>1438</v>
      </c>
      <c r="H38" s="196"/>
      <c r="I38" s="193"/>
      <c r="J38" s="193" t="s">
        <v>1437</v>
      </c>
      <c r="K38" s="193" t="s">
        <v>1439</v>
      </c>
      <c r="L38" s="196"/>
    </row>
  </sheetData>
  <customSheetViews>
    <customSheetView guid="{1ECD3B71-3848-4973-92B4-4B4B149BC657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3FEF6608-25EF-43D8-8468-19FFFC3BCE74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8773B614-CBE7-474E-B57F-0A27A3791CF3}" scale="85" showPageBreaks="1" fitToPage="1" state="hidden" view="pageBreakPreview">
      <selection activeCell="D8" sqref="D8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1BFD2ADD-60C4-4334-9BDE-E3C6DD17BEED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4"/>
      <headerFooter>
        <oddFooter>&amp;L&amp;1#&amp;"Calibri"&amp;10 Sensitivity: Public</oddFooter>
      </headerFooter>
    </customSheetView>
    <customSheetView guid="{7D3CEC1C-CCEC-4C4E-963E-DDD8383A68C1}" scale="85" showPageBreaks="1" fitToPage="1" state="hidden" view="pageBreakPreview">
      <selection activeCell="B16" sqref="B16"/>
      <pageMargins left="0" right="0" top="0" bottom="0" header="0" footer="0"/>
      <pageSetup paperSize="9" scale="65" orientation="landscape" r:id="rId5"/>
      <headerFooter>
        <oddFooter>&amp;L&amp;1#&amp;"Calibri"&amp;10 Sensitivity: Public</oddFooter>
      </headerFooter>
    </customSheetView>
    <customSheetView guid="{03DD319B-D6A9-4830-871F-6D56EEAA4879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6"/>
      <headerFooter>
        <oddFooter>&amp;L&amp;1#&amp;"Calibri"&amp;10 Sensitivity: Public</oddFooter>
      </headerFooter>
    </customSheetView>
    <customSheetView guid="{6B324A58-5A89-471C-AD21-0822EB95E67E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7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8"/>
      <headerFooter>
        <oddFooter>&amp;L&amp;1#&amp;"Calibri"&amp;10 Sensitivity: Public</oddFooter>
      </headerFooter>
    </customSheetView>
  </customSheetViews>
  <hyperlinks>
    <hyperlink ref="D32" r:id="rId9" display="williewong@msca.com.sg" xr:uid="{00000000-0004-0000-1C00-000000000000}"/>
    <hyperlink ref="D33" r:id="rId10" display="nlew@msca.com.sg" xr:uid="{00000000-0004-0000-1C00-000001000000}"/>
    <hyperlink ref="D34" r:id="rId11" display="jasonlim@msca.com.sg" xr:uid="{00000000-0004-0000-1C00-000002000000}"/>
    <hyperlink ref="H28" r:id="rId12" display="custsvc@msca.com.sg" xr:uid="{00000000-0004-0000-1C00-000003000000}"/>
    <hyperlink ref="D36" r:id="rId13" display="hlnguyen@msca.com.sg" xr:uid="{00000000-0004-0000-1C00-000004000000}"/>
    <hyperlink ref="L34" r:id="rId14" display="ytluo@msca.com.sg" xr:uid="{00000000-0004-0000-1C00-000005000000}"/>
    <hyperlink ref="L28" r:id="rId15" display="sinexp@msca.com.sg" xr:uid="{00000000-0004-0000-1C00-000006000000}"/>
    <hyperlink ref="L33" r:id="rId16" display="kslim@msca.com.sg" xr:uid="{00000000-0004-0000-1C00-000007000000}"/>
    <hyperlink ref="D35" r:id="rId17" display="jfong@msca.com.sg " xr:uid="{00000000-0004-0000-1C00-000008000000}"/>
    <hyperlink ref="L32" r:id="rId18" display="mailto:skoh@msca.com.sg" xr:uid="{00000000-0004-0000-1C00-000009000000}"/>
    <hyperlink ref="D31" r:id="rId19" display="nlee@msca.com.sg" xr:uid="{00000000-0004-0000-1C00-00000A000000}"/>
    <hyperlink ref="D30" r:id="rId20" display="klee@msca.com.sg" xr:uid="{00000000-0004-0000-1C00-00000B000000}"/>
    <hyperlink ref="D28" r:id="rId21" display="mktg-dept@msca.com.sg" xr:uid="{00000000-0004-0000-1C00-00000C00000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tabColor theme="8" tint="0.59999389629810485"/>
    <pageSetUpPr fitToPage="1"/>
  </sheetPr>
  <dimension ref="A2:L28"/>
  <sheetViews>
    <sheetView view="pageBreakPreview" zoomScale="85" zoomScaleNormal="70" zoomScaleSheetLayoutView="100" workbookViewId="0">
      <selection activeCell="F15" sqref="F15"/>
    </sheetView>
  </sheetViews>
  <sheetFormatPr defaultColWidth="9.140625" defaultRowHeight="17.25" customHeight="1" x14ac:dyDescent="0.2"/>
  <cols>
    <col min="1" max="1" width="15.7109375" style="211" customWidth="1"/>
    <col min="2" max="2" width="27.85546875" style="145" customWidth="1"/>
    <col min="3" max="3" width="16.140625" style="145" customWidth="1"/>
    <col min="4" max="4" width="16" style="145" customWidth="1"/>
    <col min="5" max="8" width="16.5703125" style="145" customWidth="1"/>
    <col min="9" max="9" width="19.28515625" style="133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3547</v>
      </c>
    </row>
    <row r="3" spans="2:7" ht="17.25" customHeight="1" x14ac:dyDescent="0.2">
      <c r="B3" s="165"/>
    </row>
    <row r="4" spans="2:7" ht="17.25" customHeight="1" x14ac:dyDescent="0.2">
      <c r="C4" s="313" t="s">
        <v>4267</v>
      </c>
      <c r="D4" s="147"/>
      <c r="E4" s="147"/>
      <c r="F4" s="147"/>
      <c r="G4" s="147"/>
    </row>
    <row r="5" spans="2:7" ht="17.25" customHeight="1" x14ac:dyDescent="0.2">
      <c r="B5" s="148"/>
      <c r="C5" s="176"/>
      <c r="D5" s="148"/>
      <c r="E5" s="148"/>
      <c r="F5" s="148"/>
      <c r="G5" s="148"/>
    </row>
    <row r="6" spans="2:7" ht="31.5" customHeight="1" x14ac:dyDescent="0.2">
      <c r="B6" s="183"/>
      <c r="C6" s="355"/>
      <c r="D6" s="1211" t="s">
        <v>1510</v>
      </c>
      <c r="E6" s="163" t="s">
        <v>301</v>
      </c>
      <c r="F6" s="163" t="s">
        <v>4268</v>
      </c>
      <c r="G6" s="163" t="s">
        <v>250</v>
      </c>
    </row>
    <row r="7" spans="2:7" ht="17.25" customHeight="1" x14ac:dyDescent="0.2">
      <c r="B7" s="152" t="s">
        <v>381</v>
      </c>
      <c r="C7" s="152" t="s">
        <v>382</v>
      </c>
      <c r="D7" s="1211"/>
      <c r="E7" s="332" t="s">
        <v>179</v>
      </c>
      <c r="F7" s="332" t="s">
        <v>214</v>
      </c>
      <c r="G7" s="332" t="s">
        <v>228</v>
      </c>
    </row>
    <row r="8" spans="2:7" ht="17.25" customHeight="1" x14ac:dyDescent="0.2">
      <c r="B8" s="171" t="s">
        <v>4269</v>
      </c>
      <c r="C8" s="189" t="s">
        <v>4270</v>
      </c>
      <c r="D8" s="320">
        <v>43997</v>
      </c>
      <c r="E8" s="320">
        <f t="shared" ref="E8" si="0">D8+7</f>
        <v>44004</v>
      </c>
      <c r="F8" s="320">
        <f t="shared" ref="F8" si="1">D8+10</f>
        <v>44007</v>
      </c>
      <c r="G8" s="320">
        <f t="shared" ref="G8" si="2">D8+12</f>
        <v>44009</v>
      </c>
    </row>
    <row r="9" spans="2:7" ht="17.25" customHeight="1" x14ac:dyDescent="0.2">
      <c r="B9" s="171" t="s">
        <v>4271</v>
      </c>
      <c r="C9" s="189" t="s">
        <v>4272</v>
      </c>
      <c r="D9" s="320">
        <f>D8+7</f>
        <v>44004</v>
      </c>
      <c r="E9" s="320">
        <f t="shared" ref="E9" si="3">D9+7</f>
        <v>44011</v>
      </c>
      <c r="F9" s="320">
        <f t="shared" ref="F9" si="4">D9+10</f>
        <v>44014</v>
      </c>
      <c r="G9" s="320">
        <f t="shared" ref="G9" si="5">D9+12</f>
        <v>44016</v>
      </c>
    </row>
    <row r="10" spans="2:7" ht="17.25" customHeight="1" x14ac:dyDescent="0.2">
      <c r="B10" s="171" t="s">
        <v>4273</v>
      </c>
      <c r="C10" s="189" t="s">
        <v>4274</v>
      </c>
      <c r="D10" s="320">
        <f>D9+7</f>
        <v>44011</v>
      </c>
      <c r="E10" s="320">
        <f t="shared" ref="E10" si="6">D10+7</f>
        <v>44018</v>
      </c>
      <c r="F10" s="320">
        <f t="shared" ref="F10" si="7">D10+10</f>
        <v>44021</v>
      </c>
      <c r="G10" s="320">
        <f t="shared" ref="G10" si="8">D10+12</f>
        <v>44023</v>
      </c>
    </row>
    <row r="11" spans="2:7" ht="17.25" customHeight="1" x14ac:dyDescent="0.2">
      <c r="B11" s="171" t="s">
        <v>4275</v>
      </c>
      <c r="C11" s="189" t="s">
        <v>4276</v>
      </c>
      <c r="D11" s="320">
        <v>44025</v>
      </c>
      <c r="E11" s="320">
        <f t="shared" ref="E11:E13" si="9">D11+7</f>
        <v>44032</v>
      </c>
      <c r="F11" s="320">
        <f t="shared" ref="F11:F13" si="10">D11+10</f>
        <v>44035</v>
      </c>
      <c r="G11" s="320">
        <f t="shared" ref="G11:G13" si="11">D11+12</f>
        <v>44037</v>
      </c>
    </row>
    <row r="12" spans="2:7" ht="17.25" customHeight="1" x14ac:dyDescent="0.2">
      <c r="B12" s="171" t="s">
        <v>4277</v>
      </c>
      <c r="C12" s="189" t="s">
        <v>4278</v>
      </c>
      <c r="D12" s="320">
        <f t="shared" ref="D12:D13" si="12">D11+7</f>
        <v>44032</v>
      </c>
      <c r="E12" s="320">
        <f t="shared" si="9"/>
        <v>44039</v>
      </c>
      <c r="F12" s="320">
        <f t="shared" si="10"/>
        <v>44042</v>
      </c>
      <c r="G12" s="320">
        <f t="shared" si="11"/>
        <v>44044</v>
      </c>
    </row>
    <row r="13" spans="2:7" ht="17.25" customHeight="1" x14ac:dyDescent="0.2">
      <c r="B13" s="171" t="s">
        <v>4279</v>
      </c>
      <c r="C13" s="189" t="s">
        <v>4280</v>
      </c>
      <c r="D13" s="320">
        <f t="shared" si="12"/>
        <v>44039</v>
      </c>
      <c r="E13" s="320">
        <f t="shared" si="9"/>
        <v>44046</v>
      </c>
      <c r="F13" s="320">
        <f t="shared" si="10"/>
        <v>44049</v>
      </c>
      <c r="G13" s="320">
        <f t="shared" si="11"/>
        <v>44051</v>
      </c>
    </row>
    <row r="14" spans="2:7" ht="17.25" customHeight="1" x14ac:dyDescent="0.2">
      <c r="B14" s="157" t="s">
        <v>1398</v>
      </c>
      <c r="C14" s="185"/>
      <c r="D14" s="155"/>
      <c r="E14" s="155"/>
      <c r="F14" s="155"/>
      <c r="G14" s="148"/>
    </row>
    <row r="17" spans="2:12" s="159" customFormat="1" ht="17.25" customHeight="1" x14ac:dyDescent="0.2">
      <c r="B17" s="192" t="s">
        <v>528</v>
      </c>
      <c r="C17" s="193"/>
      <c r="D17" s="193"/>
      <c r="E17" s="194"/>
      <c r="F17" s="195" t="s">
        <v>1418</v>
      </c>
      <c r="G17" s="195"/>
      <c r="H17" s="193"/>
      <c r="I17" s="197"/>
      <c r="J17" s="195" t="s">
        <v>530</v>
      </c>
      <c r="K17" s="195"/>
      <c r="L17" s="195"/>
    </row>
    <row r="18" spans="2:12" s="159" customFormat="1" ht="17.25" customHeight="1" x14ac:dyDescent="0.2">
      <c r="B18" s="197" t="s">
        <v>531</v>
      </c>
      <c r="C18" s="193"/>
      <c r="D18" s="198" t="s">
        <v>532</v>
      </c>
      <c r="E18" s="199"/>
      <c r="F18" s="197" t="s">
        <v>533</v>
      </c>
      <c r="G18" s="193"/>
      <c r="H18" s="198" t="s">
        <v>534</v>
      </c>
      <c r="I18" s="197"/>
      <c r="J18" s="197" t="s">
        <v>535</v>
      </c>
      <c r="K18" s="193"/>
      <c r="L18" s="198" t="s">
        <v>536</v>
      </c>
    </row>
    <row r="19" spans="2:12" s="159" customFormat="1" ht="17.25" customHeight="1" x14ac:dyDescent="0.2">
      <c r="B19" s="201" t="s">
        <v>3999</v>
      </c>
      <c r="C19" s="202" t="s">
        <v>4000</v>
      </c>
      <c r="D19" s="203" t="s">
        <v>4001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7"/>
      <c r="J19" s="201" t="s">
        <v>542</v>
      </c>
      <c r="K19" s="202" t="s">
        <v>1419</v>
      </c>
      <c r="L19" s="203" t="s">
        <v>543</v>
      </c>
    </row>
    <row r="20" spans="2:12" s="159" customFormat="1" ht="17.25" customHeight="1" x14ac:dyDescent="0.2">
      <c r="B20" s="201" t="s">
        <v>4002</v>
      </c>
      <c r="C20" s="202" t="s">
        <v>4003</v>
      </c>
      <c r="D20" s="203" t="s">
        <v>4004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7"/>
      <c r="J20" s="201" t="s">
        <v>549</v>
      </c>
      <c r="K20" s="202" t="s">
        <v>1420</v>
      </c>
      <c r="L20" s="203" t="s">
        <v>550</v>
      </c>
    </row>
    <row r="21" spans="2:12" s="159" customFormat="1" ht="17.25" customHeight="1" x14ac:dyDescent="0.2">
      <c r="B21" s="201" t="s">
        <v>1421</v>
      </c>
      <c r="C21" s="202" t="s">
        <v>4005</v>
      </c>
      <c r="D21" s="203" t="s">
        <v>1422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7"/>
      <c r="J21" s="201" t="s">
        <v>1423</v>
      </c>
      <c r="K21" s="202" t="s">
        <v>1424</v>
      </c>
      <c r="L21" s="203" t="s">
        <v>1425</v>
      </c>
    </row>
    <row r="22" spans="2:12" s="159" customFormat="1" ht="17.25" customHeight="1" x14ac:dyDescent="0.2">
      <c r="B22" s="201" t="s">
        <v>4006</v>
      </c>
      <c r="C22" s="202" t="s">
        <v>4007</v>
      </c>
      <c r="D22" s="203" t="s">
        <v>4008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7"/>
      <c r="J22" s="201" t="s">
        <v>563</v>
      </c>
      <c r="K22" s="202" t="s">
        <v>1426</v>
      </c>
      <c r="L22" s="203" t="s">
        <v>564</v>
      </c>
    </row>
    <row r="23" spans="2:12" s="159" customFormat="1" ht="17.25" customHeight="1" x14ac:dyDescent="0.2">
      <c r="B23" s="201" t="s">
        <v>558</v>
      </c>
      <c r="C23" s="202" t="s">
        <v>4009</v>
      </c>
      <c r="D23" s="203" t="s">
        <v>559</v>
      </c>
      <c r="E23" s="197"/>
      <c r="F23" s="201"/>
      <c r="G23" s="202"/>
      <c r="H23" s="203"/>
      <c r="I23" s="197"/>
      <c r="J23" s="201" t="s">
        <v>570</v>
      </c>
      <c r="K23" s="202" t="s">
        <v>1427</v>
      </c>
      <c r="L23" s="203" t="s">
        <v>571</v>
      </c>
    </row>
    <row r="24" spans="2:12" s="159" customFormat="1" ht="17.25" customHeight="1" x14ac:dyDescent="0.2">
      <c r="B24" s="201" t="s">
        <v>4010</v>
      </c>
      <c r="C24" s="202" t="s">
        <v>4011</v>
      </c>
      <c r="D24" s="203" t="s">
        <v>4012</v>
      </c>
      <c r="E24" s="197"/>
      <c r="F24" s="201"/>
      <c r="G24" s="202"/>
      <c r="H24" s="203"/>
      <c r="I24" s="197"/>
      <c r="J24" s="201" t="s">
        <v>1430</v>
      </c>
      <c r="K24" s="202" t="s">
        <v>1431</v>
      </c>
      <c r="L24" s="203" t="s">
        <v>1432</v>
      </c>
    </row>
    <row r="25" spans="2:12" s="159" customFormat="1" ht="17.25" customHeight="1" x14ac:dyDescent="0.2">
      <c r="B25" s="201" t="s">
        <v>4013</v>
      </c>
      <c r="C25" s="202" t="s">
        <v>4014</v>
      </c>
      <c r="D25" s="203" t="s">
        <v>4015</v>
      </c>
      <c r="E25" s="197"/>
      <c r="F25" s="196"/>
      <c r="G25" s="196"/>
      <c r="H25" s="196"/>
      <c r="I25" s="197"/>
      <c r="J25" s="201"/>
      <c r="K25" s="202"/>
      <c r="L25" s="203"/>
    </row>
    <row r="26" spans="2:12" s="159" customFormat="1" ht="17.25" customHeight="1" x14ac:dyDescent="0.2">
      <c r="B26" s="201" t="s">
        <v>4016</v>
      </c>
      <c r="C26" s="202" t="s">
        <v>4017</v>
      </c>
      <c r="D26" s="203" t="s">
        <v>4018</v>
      </c>
      <c r="E26" s="197"/>
      <c r="F26" s="201"/>
      <c r="G26" s="197"/>
      <c r="H26" s="203"/>
      <c r="I26" s="197"/>
      <c r="J26" s="197"/>
      <c r="K26" s="193"/>
      <c r="L26" s="198"/>
    </row>
    <row r="27" spans="2:12" ht="17.25" customHeight="1" x14ac:dyDescent="0.2">
      <c r="B27" s="196"/>
      <c r="C27" s="196"/>
      <c r="D27" s="204"/>
      <c r="E27" s="204"/>
      <c r="F27" s="201"/>
      <c r="G27" s="197"/>
      <c r="H27" s="203"/>
      <c r="I27" s="197"/>
      <c r="J27" s="18"/>
      <c r="K27" s="18"/>
      <c r="L27" s="18"/>
    </row>
    <row r="28" spans="2:12" ht="17.25" customHeight="1" x14ac:dyDescent="0.2">
      <c r="B28" s="193" t="s">
        <v>1435</v>
      </c>
      <c r="C28" s="193" t="s">
        <v>1436</v>
      </c>
      <c r="D28" s="205"/>
      <c r="E28" s="193"/>
      <c r="F28" s="193" t="s">
        <v>1437</v>
      </c>
      <c r="G28" s="206" t="s">
        <v>1438</v>
      </c>
      <c r="H28" s="196"/>
      <c r="I28" s="197"/>
      <c r="J28" s="193" t="s">
        <v>1437</v>
      </c>
      <c r="K28" s="193" t="s">
        <v>1439</v>
      </c>
      <c r="L28" s="196"/>
    </row>
  </sheetData>
  <customSheetViews>
    <customSheetView guid="{1ECD3B71-3848-4973-92B4-4B4B149BC657}" scale="85" showPageBreaks="1" fitToPage="1" view="pageBreakPreview">
      <selection activeCell="C15" sqref="C15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3485952D-0C31-4884-9EDF-552F3D1B124B}" scale="85" showPageBreaks="1" fitToPage="1" view="pageBreakPreview">
      <selection activeCell="J17" sqref="J17"/>
      <pageMargins left="0" right="0" top="0" bottom="0" header="0" footer="0"/>
      <pageSetup paperSize="9" scale="64" orientation="landscape" r:id="rId2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D13" sqref="D13"/>
      <pageMargins left="0" right="0" top="0" bottom="0" header="0" footer="0"/>
      <pageSetup paperSize="9" scale="64" orientation="landscape" r:id="rId3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D8" sqref="D8"/>
      <pageMargins left="0" right="0" top="0" bottom="0" header="0" footer="0"/>
      <pageSetup paperSize="9" scale="62" orientation="landscape" r:id="rId4"/>
      <headerFooter>
        <oddFooter>&amp;L&amp;1#&amp;"Calibri"&amp;10 Sensitivity: Internal</oddFooter>
      </headerFooter>
    </customSheetView>
    <customSheetView guid="{1BFD2ADD-60C4-4334-9BDE-E3C6DD17BEED}" scale="85" showPageBreaks="1" fitToPage="1" view="pageBreakPreview">
      <selection activeCell="I14" sqref="I14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>
      <selection activeCell="I14" sqref="I14"/>
      <pageMargins left="0" right="0" top="0" bottom="0" header="0" footer="0"/>
      <pageSetup paperSize="9" scale="61" orientation="landscape" r:id="rId6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R45" sqref="R45"/>
      <pageMargins left="0" right="0" top="0" bottom="0" header="0" footer="0"/>
      <pageSetup paperSize="9" scale="62" orientation="landscape" r:id="rId7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I18" sqref="I18"/>
      <pageMargins left="0" right="0" top="0" bottom="0" header="0" footer="0"/>
      <pageSetup paperSize="9" scale="62" orientation="landscape" r:id="rId8"/>
      <headerFooter>
        <oddFooter>&amp;L&amp;1#&amp;"Calibri"&amp;10 Sensitivity: Public</oddFooter>
      </headerFooter>
    </customSheetView>
    <customSheetView guid="{613E785B-CD51-494D-B041-E8D30BF6F1EC}" scale="85" showPageBreaks="1" fitToPage="1" view="pageBreakPreview">
      <selection activeCell="I18" sqref="I18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D22" r:id="rId10" display="williewong@msca.com.sg" xr:uid="{00000000-0004-0000-1D00-000000000000}"/>
    <hyperlink ref="D23" r:id="rId11" display="nlew@msca.com.sg" xr:uid="{00000000-0004-0000-1D00-000001000000}"/>
    <hyperlink ref="D24" r:id="rId12" display="jasonlim@msca.com.sg" xr:uid="{00000000-0004-0000-1D00-000002000000}"/>
    <hyperlink ref="H18" r:id="rId13" display="custsvc@msca.com.sg" xr:uid="{00000000-0004-0000-1D00-000003000000}"/>
    <hyperlink ref="D26" r:id="rId14" display="hlnguyen@msca.com.sg" xr:uid="{00000000-0004-0000-1D00-000004000000}"/>
    <hyperlink ref="L24" r:id="rId15" display="ytluo@msca.com.sg" xr:uid="{00000000-0004-0000-1D00-000005000000}"/>
    <hyperlink ref="L18" r:id="rId16" display="sinexp@msca.com.sg" xr:uid="{00000000-0004-0000-1D00-000006000000}"/>
    <hyperlink ref="L23" r:id="rId17" display="kslim@msca.com.sg" xr:uid="{00000000-0004-0000-1D00-000007000000}"/>
    <hyperlink ref="D25" r:id="rId18" display="jfong@msca.com.sg " xr:uid="{00000000-0004-0000-1D00-000008000000}"/>
    <hyperlink ref="L22" r:id="rId19" display="mailto:skoh@msca.com.sg" xr:uid="{00000000-0004-0000-1D00-000009000000}"/>
    <hyperlink ref="D21" r:id="rId20" display="nlee@msca.com.sg" xr:uid="{00000000-0004-0000-1D00-00000A000000}"/>
    <hyperlink ref="D20" r:id="rId21" display="klee@msca.com.sg" xr:uid="{00000000-0004-0000-1D00-00000B000000}"/>
    <hyperlink ref="D18" r:id="rId22" display="mktg-dept@msca.com.sg" xr:uid="{00000000-0004-0000-1D00-00000C000000}"/>
  </hyperlinks>
  <pageMargins left="0.7" right="0.7" top="0.75" bottom="0.75" header="0.3" footer="0.3"/>
  <pageSetup paperSize="9" scale="62" orientation="landscape" r:id="rId23"/>
  <headerFooter>
    <oddFooter>&amp;L_x000D_&amp;1#&amp;"Calibri"&amp;10&amp;K000000 Sensitivity: Public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5">
    <tabColor theme="8" tint="0.39997558519241921"/>
    <pageSetUpPr fitToPage="1"/>
  </sheetPr>
  <dimension ref="A2:N73"/>
  <sheetViews>
    <sheetView zoomScale="80" zoomScaleNormal="80" zoomScaleSheetLayoutView="75" workbookViewId="0">
      <selection activeCell="B39" sqref="B39:E45"/>
    </sheetView>
  </sheetViews>
  <sheetFormatPr defaultColWidth="9.140625" defaultRowHeight="17.25" customHeight="1" x14ac:dyDescent="0.2"/>
  <cols>
    <col min="1" max="1" width="19" style="344" customWidth="1"/>
    <col min="2" max="2" width="25.85546875" style="145" customWidth="1"/>
    <col min="3" max="3" width="14" style="145" customWidth="1"/>
    <col min="4" max="4" width="15.85546875" style="145" customWidth="1"/>
    <col min="5" max="5" width="18.42578125" style="145" customWidth="1"/>
    <col min="6" max="6" width="19.85546875" style="145" customWidth="1"/>
    <col min="7" max="7" width="20" style="145" customWidth="1"/>
    <col min="8" max="8" width="18.7109375" style="145" customWidth="1"/>
    <col min="9" max="9" width="19.28515625" style="145" customWidth="1"/>
    <col min="10" max="10" width="21" style="149" customWidth="1"/>
    <col min="11" max="11" width="19" style="149" customWidth="1"/>
    <col min="12" max="12" width="18.42578125" style="149" customWidth="1"/>
    <col min="13" max="13" width="4.140625" style="149" customWidth="1"/>
    <col min="14" max="14" width="19.28515625" style="149" customWidth="1"/>
    <col min="15" max="16384" width="9.140625" style="149"/>
  </cols>
  <sheetData>
    <row r="2" spans="1:14" s="168" customFormat="1" ht="17.25" customHeight="1" x14ac:dyDescent="0.2">
      <c r="A2" s="343"/>
      <c r="B2" s="8" t="s">
        <v>3417</v>
      </c>
      <c r="C2" s="11"/>
      <c r="D2" s="11"/>
      <c r="E2" s="11"/>
      <c r="F2" s="11"/>
      <c r="G2" s="11"/>
      <c r="H2" s="11"/>
      <c r="I2" s="11"/>
    </row>
    <row r="3" spans="1:14" ht="17.25" customHeight="1" x14ac:dyDescent="0.2">
      <c r="B3" s="165"/>
    </row>
    <row r="4" spans="1:14" ht="17.25" customHeight="1" x14ac:dyDescent="0.2">
      <c r="A4" s="1214" t="s">
        <v>4281</v>
      </c>
      <c r="B4" s="1214"/>
      <c r="C4" s="1214"/>
      <c r="D4" s="1214"/>
      <c r="E4" s="1214"/>
      <c r="F4" s="1214"/>
      <c r="G4" s="147"/>
      <c r="H4" s="147"/>
      <c r="I4" s="147"/>
    </row>
    <row r="5" spans="1:14" ht="17.25" customHeight="1" x14ac:dyDescent="0.2">
      <c r="B5" s="354"/>
      <c r="C5" s="148"/>
      <c r="D5" s="148"/>
      <c r="E5" s="148"/>
      <c r="F5" s="148"/>
      <c r="G5" s="148"/>
      <c r="H5" s="148"/>
      <c r="I5" s="148"/>
    </row>
    <row r="6" spans="1:14" ht="25.5" customHeight="1" x14ac:dyDescent="0.2">
      <c r="A6" s="345"/>
      <c r="B6" s="394" t="s">
        <v>1702</v>
      </c>
      <c r="C6" s="169" t="s">
        <v>3966</v>
      </c>
      <c r="D6" s="1211" t="s">
        <v>1510</v>
      </c>
      <c r="E6" s="163" t="s">
        <v>301</v>
      </c>
      <c r="F6" s="163" t="s">
        <v>341</v>
      </c>
      <c r="G6" s="163" t="s">
        <v>3556</v>
      </c>
      <c r="H6" s="318" t="s">
        <v>208</v>
      </c>
      <c r="I6" s="318" t="s">
        <v>250</v>
      </c>
      <c r="J6" s="318" t="s">
        <v>182</v>
      </c>
      <c r="K6" s="318" t="s">
        <v>1112</v>
      </c>
      <c r="L6" s="318" t="s">
        <v>205</v>
      </c>
      <c r="M6" s="146"/>
      <c r="N6" s="340" t="s">
        <v>3558</v>
      </c>
    </row>
    <row r="7" spans="1:14" ht="17.25" customHeight="1" x14ac:dyDescent="0.2">
      <c r="A7" s="345"/>
      <c r="B7" s="152" t="s">
        <v>381</v>
      </c>
      <c r="C7" s="152" t="s">
        <v>382</v>
      </c>
      <c r="D7" s="1211"/>
      <c r="E7" s="332" t="s">
        <v>179</v>
      </c>
      <c r="F7" s="332" t="s">
        <v>158</v>
      </c>
      <c r="G7" s="332" t="s">
        <v>172</v>
      </c>
      <c r="H7" s="319" t="s">
        <v>233</v>
      </c>
      <c r="I7" s="319" t="s">
        <v>312</v>
      </c>
      <c r="J7" s="319" t="s">
        <v>280</v>
      </c>
      <c r="K7" s="319" t="s">
        <v>472</v>
      </c>
      <c r="L7" s="319" t="s">
        <v>367</v>
      </c>
      <c r="M7" s="145"/>
      <c r="N7" s="146"/>
    </row>
    <row r="8" spans="1:14" ht="17.25" hidden="1" customHeight="1" x14ac:dyDescent="0.2">
      <c r="B8" s="358" t="s">
        <v>4282</v>
      </c>
      <c r="C8" s="359" t="s">
        <v>4283</v>
      </c>
      <c r="D8" s="357">
        <v>44514</v>
      </c>
      <c r="E8" s="417">
        <f>D8+7</f>
        <v>44521</v>
      </c>
      <c r="F8" s="417">
        <f>D8+9</f>
        <v>44523</v>
      </c>
      <c r="G8" s="417">
        <f>D8+11</f>
        <v>44525</v>
      </c>
      <c r="H8" s="480">
        <f>D8+14</f>
        <v>44528</v>
      </c>
      <c r="I8" s="480">
        <f t="shared" ref="I8:L9" si="0">D8+16</f>
        <v>44530</v>
      </c>
      <c r="J8" s="480">
        <f t="shared" si="0"/>
        <v>44537</v>
      </c>
      <c r="K8" s="480">
        <f t="shared" si="0"/>
        <v>44539</v>
      </c>
      <c r="L8" s="480">
        <f t="shared" si="0"/>
        <v>44541</v>
      </c>
      <c r="M8" s="146"/>
      <c r="N8" s="146"/>
    </row>
    <row r="9" spans="1:14" ht="17.25" hidden="1" customHeight="1" x14ac:dyDescent="0.2">
      <c r="B9" s="463" t="s">
        <v>439</v>
      </c>
      <c r="C9" s="462" t="s">
        <v>4284</v>
      </c>
      <c r="D9" s="441">
        <f>D8+7</f>
        <v>44521</v>
      </c>
      <c r="E9" s="441">
        <f>D9+7</f>
        <v>44528</v>
      </c>
      <c r="F9" s="441">
        <f>D9+9</f>
        <v>44530</v>
      </c>
      <c r="G9" s="441">
        <f>D9+11</f>
        <v>44532</v>
      </c>
      <c r="H9" s="457">
        <f>D9+14</f>
        <v>44535</v>
      </c>
      <c r="I9" s="457">
        <f t="shared" si="0"/>
        <v>44537</v>
      </c>
      <c r="J9" s="457">
        <f t="shared" si="0"/>
        <v>44544</v>
      </c>
      <c r="K9" s="457">
        <f t="shared" si="0"/>
        <v>44546</v>
      </c>
      <c r="L9" s="457">
        <f t="shared" si="0"/>
        <v>44548</v>
      </c>
      <c r="M9" s="146"/>
      <c r="N9" s="146"/>
    </row>
    <row r="10" spans="1:14" ht="17.25" hidden="1" customHeight="1" x14ac:dyDescent="0.2">
      <c r="B10" s="463" t="s">
        <v>439</v>
      </c>
      <c r="C10" s="458" t="s">
        <v>4285</v>
      </c>
      <c r="D10" s="459"/>
      <c r="E10" s="459"/>
      <c r="F10" s="459"/>
      <c r="G10" s="459"/>
      <c r="H10" s="460"/>
      <c r="I10" s="460"/>
      <c r="J10" s="460"/>
      <c r="K10" s="460"/>
      <c r="L10" s="460"/>
      <c r="M10" s="146"/>
      <c r="N10" s="146"/>
    </row>
    <row r="11" spans="1:14" ht="17.25" hidden="1" customHeight="1" x14ac:dyDescent="0.2">
      <c r="B11" s="358" t="s">
        <v>4286</v>
      </c>
      <c r="C11" s="359" t="s">
        <v>4287</v>
      </c>
      <c r="D11" s="357">
        <v>44524</v>
      </c>
      <c r="E11" s="357">
        <f>D11+7</f>
        <v>44531</v>
      </c>
      <c r="F11" s="357">
        <f>D11+9</f>
        <v>44533</v>
      </c>
      <c r="G11" s="357">
        <f>D11+11</f>
        <v>44535</v>
      </c>
      <c r="H11" s="356">
        <f>D11+14</f>
        <v>44538</v>
      </c>
      <c r="I11" s="356">
        <f t="shared" ref="I11:L13" si="1">D11+16</f>
        <v>44540</v>
      </c>
      <c r="J11" s="356">
        <f t="shared" si="1"/>
        <v>44547</v>
      </c>
      <c r="K11" s="356">
        <f t="shared" si="1"/>
        <v>44549</v>
      </c>
      <c r="L11" s="356">
        <f t="shared" si="1"/>
        <v>44551</v>
      </c>
      <c r="M11" s="146"/>
      <c r="N11" s="146"/>
    </row>
    <row r="12" spans="1:14" ht="17.25" hidden="1" customHeight="1" x14ac:dyDescent="0.2">
      <c r="B12" s="358" t="s">
        <v>3714</v>
      </c>
      <c r="C12" s="359" t="s">
        <v>4288</v>
      </c>
      <c r="D12" s="417">
        <v>44522</v>
      </c>
      <c r="E12" s="417">
        <f>D12+7</f>
        <v>44529</v>
      </c>
      <c r="F12" s="417">
        <f>D12+9</f>
        <v>44531</v>
      </c>
      <c r="G12" s="417">
        <f>D12+11</f>
        <v>44533</v>
      </c>
      <c r="H12" s="480">
        <f>D12+14</f>
        <v>44536</v>
      </c>
      <c r="I12" s="480">
        <f t="shared" si="1"/>
        <v>44538</v>
      </c>
      <c r="J12" s="480">
        <f t="shared" si="1"/>
        <v>44545</v>
      </c>
      <c r="K12" s="480">
        <f t="shared" si="1"/>
        <v>44547</v>
      </c>
      <c r="L12" s="480">
        <f t="shared" si="1"/>
        <v>44549</v>
      </c>
      <c r="M12" s="146"/>
      <c r="N12" s="146"/>
    </row>
    <row r="13" spans="1:14" ht="17.25" hidden="1" customHeight="1" x14ac:dyDescent="0.2">
      <c r="B13" s="358" t="s">
        <v>3744</v>
      </c>
      <c r="C13" s="359" t="s">
        <v>4289</v>
      </c>
      <c r="D13" s="417">
        <v>44529</v>
      </c>
      <c r="E13" s="417">
        <f>D13+7</f>
        <v>44536</v>
      </c>
      <c r="F13" s="417">
        <f>D13+9</f>
        <v>44538</v>
      </c>
      <c r="G13" s="417">
        <f>D13+11</f>
        <v>44540</v>
      </c>
      <c r="H13" s="480">
        <f>D13+14</f>
        <v>44543</v>
      </c>
      <c r="I13" s="480">
        <f t="shared" si="1"/>
        <v>44545</v>
      </c>
      <c r="J13" s="480">
        <f t="shared" si="1"/>
        <v>44552</v>
      </c>
      <c r="K13" s="480">
        <f t="shared" si="1"/>
        <v>44554</v>
      </c>
      <c r="L13" s="480">
        <f t="shared" si="1"/>
        <v>44556</v>
      </c>
      <c r="M13" s="146"/>
      <c r="N13" s="146"/>
    </row>
    <row r="14" spans="1:14" ht="17.25" hidden="1" customHeight="1" x14ac:dyDescent="0.2">
      <c r="B14" s="529"/>
      <c r="C14" s="458"/>
      <c r="D14" s="479"/>
      <c r="E14" s="479"/>
      <c r="F14" s="479"/>
      <c r="G14" s="479"/>
      <c r="H14" s="530"/>
      <c r="I14" s="530"/>
      <c r="J14" s="530"/>
      <c r="K14" s="530"/>
      <c r="L14" s="530"/>
      <c r="M14" s="146"/>
      <c r="N14" s="146"/>
    </row>
    <row r="15" spans="1:14" ht="17.25" hidden="1" customHeight="1" x14ac:dyDescent="0.2">
      <c r="B15" s="358" t="s">
        <v>4290</v>
      </c>
      <c r="C15" s="359" t="s">
        <v>4291</v>
      </c>
      <c r="D15" s="357">
        <v>44557</v>
      </c>
      <c r="E15" s="357">
        <f>D15+7</f>
        <v>44564</v>
      </c>
      <c r="F15" s="357">
        <f>D15+9</f>
        <v>44566</v>
      </c>
      <c r="G15" s="357">
        <f>D15+11</f>
        <v>44568</v>
      </c>
      <c r="H15" s="356">
        <f>D15+14</f>
        <v>44571</v>
      </c>
      <c r="I15" s="356">
        <f t="shared" ref="I15" si="2">D15+16</f>
        <v>44573</v>
      </c>
      <c r="J15" s="356">
        <f t="shared" ref="J15" si="3">E15+16</f>
        <v>44580</v>
      </c>
      <c r="K15" s="356">
        <f t="shared" ref="K15" si="4">F15+16</f>
        <v>44582</v>
      </c>
      <c r="L15" s="356">
        <f t="shared" ref="L15" si="5">G15+16</f>
        <v>44584</v>
      </c>
      <c r="M15" s="146"/>
      <c r="N15" s="494">
        <v>44544</v>
      </c>
    </row>
    <row r="16" spans="1:14" ht="17.25" hidden="1" customHeight="1" x14ac:dyDescent="0.2">
      <c r="B16" s="358" t="s">
        <v>3742</v>
      </c>
      <c r="C16" s="359" t="s">
        <v>4292</v>
      </c>
      <c r="D16" s="491"/>
      <c r="E16" s="491"/>
      <c r="F16" s="491"/>
      <c r="G16" s="491"/>
      <c r="H16" s="531"/>
      <c r="I16" s="531"/>
      <c r="J16" s="531"/>
      <c r="K16" s="531"/>
      <c r="L16" s="531"/>
      <c r="M16" s="532"/>
      <c r="N16" s="533"/>
    </row>
    <row r="17" spans="2:14" ht="17.25" hidden="1" customHeight="1" x14ac:dyDescent="0.2">
      <c r="B17" s="463" t="s">
        <v>439</v>
      </c>
      <c r="C17" s="359" t="s">
        <v>4293</v>
      </c>
      <c r="D17" s="491"/>
      <c r="E17" s="491"/>
      <c r="F17" s="491"/>
      <c r="G17" s="491"/>
      <c r="H17" s="531"/>
      <c r="I17" s="531"/>
      <c r="J17" s="531"/>
      <c r="K17" s="531"/>
      <c r="L17" s="531"/>
      <c r="M17" s="532"/>
      <c r="N17" s="533"/>
    </row>
    <row r="18" spans="2:14" ht="17.25" hidden="1" customHeight="1" x14ac:dyDescent="0.2">
      <c r="B18" s="358" t="s">
        <v>3746</v>
      </c>
      <c r="C18" s="359" t="s">
        <v>4294</v>
      </c>
      <c r="D18" s="491"/>
      <c r="E18" s="491"/>
      <c r="F18" s="491"/>
      <c r="G18" s="491"/>
      <c r="H18" s="531"/>
      <c r="I18" s="531"/>
      <c r="J18" s="531"/>
      <c r="K18" s="531"/>
      <c r="L18" s="531"/>
      <c r="M18" s="532"/>
      <c r="N18" s="533"/>
    </row>
    <row r="19" spans="2:14" ht="17.25" hidden="1" customHeight="1" x14ac:dyDescent="0.2">
      <c r="B19" s="358" t="s">
        <v>3748</v>
      </c>
      <c r="C19" s="359" t="s">
        <v>4295</v>
      </c>
      <c r="D19" s="491"/>
      <c r="E19" s="491"/>
      <c r="F19" s="491"/>
      <c r="G19" s="491"/>
      <c r="H19" s="531"/>
      <c r="I19" s="531"/>
      <c r="J19" s="531"/>
      <c r="K19" s="531"/>
      <c r="L19" s="531"/>
      <c r="M19" s="532"/>
      <c r="N19" s="533"/>
    </row>
    <row r="20" spans="2:14" ht="17.25" hidden="1" customHeight="1" x14ac:dyDescent="0.2">
      <c r="B20" s="463" t="s">
        <v>439</v>
      </c>
      <c r="C20" s="359" t="s">
        <v>4296</v>
      </c>
      <c r="D20" s="491"/>
      <c r="E20" s="491"/>
      <c r="F20" s="491"/>
      <c r="G20" s="491"/>
      <c r="H20" s="531"/>
      <c r="I20" s="531"/>
      <c r="J20" s="531"/>
      <c r="K20" s="531"/>
      <c r="L20" s="531"/>
      <c r="M20" s="532"/>
      <c r="N20" s="533"/>
    </row>
    <row r="21" spans="2:14" ht="17.25" hidden="1" customHeight="1" x14ac:dyDescent="0.2">
      <c r="B21" s="358" t="s">
        <v>4297</v>
      </c>
      <c r="C21" s="359" t="s">
        <v>4298</v>
      </c>
      <c r="D21" s="534"/>
      <c r="E21" s="534"/>
      <c r="F21" s="534"/>
      <c r="G21" s="534"/>
      <c r="H21" s="535"/>
      <c r="I21" s="535"/>
      <c r="J21" s="535"/>
      <c r="K21" s="535"/>
      <c r="L21" s="535"/>
      <c r="M21" s="532"/>
      <c r="N21" s="533"/>
    </row>
    <row r="22" spans="2:14" ht="17.25" hidden="1" customHeight="1" x14ac:dyDescent="0.2">
      <c r="B22" s="358" t="s">
        <v>4104</v>
      </c>
      <c r="C22" s="359" t="s">
        <v>4105</v>
      </c>
      <c r="D22" s="357">
        <v>44592</v>
      </c>
      <c r="E22" s="357">
        <f t="shared" ref="E22:E27" si="6">D22+7</f>
        <v>44599</v>
      </c>
      <c r="F22" s="357">
        <f t="shared" ref="F22:F27" si="7">D22+9</f>
        <v>44601</v>
      </c>
      <c r="G22" s="357">
        <f t="shared" ref="G22:G27" si="8">D22+11</f>
        <v>44603</v>
      </c>
      <c r="H22" s="356">
        <f t="shared" ref="H22:H27" si="9">D22+14</f>
        <v>44606</v>
      </c>
      <c r="I22" s="356">
        <f t="shared" ref="I22" si="10">D22+16</f>
        <v>44608</v>
      </c>
      <c r="J22" s="356">
        <f t="shared" ref="J22" si="11">E22+16</f>
        <v>44615</v>
      </c>
      <c r="K22" s="356">
        <f t="shared" ref="K22" si="12">F22+16</f>
        <v>44617</v>
      </c>
      <c r="L22" s="356">
        <f t="shared" ref="L22" si="13">G22+16</f>
        <v>44619</v>
      </c>
      <c r="M22" s="146"/>
      <c r="N22" s="494">
        <v>44593</v>
      </c>
    </row>
    <row r="23" spans="2:14" ht="17.25" hidden="1" customHeight="1" x14ac:dyDescent="0.2">
      <c r="B23" s="358" t="s">
        <v>4108</v>
      </c>
      <c r="C23" s="359" t="s">
        <v>4109</v>
      </c>
      <c r="D23" s="357">
        <v>44605</v>
      </c>
      <c r="E23" s="357">
        <f t="shared" si="6"/>
        <v>44612</v>
      </c>
      <c r="F23" s="357">
        <f t="shared" si="7"/>
        <v>44614</v>
      </c>
      <c r="G23" s="357">
        <f t="shared" si="8"/>
        <v>44616</v>
      </c>
      <c r="H23" s="356">
        <f t="shared" si="9"/>
        <v>44619</v>
      </c>
      <c r="I23" s="356">
        <f t="shared" ref="I23" si="14">D23+16</f>
        <v>44621</v>
      </c>
      <c r="J23" s="356">
        <f t="shared" ref="J23" si="15">E23+16</f>
        <v>44628</v>
      </c>
      <c r="K23" s="531">
        <f t="shared" ref="K23" si="16">F23+16</f>
        <v>44630</v>
      </c>
      <c r="L23" s="356">
        <f t="shared" ref="L23" si="17">G23+16</f>
        <v>44632</v>
      </c>
      <c r="M23" s="146"/>
      <c r="N23" s="494">
        <f>N22+7</f>
        <v>44600</v>
      </c>
    </row>
    <row r="24" spans="2:14" ht="17.25" hidden="1" customHeight="1" x14ac:dyDescent="0.2">
      <c r="B24" s="358" t="s">
        <v>3761</v>
      </c>
      <c r="C24" s="359" t="s">
        <v>4299</v>
      </c>
      <c r="D24" s="469">
        <v>44617</v>
      </c>
      <c r="E24" s="469">
        <f t="shared" si="6"/>
        <v>44624</v>
      </c>
      <c r="F24" s="469">
        <f t="shared" si="7"/>
        <v>44626</v>
      </c>
      <c r="G24" s="469">
        <f t="shared" si="8"/>
        <v>44628</v>
      </c>
      <c r="H24" s="546">
        <f t="shared" si="9"/>
        <v>44631</v>
      </c>
      <c r="I24" s="546">
        <f t="shared" ref="I24" si="18">D24+16</f>
        <v>44633</v>
      </c>
      <c r="J24" s="546">
        <f t="shared" ref="J24" si="19">E24+16</f>
        <v>44640</v>
      </c>
      <c r="K24" s="546">
        <f t="shared" ref="K24" si="20">F24+16</f>
        <v>44642</v>
      </c>
      <c r="L24" s="546">
        <f t="shared" ref="L24" si="21">G24+16</f>
        <v>44644</v>
      </c>
      <c r="M24" s="547"/>
      <c r="N24" s="548">
        <f t="shared" ref="N24:N25" si="22">N23+7</f>
        <v>44607</v>
      </c>
    </row>
    <row r="25" spans="2:14" ht="17.25" hidden="1" customHeight="1" x14ac:dyDescent="0.2">
      <c r="B25" s="358" t="s">
        <v>4300</v>
      </c>
      <c r="C25" s="359" t="s">
        <v>4301</v>
      </c>
      <c r="D25" s="469">
        <f>D24+7</f>
        <v>44624</v>
      </c>
      <c r="E25" s="469">
        <f t="shared" si="6"/>
        <v>44631</v>
      </c>
      <c r="F25" s="469">
        <f t="shared" si="7"/>
        <v>44633</v>
      </c>
      <c r="G25" s="469">
        <f t="shared" si="8"/>
        <v>44635</v>
      </c>
      <c r="H25" s="546">
        <f t="shared" si="9"/>
        <v>44638</v>
      </c>
      <c r="I25" s="546">
        <f t="shared" ref="I25" si="23">D25+16</f>
        <v>44640</v>
      </c>
      <c r="J25" s="546">
        <f t="shared" ref="J25" si="24">E25+16</f>
        <v>44647</v>
      </c>
      <c r="K25" s="546">
        <f t="shared" ref="K25" si="25">F25+16</f>
        <v>44649</v>
      </c>
      <c r="L25" s="546">
        <f t="shared" ref="L25" si="26">G25+16</f>
        <v>44651</v>
      </c>
      <c r="M25" s="547"/>
      <c r="N25" s="548">
        <f t="shared" si="22"/>
        <v>44614</v>
      </c>
    </row>
    <row r="26" spans="2:14" ht="17.25" hidden="1" customHeight="1" x14ac:dyDescent="0.2">
      <c r="B26" s="463" t="s">
        <v>439</v>
      </c>
      <c r="C26" s="359" t="s">
        <v>4302</v>
      </c>
      <c r="D26" s="441">
        <f>D25+7</f>
        <v>44631</v>
      </c>
      <c r="E26" s="441">
        <f t="shared" si="6"/>
        <v>44638</v>
      </c>
      <c r="F26" s="441">
        <f t="shared" si="7"/>
        <v>44640</v>
      </c>
      <c r="G26" s="441">
        <f t="shared" si="8"/>
        <v>44642</v>
      </c>
      <c r="H26" s="457">
        <f t="shared" si="9"/>
        <v>44645</v>
      </c>
      <c r="I26" s="457">
        <f t="shared" ref="I26" si="27">D26+16</f>
        <v>44647</v>
      </c>
      <c r="J26" s="457">
        <f t="shared" ref="J26" si="28">E26+16</f>
        <v>44654</v>
      </c>
      <c r="K26" s="457">
        <f t="shared" ref="K26" si="29">F26+16</f>
        <v>44656</v>
      </c>
      <c r="L26" s="457">
        <f t="shared" ref="L26" si="30">G26+16</f>
        <v>44658</v>
      </c>
      <c r="M26" s="549"/>
      <c r="N26" s="550"/>
    </row>
    <row r="27" spans="2:14" ht="17.25" customHeight="1" x14ac:dyDescent="0.2">
      <c r="B27" s="463" t="s">
        <v>439</v>
      </c>
      <c r="C27" s="359" t="s">
        <v>4303</v>
      </c>
      <c r="D27" s="492">
        <v>44627</v>
      </c>
      <c r="E27" s="492">
        <f t="shared" si="6"/>
        <v>44634</v>
      </c>
      <c r="F27" s="492">
        <f t="shared" si="7"/>
        <v>44636</v>
      </c>
      <c r="G27" s="492">
        <f t="shared" si="8"/>
        <v>44638</v>
      </c>
      <c r="H27" s="492">
        <f t="shared" si="9"/>
        <v>44641</v>
      </c>
      <c r="I27" s="492">
        <f t="shared" ref="I27" si="31">D27+16</f>
        <v>44643</v>
      </c>
      <c r="J27" s="492">
        <f t="shared" ref="J27" si="32">E27+16</f>
        <v>44650</v>
      </c>
      <c r="K27" s="492">
        <f t="shared" ref="K27" si="33">F27+16</f>
        <v>44652</v>
      </c>
      <c r="L27" s="492">
        <f t="shared" ref="L27" si="34">G27+16</f>
        <v>44654</v>
      </c>
      <c r="M27" s="564"/>
      <c r="N27" s="492">
        <v>44628</v>
      </c>
    </row>
    <row r="28" spans="2:14" ht="17.25" customHeight="1" x14ac:dyDescent="0.2">
      <c r="B28" s="463" t="s">
        <v>439</v>
      </c>
      <c r="C28" s="359" t="s">
        <v>4304</v>
      </c>
      <c r="D28" s="492">
        <f>D27+7</f>
        <v>44634</v>
      </c>
      <c r="E28" s="492">
        <f t="shared" ref="E28:E29" si="35">D28+7</f>
        <v>44641</v>
      </c>
      <c r="F28" s="492">
        <f t="shared" ref="F28:F29" si="36">D28+9</f>
        <v>44643</v>
      </c>
      <c r="G28" s="492">
        <f t="shared" ref="G28:G29" si="37">D28+11</f>
        <v>44645</v>
      </c>
      <c r="H28" s="492">
        <f t="shared" ref="H28:H29" si="38">D28+14</f>
        <v>44648</v>
      </c>
      <c r="I28" s="492">
        <f t="shared" ref="I28:I29" si="39">D28+16</f>
        <v>44650</v>
      </c>
      <c r="J28" s="492">
        <f t="shared" ref="J28:J29" si="40">E28+16</f>
        <v>44657</v>
      </c>
      <c r="K28" s="492">
        <f t="shared" ref="K28:K29" si="41">F28+16</f>
        <v>44659</v>
      </c>
      <c r="L28" s="492">
        <f t="shared" ref="L28:L29" si="42">G28+16</f>
        <v>44661</v>
      </c>
      <c r="M28" s="564"/>
      <c r="N28" s="492">
        <f>N27+7</f>
        <v>44635</v>
      </c>
    </row>
    <row r="29" spans="2:14" ht="17.25" customHeight="1" x14ac:dyDescent="0.2">
      <c r="B29" s="463" t="s">
        <v>439</v>
      </c>
      <c r="C29" s="359" t="s">
        <v>4305</v>
      </c>
      <c r="D29" s="441">
        <v>44655</v>
      </c>
      <c r="E29" s="441">
        <f t="shared" si="35"/>
        <v>44662</v>
      </c>
      <c r="F29" s="441">
        <f t="shared" si="36"/>
        <v>44664</v>
      </c>
      <c r="G29" s="441">
        <f t="shared" si="37"/>
        <v>44666</v>
      </c>
      <c r="H29" s="457">
        <f t="shared" si="38"/>
        <v>44669</v>
      </c>
      <c r="I29" s="457">
        <f t="shared" si="39"/>
        <v>44671</v>
      </c>
      <c r="J29" s="457">
        <f t="shared" si="40"/>
        <v>44678</v>
      </c>
      <c r="K29" s="457">
        <f t="shared" si="41"/>
        <v>44680</v>
      </c>
      <c r="L29" s="457">
        <f t="shared" si="42"/>
        <v>44682</v>
      </c>
      <c r="M29" s="549"/>
      <c r="N29" s="550">
        <v>44656</v>
      </c>
    </row>
    <row r="30" spans="2:14" ht="17.25" customHeight="1" x14ac:dyDescent="0.2">
      <c r="B30" s="565" t="s">
        <v>4306</v>
      </c>
      <c r="C30" s="359" t="s">
        <v>4307</v>
      </c>
      <c r="D30" s="320">
        <f>D29+7</f>
        <v>44662</v>
      </c>
      <c r="E30" s="320">
        <f t="shared" ref="E30:E31" si="43">D30+7</f>
        <v>44669</v>
      </c>
      <c r="F30" s="320">
        <f t="shared" ref="F30:F31" si="44">D30+9</f>
        <v>44671</v>
      </c>
      <c r="G30" s="320">
        <f t="shared" ref="G30:G31" si="45">D30+11</f>
        <v>44673</v>
      </c>
      <c r="H30" s="321">
        <f t="shared" ref="H30:H31" si="46">D30+14</f>
        <v>44676</v>
      </c>
      <c r="I30" s="321">
        <f t="shared" ref="I30:I31" si="47">D30+16</f>
        <v>44678</v>
      </c>
      <c r="J30" s="321">
        <f t="shared" ref="J30:J31" si="48">E30+16</f>
        <v>44685</v>
      </c>
      <c r="K30" s="321">
        <f t="shared" ref="K30:K31" si="49">F30+16</f>
        <v>44687</v>
      </c>
      <c r="L30" s="321">
        <f t="shared" ref="L30:L31" si="50">G30+16</f>
        <v>44689</v>
      </c>
      <c r="M30" s="146"/>
      <c r="N30" s="494">
        <f>N29+7</f>
        <v>44663</v>
      </c>
    </row>
    <row r="31" spans="2:14" ht="17.25" customHeight="1" x14ac:dyDescent="0.2">
      <c r="B31" s="565" t="s">
        <v>4308</v>
      </c>
      <c r="C31" s="359" t="s">
        <v>4309</v>
      </c>
      <c r="D31" s="320">
        <v>44676</v>
      </c>
      <c r="E31" s="320">
        <f t="shared" si="43"/>
        <v>44683</v>
      </c>
      <c r="F31" s="320">
        <f t="shared" si="44"/>
        <v>44685</v>
      </c>
      <c r="G31" s="320">
        <f t="shared" si="45"/>
        <v>44687</v>
      </c>
      <c r="H31" s="321">
        <f t="shared" si="46"/>
        <v>44690</v>
      </c>
      <c r="I31" s="321">
        <f t="shared" si="47"/>
        <v>44692</v>
      </c>
      <c r="J31" s="321">
        <f t="shared" si="48"/>
        <v>44699</v>
      </c>
      <c r="K31" s="321">
        <f t="shared" si="49"/>
        <v>44701</v>
      </c>
      <c r="L31" s="321">
        <f t="shared" si="50"/>
        <v>44703</v>
      </c>
      <c r="M31" s="146"/>
      <c r="N31" s="494">
        <v>44677</v>
      </c>
    </row>
    <row r="35" spans="2:12" ht="17.25" customHeight="1" x14ac:dyDescent="0.2">
      <c r="B35" s="433" t="s">
        <v>1398</v>
      </c>
      <c r="C35" s="155"/>
      <c r="D35" s="155"/>
      <c r="E35" s="155"/>
      <c r="F35" s="147"/>
      <c r="G35" s="147"/>
      <c r="H35" s="147"/>
      <c r="I35" s="147"/>
      <c r="J35" s="146"/>
      <c r="K35" s="146"/>
      <c r="L35" s="146"/>
    </row>
    <row r="36" spans="2:12" s="159" customFormat="1" ht="17.25" customHeight="1" x14ac:dyDescent="0.2">
      <c r="B36" s="157"/>
      <c r="C36" s="145"/>
      <c r="D36" s="145"/>
      <c r="E36" s="145"/>
      <c r="G36" s="145"/>
      <c r="H36" s="145"/>
      <c r="I36" s="145"/>
      <c r="J36" s="145"/>
      <c r="L36" s="147"/>
    </row>
    <row r="37" spans="2:12" s="159" customFormat="1" ht="17.25" customHeight="1" x14ac:dyDescent="0.2">
      <c r="B37" s="192" t="s">
        <v>528</v>
      </c>
      <c r="C37" s="193"/>
      <c r="D37" s="193"/>
      <c r="E37" s="194"/>
      <c r="F37" s="195" t="s">
        <v>1418</v>
      </c>
      <c r="G37" s="195"/>
      <c r="H37" s="193"/>
      <c r="I37" s="193"/>
      <c r="J37" s="195" t="s">
        <v>530</v>
      </c>
      <c r="K37" s="195"/>
      <c r="L37" s="195"/>
    </row>
    <row r="38" spans="2:12" s="159" customFormat="1" ht="17.25" customHeight="1" x14ac:dyDescent="0.2">
      <c r="B38" s="197" t="s">
        <v>531</v>
      </c>
      <c r="C38" s="193"/>
      <c r="D38" s="198" t="s">
        <v>532</v>
      </c>
      <c r="E38" s="199"/>
      <c r="F38" s="197" t="s">
        <v>533</v>
      </c>
      <c r="G38" s="193"/>
      <c r="H38" s="198" t="s">
        <v>534</v>
      </c>
      <c r="I38" s="193"/>
      <c r="J38" s="197" t="s">
        <v>535</v>
      </c>
      <c r="K38" s="193"/>
      <c r="L38" s="198" t="s">
        <v>536</v>
      </c>
    </row>
    <row r="39" spans="2:12" s="159" customFormat="1" ht="17.25" customHeight="1" x14ac:dyDescent="0.2">
      <c r="B39" s="424" t="s">
        <v>537</v>
      </c>
      <c r="C39" s="202"/>
      <c r="D39" s="584" t="s">
        <v>538</v>
      </c>
      <c r="E39" s="197"/>
      <c r="F39" s="254" t="e">
        <f>#REF!</f>
        <v>#REF!</v>
      </c>
      <c r="G39" s="254" t="e">
        <f>#REF!</f>
        <v>#REF!</v>
      </c>
      <c r="H39" s="110" t="e">
        <f>#REF!</f>
        <v>#REF!</v>
      </c>
      <c r="I39" s="193"/>
      <c r="J39" s="201" t="s">
        <v>542</v>
      </c>
      <c r="K39" s="202" t="s">
        <v>1419</v>
      </c>
      <c r="L39" s="203" t="s">
        <v>543</v>
      </c>
    </row>
    <row r="40" spans="2:12" s="159" customFormat="1" ht="17.25" customHeight="1" x14ac:dyDescent="0.2">
      <c r="B40" s="424" t="s">
        <v>544</v>
      </c>
      <c r="C40" s="202"/>
      <c r="D40" s="584" t="s">
        <v>545</v>
      </c>
      <c r="E40" s="197"/>
      <c r="F40" s="254" t="e">
        <f>#REF!</f>
        <v>#REF!</v>
      </c>
      <c r="G40" s="254" t="e">
        <f>#REF!</f>
        <v>#REF!</v>
      </c>
      <c r="H40" s="110" t="e">
        <f>#REF!</f>
        <v>#REF!</v>
      </c>
      <c r="I40" s="193"/>
      <c r="J40" s="201" t="s">
        <v>549</v>
      </c>
      <c r="K40" s="202" t="s">
        <v>1420</v>
      </c>
      <c r="L40" s="203" t="s">
        <v>550</v>
      </c>
    </row>
    <row r="41" spans="2:12" s="159" customFormat="1" ht="17.25" customHeight="1" x14ac:dyDescent="0.2">
      <c r="B41" s="201" t="s">
        <v>1421</v>
      </c>
      <c r="C41" s="202"/>
      <c r="D41" s="203" t="s">
        <v>1422</v>
      </c>
      <c r="E41" s="197"/>
      <c r="F41" s="254" t="e">
        <f>#REF!</f>
        <v>#REF!</v>
      </c>
      <c r="G41" s="254" t="e">
        <f>#REF!</f>
        <v>#REF!</v>
      </c>
      <c r="H41" s="110" t="e">
        <f>#REF!</f>
        <v>#REF!</v>
      </c>
      <c r="I41" s="193"/>
      <c r="J41" s="201" t="s">
        <v>1423</v>
      </c>
      <c r="K41" s="202" t="s">
        <v>1424</v>
      </c>
      <c r="L41" s="203" t="s">
        <v>1425</v>
      </c>
    </row>
    <row r="42" spans="2:12" s="159" customFormat="1" ht="17.25" customHeight="1" x14ac:dyDescent="0.2">
      <c r="B42" s="201" t="s">
        <v>558</v>
      </c>
      <c r="C42" s="202"/>
      <c r="D42" s="203" t="s">
        <v>559</v>
      </c>
      <c r="E42" s="197"/>
      <c r="F42" s="254" t="e">
        <f>#REF!</f>
        <v>#REF!</v>
      </c>
      <c r="G42" s="254" t="e">
        <f>#REF!</f>
        <v>#REF!</v>
      </c>
      <c r="H42" s="110" t="e">
        <f>#REF!</f>
        <v>#REF!</v>
      </c>
      <c r="I42" s="193"/>
      <c r="J42" s="201" t="s">
        <v>563</v>
      </c>
      <c r="K42" s="202" t="s">
        <v>1426</v>
      </c>
      <c r="L42" s="203" t="s">
        <v>564</v>
      </c>
    </row>
    <row r="43" spans="2:12" s="159" customFormat="1" ht="17.25" customHeight="1" x14ac:dyDescent="0.2">
      <c r="B43" s="424" t="s">
        <v>565</v>
      </c>
      <c r="C43" s="202"/>
      <c r="D43" s="584" t="s">
        <v>566</v>
      </c>
      <c r="E43" s="197"/>
      <c r="F43" s="201"/>
      <c r="G43" s="202"/>
      <c r="H43" s="203"/>
      <c r="I43" s="193"/>
      <c r="J43" s="201" t="s">
        <v>570</v>
      </c>
      <c r="K43" s="202" t="s">
        <v>1427</v>
      </c>
      <c r="L43" s="203" t="s">
        <v>571</v>
      </c>
    </row>
    <row r="44" spans="2:12" s="159" customFormat="1" ht="17.25" customHeight="1" x14ac:dyDescent="0.2">
      <c r="B44" s="424" t="s">
        <v>1428</v>
      </c>
      <c r="C44" s="202"/>
      <c r="D44" s="584" t="s">
        <v>1429</v>
      </c>
      <c r="E44" s="197"/>
      <c r="F44" s="201"/>
      <c r="G44" s="202"/>
      <c r="H44" s="203"/>
      <c r="I44" s="193"/>
      <c r="J44" s="201" t="s">
        <v>1430</v>
      </c>
      <c r="K44" s="202" t="s">
        <v>1431</v>
      </c>
      <c r="L44" s="203" t="s">
        <v>1432</v>
      </c>
    </row>
    <row r="45" spans="2:12" s="159" customFormat="1" ht="17.25" customHeight="1" x14ac:dyDescent="0.2">
      <c r="B45" s="424" t="s">
        <v>1433</v>
      </c>
      <c r="C45" s="202"/>
      <c r="D45" s="584" t="s">
        <v>1434</v>
      </c>
      <c r="E45" s="197"/>
      <c r="F45" s="196"/>
      <c r="G45" s="196"/>
      <c r="H45" s="196"/>
      <c r="I45" s="193"/>
      <c r="J45" s="201"/>
      <c r="K45" s="202"/>
      <c r="L45" s="203"/>
    </row>
    <row r="46" spans="2:12" s="159" customFormat="1" ht="17.25" customHeight="1" x14ac:dyDescent="0.2">
      <c r="B46" s="201"/>
      <c r="C46" s="202"/>
      <c r="D46" s="203"/>
      <c r="E46" s="197"/>
      <c r="F46" s="201"/>
      <c r="G46" s="197"/>
      <c r="H46" s="203"/>
      <c r="I46" s="193"/>
      <c r="J46" s="197"/>
      <c r="K46" s="193"/>
      <c r="L46" s="198"/>
    </row>
    <row r="47" spans="2:12" ht="17.25" customHeight="1" x14ac:dyDescent="0.2">
      <c r="B47" s="196"/>
      <c r="C47" s="196"/>
      <c r="D47" s="204"/>
      <c r="E47" s="204"/>
      <c r="F47" s="201"/>
      <c r="G47" s="197"/>
      <c r="H47" s="203"/>
      <c r="I47" s="193"/>
      <c r="J47" s="18"/>
      <c r="K47" s="18"/>
      <c r="L47" s="18"/>
    </row>
    <row r="48" spans="2:12" ht="17.25" customHeight="1" x14ac:dyDescent="0.2">
      <c r="B48" s="193" t="s">
        <v>1435</v>
      </c>
      <c r="C48" s="193" t="s">
        <v>1436</v>
      </c>
      <c r="D48" s="205"/>
      <c r="E48" s="193"/>
      <c r="F48" s="193" t="s">
        <v>1437</v>
      </c>
      <c r="G48" s="206" t="s">
        <v>1438</v>
      </c>
      <c r="H48" s="196"/>
      <c r="I48" s="193"/>
      <c r="J48" s="193" t="s">
        <v>1437</v>
      </c>
      <c r="K48" s="193" t="s">
        <v>1439</v>
      </c>
      <c r="L48" s="196"/>
    </row>
    <row r="62" spans="2:5" ht="17.25" customHeight="1" x14ac:dyDescent="0.2">
      <c r="B62" s="147" t="s">
        <v>4310</v>
      </c>
    </row>
    <row r="64" spans="2:5" ht="17.25" customHeight="1" x14ac:dyDescent="0.2">
      <c r="B64" s="169"/>
      <c r="C64" s="169" t="s">
        <v>3966</v>
      </c>
      <c r="D64" s="332" t="s">
        <v>1510</v>
      </c>
      <c r="E64" s="163" t="s">
        <v>341</v>
      </c>
    </row>
    <row r="65" spans="2:5" ht="17.25" customHeight="1" x14ac:dyDescent="0.2">
      <c r="B65" s="152" t="s">
        <v>381</v>
      </c>
      <c r="C65" s="152" t="s">
        <v>382</v>
      </c>
      <c r="D65" s="332"/>
      <c r="E65" s="332" t="s">
        <v>169</v>
      </c>
    </row>
    <row r="66" spans="2:5" ht="17.25" customHeight="1" x14ac:dyDescent="0.2">
      <c r="B66" s="171" t="s">
        <v>3748</v>
      </c>
      <c r="C66" s="173" t="s">
        <v>4311</v>
      </c>
      <c r="D66" s="320">
        <v>43530</v>
      </c>
      <c r="E66" s="320">
        <f t="shared" ref="E66:E73" si="51">D66+8</f>
        <v>43538</v>
      </c>
    </row>
    <row r="67" spans="2:5" ht="17.25" customHeight="1" x14ac:dyDescent="0.2">
      <c r="B67" s="171" t="s">
        <v>704</v>
      </c>
      <c r="C67" s="173" t="s">
        <v>4312</v>
      </c>
      <c r="D67" s="320">
        <f>D66+7</f>
        <v>43537</v>
      </c>
      <c r="E67" s="320">
        <f>D67+8</f>
        <v>43545</v>
      </c>
    </row>
    <row r="68" spans="2:5" ht="17.25" customHeight="1" x14ac:dyDescent="0.2">
      <c r="B68" s="171" t="s">
        <v>4313</v>
      </c>
      <c r="C68" s="173" t="s">
        <v>4314</v>
      </c>
      <c r="D68" s="320">
        <v>43544</v>
      </c>
      <c r="E68" s="320">
        <f t="shared" si="51"/>
        <v>43552</v>
      </c>
    </row>
    <row r="69" spans="2:5" ht="17.25" customHeight="1" x14ac:dyDescent="0.2">
      <c r="B69" s="171" t="s">
        <v>3742</v>
      </c>
      <c r="C69" s="173" t="s">
        <v>4315</v>
      </c>
      <c r="D69" s="320">
        <f>D68+7</f>
        <v>43551</v>
      </c>
      <c r="E69" s="320">
        <f t="shared" si="51"/>
        <v>43559</v>
      </c>
    </row>
    <row r="70" spans="2:5" ht="17.25" customHeight="1" x14ac:dyDescent="0.2">
      <c r="B70" s="171" t="s">
        <v>4316</v>
      </c>
      <c r="C70" s="173" t="s">
        <v>4317</v>
      </c>
      <c r="D70" s="320">
        <f t="shared" ref="D70:D73" si="52">D69+7</f>
        <v>43558</v>
      </c>
      <c r="E70" s="320">
        <f t="shared" si="51"/>
        <v>43566</v>
      </c>
    </row>
    <row r="71" spans="2:5" ht="17.25" customHeight="1" x14ac:dyDescent="0.2">
      <c r="B71" s="216" t="s">
        <v>439</v>
      </c>
      <c r="C71" s="173" t="s">
        <v>4314</v>
      </c>
      <c r="D71" s="154">
        <f t="shared" si="52"/>
        <v>43565</v>
      </c>
      <c r="E71" s="154"/>
    </row>
    <row r="72" spans="2:5" ht="17.25" customHeight="1" x14ac:dyDescent="0.2">
      <c r="B72" s="171" t="s">
        <v>4318</v>
      </c>
      <c r="C72" s="173" t="s">
        <v>4314</v>
      </c>
      <c r="D72" s="320">
        <f t="shared" si="52"/>
        <v>43572</v>
      </c>
      <c r="E72" s="320">
        <f t="shared" si="51"/>
        <v>43580</v>
      </c>
    </row>
    <row r="73" spans="2:5" ht="17.25" customHeight="1" x14ac:dyDescent="0.2">
      <c r="B73" s="171" t="s">
        <v>4319</v>
      </c>
      <c r="C73" s="173" t="s">
        <v>4314</v>
      </c>
      <c r="D73" s="320">
        <f t="shared" si="52"/>
        <v>43579</v>
      </c>
      <c r="E73" s="320">
        <f t="shared" si="51"/>
        <v>43587</v>
      </c>
    </row>
  </sheetData>
  <customSheetViews>
    <customSheetView guid="{1ECD3B71-3848-4973-92B4-4B4B149BC657}" scale="80" fitToPage="1">
      <selection activeCell="P15" sqref="P15"/>
      <pageMargins left="0" right="0" top="0" bottom="0" header="0" footer="0"/>
      <pageSetup paperSize="9" scale="47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A24" sqref="A24:N35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H37" sqref="H37"/>
      <pageMargins left="0" right="0" top="0" bottom="0" header="0" footer="0"/>
      <pageSetup paperSize="9" scale="58" orientation="landscape" r:id="rId3"/>
    </customSheetView>
    <customSheetView guid="{9E7EEAA3-A5FB-49FD-8C3A-1AF14EAE95FB}" scale="75" fitToPage="1" topLeftCell="A22">
      <selection activeCell="D16" sqref="D16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activeCell="D11" sqref="D11"/>
      <pageMargins left="0" right="0" top="0" bottom="0" header="0" footer="0"/>
      <pageSetup paperSize="9" scale="58" orientation="landscape" r:id="rId5"/>
    </customSheetView>
    <customSheetView guid="{3485952D-0C31-4884-9EDF-552F3D1B124B}" scale="80" showPageBreaks="1" fitToPage="1" state="hidden">
      <selection activeCell="J11" sqref="J11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 topLeftCell="A4">
      <selection activeCell="E6" sqref="E6"/>
      <pageMargins left="0" right="0" top="0" bottom="0" header="0" footer="0"/>
      <pageSetup paperSize="9" scale="50" orientation="landscape" r:id="rId7"/>
      <headerFooter>
        <oddFooter>&amp;L&amp;1#&amp;"Calibri"&amp;10 Sensitivity: Internal</oddFooter>
      </headerFooter>
    </customSheetView>
    <customSheetView guid="{8773B614-CBE7-474E-B57F-0A27A3791CF3}" scale="80" fitToPage="1">
      <selection activeCell="J11" sqref="J11"/>
      <pageMargins left="0" right="0" top="0" bottom="0" header="0" footer="0"/>
      <pageSetup paperSize="9" scale="58" orientation="landscape" r:id="rId8"/>
    </customSheetView>
    <customSheetView guid="{1BFD2ADD-60C4-4334-9BDE-E3C6DD17BEED}" scale="80" fitToPage="1">
      <selection activeCell="E22" sqref="E22"/>
      <pageMargins left="0" right="0" top="0" bottom="0" header="0" footer="0"/>
      <pageSetup paperSize="9" scale="47" orientation="landscape" r:id="rId9"/>
      <headerFooter>
        <oddFooter>&amp;L&amp;1#&amp;"Calibri"&amp;10 Sensitivity: Public</oddFooter>
      </headerFooter>
    </customSheetView>
    <customSheetView guid="{7D3CEC1C-CCEC-4C4E-963E-DDD8383A68C1}" scale="80" fitToPage="1">
      <selection activeCell="J17" sqref="J17"/>
      <pageMargins left="0" right="0" top="0" bottom="0" header="0" footer="0"/>
      <pageSetup paperSize="9" scale="47" orientation="landscape" r:id="rId10"/>
      <headerFooter>
        <oddFooter>&amp;L&amp;1#&amp;"Calibri"&amp;10 Sensitivity: Public</oddFooter>
      </headerFooter>
    </customSheetView>
    <customSheetView guid="{03DD319B-D6A9-4830-871F-6D56EEAA4879}" scale="80" fitToPage="1">
      <selection activeCell="C9" sqref="C9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  <customSheetView guid="{6B324A58-5A89-471C-AD21-0822EB95E67E}" scale="80" fitToPage="1">
      <selection activeCell="L8" sqref="L8"/>
      <pageMargins left="0" right="0" top="0" bottom="0" header="0" footer="0"/>
      <pageSetup paperSize="9" scale="47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>
      <selection activeCell="L8" sqref="L8"/>
      <pageMargins left="0" right="0" top="0" bottom="0" header="0" footer="0"/>
      <pageSetup paperSize="9" scale="47" orientation="landscape" r:id="rId13"/>
      <headerFooter>
        <oddFooter>&amp;L&amp;1#&amp;"Calibri"&amp;10 Sensitivity: Public</oddFooter>
      </headerFooter>
    </customSheetView>
  </customSheetViews>
  <mergeCells count="2">
    <mergeCell ref="A4:F4"/>
    <mergeCell ref="D6:D7"/>
  </mergeCells>
  <hyperlinks>
    <hyperlink ref="H38" r:id="rId14" display="custsvc@msca.com.sg" xr:uid="{00000000-0004-0000-1A00-000003000000}"/>
    <hyperlink ref="L44" r:id="rId15" display="ytluo@msca.com.sg" xr:uid="{00000000-0004-0000-1A00-000005000000}"/>
    <hyperlink ref="L38" r:id="rId16" display="sinexp@msca.com.sg" xr:uid="{00000000-0004-0000-1A00-000006000000}"/>
    <hyperlink ref="L43" r:id="rId17" display="kslim@msca.com.sg" xr:uid="{00000000-0004-0000-1A00-000007000000}"/>
    <hyperlink ref="L42" r:id="rId18" display="mailto:skoh@msca.com.sg" xr:uid="{00000000-0004-0000-1A00-000009000000}"/>
    <hyperlink ref="D38" r:id="rId19" display="mktg-dept@msca.com.sg" xr:uid="{00000000-0004-0000-1A00-00000C000000}"/>
    <hyperlink ref="D41" r:id="rId20" display="nlee@msca.com.sg" xr:uid="{17976EA4-BC00-4AE7-8199-9E51EC7B5CCB}"/>
    <hyperlink ref="D42" r:id="rId21" display="custsvc@msca.com.sg" xr:uid="{52E3AD3E-FE49-424A-B3B1-3DEA236739B8}"/>
    <hyperlink ref="D44" r:id="rId22" xr:uid="{E52F00B2-6545-49D9-BFB7-56D764DD2E34}"/>
    <hyperlink ref="D45" r:id="rId23" xr:uid="{7C03D7A5-8E70-4695-89FA-7EBE95E87DD0}"/>
    <hyperlink ref="D43" r:id="rId24" xr:uid="{99731198-F07A-49E6-AFA1-939C4D5E79DC}"/>
    <hyperlink ref="D40" r:id="rId25" xr:uid="{E2325360-45F5-49D4-A374-0844931FAC02}"/>
    <hyperlink ref="D39" r:id="rId26" xr:uid="{90EA798E-0027-43E1-8783-ED710FBEC634}"/>
  </hyperlinks>
  <pageMargins left="0.7" right="0.7" top="0.75" bottom="0.75" header="0.3" footer="0.3"/>
  <pageSetup paperSize="9" scale="53" orientation="landscape" r:id="rId27"/>
  <headerFooter>
    <oddFooter>&amp;L_x000D_&amp;1#&amp;"Calibri"&amp;10&amp;K000000 Sensitivity: Public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158-15AF-4B94-975D-2440522D9CFA}">
  <sheetPr codeName="Sheet46">
    <tabColor theme="8" tint="0.39997558519241921"/>
    <pageSetUpPr fitToPage="1"/>
  </sheetPr>
  <dimension ref="A2:L27"/>
  <sheetViews>
    <sheetView zoomScale="80" zoomScaleNormal="80" zoomScaleSheetLayoutView="75" workbookViewId="0">
      <selection activeCell="E32" sqref="E32"/>
    </sheetView>
  </sheetViews>
  <sheetFormatPr defaultColWidth="9.140625" defaultRowHeight="17.25" customHeight="1" x14ac:dyDescent="0.2"/>
  <cols>
    <col min="1" max="1" width="19" style="344" customWidth="1"/>
    <col min="2" max="2" width="25.85546875" style="145" customWidth="1"/>
    <col min="3" max="3" width="14" style="145" customWidth="1"/>
    <col min="4" max="4" width="15.85546875" style="145" customWidth="1"/>
    <col min="5" max="5" width="20.85546875" style="145" customWidth="1"/>
    <col min="6" max="6" width="28.140625" style="145" customWidth="1"/>
    <col min="7" max="7" width="20.5703125" style="145" customWidth="1"/>
    <col min="8" max="8" width="21" style="149" customWidth="1"/>
    <col min="9" max="9" width="19" style="149" customWidth="1"/>
    <col min="10" max="10" width="12.5703125" style="149" customWidth="1"/>
    <col min="11" max="11" width="12.7109375" style="149" customWidth="1"/>
    <col min="12" max="16384" width="9.140625" style="149"/>
  </cols>
  <sheetData>
    <row r="2" spans="1:12" s="168" customFormat="1" ht="17.25" customHeight="1" x14ac:dyDescent="0.2">
      <c r="A2" s="343"/>
      <c r="B2" s="8" t="s">
        <v>3417</v>
      </c>
      <c r="C2" s="11"/>
      <c r="D2" s="11"/>
      <c r="E2" s="11"/>
      <c r="F2" s="11"/>
      <c r="G2" s="11"/>
    </row>
    <row r="3" spans="1:12" ht="17.25" customHeight="1" x14ac:dyDescent="0.2">
      <c r="B3" s="165"/>
    </row>
    <row r="4" spans="1:12" ht="17.25" customHeight="1" x14ac:dyDescent="0.2">
      <c r="A4" s="1214" t="s">
        <v>36</v>
      </c>
      <c r="B4" s="1214"/>
      <c r="C4" s="1214"/>
      <c r="D4" s="1214"/>
      <c r="E4" s="1214"/>
      <c r="F4" s="1214"/>
      <c r="G4" s="1214"/>
    </row>
    <row r="5" spans="1:12" ht="17.25" customHeight="1" x14ac:dyDescent="0.2">
      <c r="B5" s="354"/>
      <c r="C5" s="148"/>
      <c r="D5" s="148"/>
      <c r="E5" s="148"/>
      <c r="F5" s="148"/>
      <c r="G5" s="148"/>
    </row>
    <row r="6" spans="1:12" ht="56.25" customHeight="1" x14ac:dyDescent="0.2">
      <c r="A6" s="345"/>
      <c r="B6" s="1"/>
      <c r="C6" s="1"/>
      <c r="D6" s="411" t="s">
        <v>1510</v>
      </c>
      <c r="E6" s="371" t="s">
        <v>378</v>
      </c>
      <c r="F6" s="1218" t="s">
        <v>1512</v>
      </c>
      <c r="G6" s="1215" t="s">
        <v>382</v>
      </c>
      <c r="H6" s="371" t="s">
        <v>378</v>
      </c>
      <c r="I6" s="371" t="s">
        <v>1112</v>
      </c>
      <c r="J6" s="489"/>
      <c r="K6" s="146"/>
      <c r="L6" s="146"/>
    </row>
    <row r="7" spans="1:12" ht="17.25" customHeight="1" x14ac:dyDescent="0.2">
      <c r="A7" s="345"/>
      <c r="B7" s="4" t="s">
        <v>381</v>
      </c>
      <c r="C7" s="4" t="s">
        <v>382</v>
      </c>
      <c r="D7" s="403" t="s">
        <v>1289</v>
      </c>
      <c r="E7" s="4" t="s">
        <v>1289</v>
      </c>
      <c r="F7" s="1219"/>
      <c r="G7" s="1216"/>
      <c r="H7" s="403" t="s">
        <v>1289</v>
      </c>
      <c r="I7" s="403" t="s">
        <v>1289</v>
      </c>
      <c r="J7" s="373"/>
      <c r="K7" s="145"/>
      <c r="L7" s="146"/>
    </row>
    <row r="8" spans="1:12" ht="17.25" hidden="1" customHeight="1" x14ac:dyDescent="0.2">
      <c r="B8" s="6" t="s">
        <v>2494</v>
      </c>
      <c r="C8" s="6" t="s">
        <v>2499</v>
      </c>
      <c r="D8" s="6">
        <v>44546</v>
      </c>
      <c r="E8" s="6">
        <f>D8+1</f>
        <v>44547</v>
      </c>
      <c r="F8" s="380" t="s">
        <v>4320</v>
      </c>
      <c r="G8" s="380" t="s">
        <v>3442</v>
      </c>
      <c r="H8" s="6">
        <v>44549</v>
      </c>
      <c r="I8" s="6">
        <v>44556</v>
      </c>
      <c r="J8" s="9"/>
      <c r="K8" s="146"/>
      <c r="L8" s="146"/>
    </row>
    <row r="9" spans="1:12" ht="17.25" customHeight="1" x14ac:dyDescent="0.2">
      <c r="B9" s="488" t="s">
        <v>2494</v>
      </c>
      <c r="C9" s="488" t="s">
        <v>2501</v>
      </c>
      <c r="D9" s="488">
        <v>44559</v>
      </c>
      <c r="E9" s="519">
        <f>D9+1</f>
        <v>44560</v>
      </c>
      <c r="F9" s="520" t="s">
        <v>4321</v>
      </c>
      <c r="G9" s="520" t="s">
        <v>3444</v>
      </c>
      <c r="H9" s="521">
        <v>44573</v>
      </c>
      <c r="I9" s="522">
        <f>H9+7</f>
        <v>44580</v>
      </c>
      <c r="J9" s="9"/>
      <c r="K9" s="146"/>
      <c r="L9" s="146"/>
    </row>
    <row r="10" spans="1:12" ht="17.25" customHeight="1" x14ac:dyDescent="0.2">
      <c r="B10" s="488" t="s">
        <v>2498</v>
      </c>
      <c r="C10" s="488" t="s">
        <v>2502</v>
      </c>
      <c r="D10" s="488">
        <v>44563</v>
      </c>
      <c r="E10" s="519">
        <f>D10+1</f>
        <v>44564</v>
      </c>
      <c r="F10" s="520" t="s">
        <v>4321</v>
      </c>
      <c r="G10" s="520" t="s">
        <v>3444</v>
      </c>
      <c r="H10" s="521">
        <v>44573</v>
      </c>
      <c r="I10" s="522">
        <f>H10+7</f>
        <v>44580</v>
      </c>
      <c r="J10" s="448"/>
      <c r="K10" s="146"/>
      <c r="L10" s="146"/>
    </row>
    <row r="11" spans="1:12" ht="17.25" customHeight="1" x14ac:dyDescent="0.2">
      <c r="B11" s="488" t="s">
        <v>2494</v>
      </c>
      <c r="C11" s="488" t="s">
        <v>2503</v>
      </c>
      <c r="D11" s="488">
        <v>44205</v>
      </c>
      <c r="E11" s="519">
        <f>D11+1</f>
        <v>44206</v>
      </c>
      <c r="F11" s="523" t="s">
        <v>4321</v>
      </c>
      <c r="G11" s="523" t="s">
        <v>3444</v>
      </c>
      <c r="H11" s="488">
        <v>44573</v>
      </c>
      <c r="I11" s="524">
        <f>H11+7</f>
        <v>44580</v>
      </c>
      <c r="J11" s="448"/>
      <c r="K11" s="146"/>
      <c r="L11" s="146"/>
    </row>
    <row r="12" spans="1:12" ht="17.25" customHeight="1" x14ac:dyDescent="0.2">
      <c r="B12" s="147" t="s">
        <v>1398</v>
      </c>
      <c r="C12" s="148"/>
      <c r="D12" s="155"/>
      <c r="E12" s="155"/>
      <c r="F12" s="155"/>
      <c r="G12" s="155"/>
      <c r="H12" s="461"/>
      <c r="I12" s="444"/>
      <c r="J12" s="448"/>
      <c r="K12" s="146"/>
      <c r="L12" s="146"/>
    </row>
    <row r="13" spans="1:12" ht="17.25" customHeight="1" x14ac:dyDescent="0.2">
      <c r="A13" s="345"/>
      <c r="B13" s="147"/>
      <c r="C13" s="155"/>
      <c r="D13" s="155"/>
      <c r="E13" s="155"/>
      <c r="F13" s="155"/>
      <c r="G13" s="147"/>
      <c r="H13" s="146"/>
      <c r="I13" s="146"/>
      <c r="J13" s="146"/>
      <c r="K13" s="146"/>
      <c r="L13" s="146"/>
    </row>
    <row r="14" spans="1:12" s="159" customFormat="1" ht="17.25" customHeight="1" x14ac:dyDescent="0.2">
      <c r="A14" s="345"/>
      <c r="B14" s="147"/>
      <c r="C14" s="145"/>
      <c r="D14" s="145"/>
      <c r="E14" s="145"/>
      <c r="F14" s="145"/>
      <c r="H14" s="145"/>
      <c r="J14" s="147"/>
      <c r="K14" s="145"/>
    </row>
    <row r="15" spans="1:12" s="159" customFormat="1" ht="17.25" customHeight="1" x14ac:dyDescent="0.2">
      <c r="A15" s="346"/>
      <c r="B15" s="147"/>
      <c r="C15" s="193"/>
      <c r="D15" s="193"/>
      <c r="E15" s="193"/>
      <c r="F15" s="194"/>
      <c r="G15" s="195"/>
      <c r="H15" s="195"/>
      <c r="I15" s="195"/>
      <c r="J15" s="195"/>
      <c r="K15" s="193"/>
      <c r="L15" s="196"/>
    </row>
    <row r="16" spans="1:12" s="159" customFormat="1" ht="17.25" customHeight="1" x14ac:dyDescent="0.2">
      <c r="A16" s="346"/>
      <c r="B16" s="8" t="s">
        <v>528</v>
      </c>
      <c r="C16" s="11"/>
      <c r="D16" s="11"/>
      <c r="E16" s="15"/>
      <c r="F16" s="2" t="s">
        <v>1418</v>
      </c>
      <c r="G16" s="2"/>
      <c r="H16" s="11"/>
      <c r="I16" s="11"/>
      <c r="J16" s="2" t="s">
        <v>530</v>
      </c>
      <c r="K16" s="2"/>
      <c r="L16" s="2"/>
    </row>
    <row r="17" spans="2:12" s="159" customFormat="1" ht="17.25" customHeight="1" x14ac:dyDescent="0.2">
      <c r="B17" s="197" t="s">
        <v>531</v>
      </c>
      <c r="C17" s="193"/>
      <c r="D17" s="198" t="s">
        <v>532</v>
      </c>
      <c r="E17" s="15"/>
      <c r="F17" s="11" t="s">
        <v>533</v>
      </c>
      <c r="G17" s="11"/>
      <c r="H17" s="198" t="s">
        <v>534</v>
      </c>
      <c r="I17" s="11"/>
      <c r="J17" s="197" t="s">
        <v>535</v>
      </c>
      <c r="K17" s="193"/>
      <c r="L17" s="198" t="s">
        <v>536</v>
      </c>
    </row>
    <row r="18" spans="2:12" s="159" customFormat="1" ht="17.25" customHeight="1" x14ac:dyDescent="0.2">
      <c r="B18" s="424" t="s">
        <v>537</v>
      </c>
      <c r="C18" s="202"/>
      <c r="D18" s="584" t="s">
        <v>538</v>
      </c>
      <c r="E18" s="11"/>
      <c r="F18" s="110" t="e">
        <f>#REF!</f>
        <v>#REF!</v>
      </c>
      <c r="G18" s="16" t="s">
        <v>4053</v>
      </c>
      <c r="H18" s="110" t="e">
        <f>#REF!</f>
        <v>#REF!</v>
      </c>
      <c r="I18" s="11"/>
      <c r="J18" s="201" t="s">
        <v>542</v>
      </c>
      <c r="K18" s="202" t="s">
        <v>1419</v>
      </c>
      <c r="L18" s="203" t="s">
        <v>543</v>
      </c>
    </row>
    <row r="19" spans="2:12" s="159" customFormat="1" ht="17.25" customHeight="1" x14ac:dyDescent="0.2">
      <c r="B19" s="424" t="s">
        <v>544</v>
      </c>
      <c r="C19" s="202"/>
      <c r="D19" s="584" t="s">
        <v>545</v>
      </c>
      <c r="E19" s="11"/>
      <c r="F19" s="110" t="e">
        <f>#REF!</f>
        <v>#REF!</v>
      </c>
      <c r="G19" s="16" t="s">
        <v>4054</v>
      </c>
      <c r="H19" s="110" t="e">
        <f>#REF!</f>
        <v>#REF!</v>
      </c>
      <c r="I19" s="11"/>
      <c r="J19" s="201" t="s">
        <v>549</v>
      </c>
      <c r="K19" s="202" t="s">
        <v>1420</v>
      </c>
      <c r="L19" s="203" t="s">
        <v>550</v>
      </c>
    </row>
    <row r="20" spans="2:12" s="159" customFormat="1" ht="17.25" customHeight="1" x14ac:dyDescent="0.2">
      <c r="B20" s="201" t="s">
        <v>1421</v>
      </c>
      <c r="C20" s="202"/>
      <c r="D20" s="203" t="s">
        <v>1422</v>
      </c>
      <c r="E20" s="11"/>
      <c r="F20" s="110" t="e">
        <f>#REF!</f>
        <v>#REF!</v>
      </c>
      <c r="G20" s="16" t="s">
        <v>4055</v>
      </c>
      <c r="H20" s="110" t="e">
        <f>#REF!</f>
        <v>#REF!</v>
      </c>
      <c r="I20" s="11"/>
      <c r="J20" s="201" t="s">
        <v>1423</v>
      </c>
      <c r="K20" s="202" t="s">
        <v>1424</v>
      </c>
      <c r="L20" s="203" t="s">
        <v>1425</v>
      </c>
    </row>
    <row r="21" spans="2:12" s="159" customFormat="1" ht="17.25" customHeight="1" x14ac:dyDescent="0.2">
      <c r="B21" s="201" t="s">
        <v>558</v>
      </c>
      <c r="C21" s="202"/>
      <c r="D21" s="203" t="s">
        <v>559</v>
      </c>
      <c r="E21" s="11"/>
      <c r="F21" s="110" t="e">
        <f>#REF!</f>
        <v>#REF!</v>
      </c>
      <c r="G21" s="16" t="s">
        <v>4056</v>
      </c>
      <c r="H21" s="110" t="e">
        <f>#REF!</f>
        <v>#REF!</v>
      </c>
      <c r="I21" s="11"/>
      <c r="J21" s="201" t="s">
        <v>563</v>
      </c>
      <c r="K21" s="202" t="s">
        <v>1426</v>
      </c>
      <c r="L21" s="203" t="s">
        <v>564</v>
      </c>
    </row>
    <row r="22" spans="2:12" s="159" customFormat="1" ht="17.25" customHeight="1" x14ac:dyDescent="0.2">
      <c r="B22" s="424" t="s">
        <v>565</v>
      </c>
      <c r="C22" s="202"/>
      <c r="D22" s="584" t="s">
        <v>566</v>
      </c>
      <c r="E22" s="11"/>
      <c r="F22" s="14"/>
      <c r="G22" s="16"/>
      <c r="H22" s="14"/>
      <c r="I22" s="11"/>
      <c r="J22" s="201" t="s">
        <v>570</v>
      </c>
      <c r="K22" s="202" t="s">
        <v>1427</v>
      </c>
      <c r="L22" s="203" t="s">
        <v>571</v>
      </c>
    </row>
    <row r="23" spans="2:12" s="159" customFormat="1" ht="17.25" customHeight="1" x14ac:dyDescent="0.2">
      <c r="B23" s="424" t="s">
        <v>1428</v>
      </c>
      <c r="C23" s="202"/>
      <c r="D23" s="584" t="s">
        <v>1429</v>
      </c>
      <c r="E23" s="11"/>
      <c r="F23" s="11"/>
      <c r="G23" s="16"/>
      <c r="H23" s="13"/>
      <c r="I23" s="11"/>
      <c r="J23" s="201" t="s">
        <v>1430</v>
      </c>
      <c r="K23" s="202" t="s">
        <v>1431</v>
      </c>
      <c r="L23" s="203" t="s">
        <v>1432</v>
      </c>
    </row>
    <row r="24" spans="2:12" s="159" customFormat="1" ht="17.25" customHeight="1" x14ac:dyDescent="0.2">
      <c r="B24" s="424" t="s">
        <v>1433</v>
      </c>
      <c r="C24" s="202"/>
      <c r="D24" s="584" t="s">
        <v>1434</v>
      </c>
      <c r="E24" s="11"/>
      <c r="F24" s="14"/>
      <c r="G24" s="14"/>
      <c r="H24" s="14"/>
      <c r="I24" s="11"/>
      <c r="J24" s="14"/>
      <c r="K24" s="14"/>
      <c r="L24" s="14"/>
    </row>
    <row r="25" spans="2:12" ht="17.25" customHeight="1" x14ac:dyDescent="0.2">
      <c r="B25" s="201"/>
      <c r="C25" s="202"/>
      <c r="D25" s="203"/>
      <c r="E25" s="11"/>
      <c r="F25" s="11"/>
      <c r="G25" s="14"/>
      <c r="H25" s="13"/>
      <c r="I25" s="11"/>
      <c r="J25" s="11"/>
      <c r="K25" s="16"/>
      <c r="L25" s="13"/>
    </row>
    <row r="26" spans="2:12" ht="17.25" customHeight="1" x14ac:dyDescent="0.2">
      <c r="B26" s="14"/>
      <c r="C26" s="14"/>
      <c r="D26" s="14"/>
      <c r="E26" s="14"/>
      <c r="F26" s="14"/>
      <c r="G26" s="14"/>
      <c r="H26" s="14"/>
      <c r="I26" s="11"/>
      <c r="J26" s="11"/>
      <c r="K26" s="17"/>
      <c r="L26" s="13"/>
    </row>
    <row r="27" spans="2:12" ht="17.25" customHeight="1" x14ac:dyDescent="0.2">
      <c r="B27" s="11" t="s">
        <v>1435</v>
      </c>
      <c r="C27" s="11" t="s">
        <v>1436</v>
      </c>
      <c r="D27" s="13"/>
      <c r="E27" s="11"/>
      <c r="F27" s="11" t="s">
        <v>1437</v>
      </c>
      <c r="G27" s="16" t="s">
        <v>1438</v>
      </c>
      <c r="H27" s="14"/>
      <c r="I27" s="11"/>
      <c r="J27" s="11" t="s">
        <v>1437</v>
      </c>
      <c r="K27" s="11" t="s">
        <v>1439</v>
      </c>
      <c r="L27" s="14"/>
    </row>
  </sheetData>
  <mergeCells count="3">
    <mergeCell ref="A4:G4"/>
    <mergeCell ref="F6:F7"/>
    <mergeCell ref="G6:G7"/>
  </mergeCells>
  <hyperlinks>
    <hyperlink ref="H17" r:id="rId1" display="custsvc@msca.com.sg" xr:uid="{DBB3FF83-82F2-416A-A4A0-73DEAF78653F}"/>
    <hyperlink ref="L23" r:id="rId2" display="ytluo@msca.com.sg" xr:uid="{D24CAD2B-0354-4655-A868-DDFD64DF63B4}"/>
    <hyperlink ref="L17" r:id="rId3" display="sinexp@msca.com.sg" xr:uid="{9B39AF24-EE48-4872-9C13-1B57ABA5841A}"/>
    <hyperlink ref="L22" r:id="rId4" display="kslim@msca.com.sg" xr:uid="{F7AD7A64-6E6C-48FB-87F0-28B18CE81D67}"/>
    <hyperlink ref="L21" r:id="rId5" display="mailto:skoh@msca.com.sg" xr:uid="{FB5F3C74-5999-4154-811B-ABB2B130CE2E}"/>
    <hyperlink ref="D17" r:id="rId6" display="mktg-dept@msca.com.sg" xr:uid="{A114F09D-61B3-44DC-8A05-0001901EC857}"/>
    <hyperlink ref="D20" r:id="rId7" display="nlee@msca.com.sg" xr:uid="{F95B913A-009D-4010-A84A-A0B02C2FC69F}"/>
    <hyperlink ref="D21" r:id="rId8" display="custsvc@msca.com.sg" xr:uid="{26CDD492-EA07-4861-A308-3BF13D68D5E8}"/>
    <hyperlink ref="D23" r:id="rId9" xr:uid="{66A91B2B-68DF-4139-9D74-7895504F4CD4}"/>
    <hyperlink ref="D24" r:id="rId10" xr:uid="{D5CEC8C4-8294-4E08-B9F2-319ECF0BDBDA}"/>
    <hyperlink ref="D22" r:id="rId11" xr:uid="{04203E7E-F294-4BE8-90ED-352A599698DD}"/>
    <hyperlink ref="D19" r:id="rId12" xr:uid="{505F5FE0-0EE0-4997-AD98-0FE104752FE8}"/>
    <hyperlink ref="D18" r:id="rId13" xr:uid="{4DA0A3C2-DEAF-44AA-A167-23DD276AE420}"/>
  </hyperlinks>
  <pageMargins left="0.7" right="0.7" top="0.75" bottom="0.75" header="0.3" footer="0.3"/>
  <pageSetup paperSize="9" scale="56" orientation="landscape" r:id="rId14"/>
  <headerFooter>
    <oddFooter>&amp;L_x000D_&amp;1#&amp;"Calibri"&amp;10&amp;K000000 Sensitivity: Public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4318-7D31-4CBF-82EF-13854FF3FECC}">
  <sheetPr codeName="Sheet48"/>
  <dimension ref="A3:A16"/>
  <sheetViews>
    <sheetView topLeftCell="A17" workbookViewId="0">
      <selection activeCell="W5" sqref="W5"/>
    </sheetView>
  </sheetViews>
  <sheetFormatPr defaultRowHeight="12.75" x14ac:dyDescent="0.2"/>
  <sheetData>
    <row r="3" spans="1:1" ht="15" x14ac:dyDescent="0.2">
      <c r="A3" s="518" t="s">
        <v>4322</v>
      </c>
    </row>
    <row r="4" spans="1:1" ht="15" x14ac:dyDescent="0.2">
      <c r="A4" s="517"/>
    </row>
    <row r="6" spans="1:1" ht="15" x14ac:dyDescent="0.2">
      <c r="A6" s="517"/>
    </row>
    <row r="7" spans="1:1" ht="15" x14ac:dyDescent="0.2">
      <c r="A7" s="517" t="s">
        <v>4323</v>
      </c>
    </row>
    <row r="8" spans="1:1" ht="15" x14ac:dyDescent="0.2">
      <c r="A8" s="517"/>
    </row>
    <row r="9" spans="1:1" ht="15" x14ac:dyDescent="0.2">
      <c r="A9" s="517"/>
    </row>
    <row r="10" spans="1:1" ht="15" x14ac:dyDescent="0.2">
      <c r="A10" s="517" t="s">
        <v>4324</v>
      </c>
    </row>
    <row r="11" spans="1:1" ht="15" x14ac:dyDescent="0.2">
      <c r="A11" s="518" t="s">
        <v>4325</v>
      </c>
    </row>
    <row r="12" spans="1:1" ht="15" x14ac:dyDescent="0.2">
      <c r="A12" s="628" t="s">
        <v>4326</v>
      </c>
    </row>
    <row r="13" spans="1:1" ht="15" x14ac:dyDescent="0.2">
      <c r="A13" s="517"/>
    </row>
    <row r="14" spans="1:1" ht="15" x14ac:dyDescent="0.2">
      <c r="A14" s="629" t="s">
        <v>4327</v>
      </c>
    </row>
    <row r="15" spans="1:1" ht="15" x14ac:dyDescent="0.2">
      <c r="A15" s="628" t="s">
        <v>4328</v>
      </c>
    </row>
    <row r="16" spans="1:1" x14ac:dyDescent="0.2">
      <c r="A16" s="425" t="s">
        <v>4329</v>
      </c>
    </row>
  </sheetData>
  <hyperlinks>
    <hyperlink ref="A16" r:id="rId1" display="http://www.msc.com/" xr:uid="{96D9BC5D-C0F8-487C-8964-3D6CDAFE9DAD}"/>
  </hyperlinks>
  <pageMargins left="0.7" right="0.7" top="0.75" bottom="0.75" header="0.3" footer="0.3"/>
  <pageSetup orientation="portrait" r:id="rId2"/>
  <headerFooter>
    <oddFooter>&amp;L_x000D_&amp;1#&amp;"Calibri"&amp;10&amp;K000000 Sensitivity: Public</oddFooter>
  </headerFooter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9"/>
  <dimension ref="A3:D18"/>
  <sheetViews>
    <sheetView workbookViewId="0">
      <selection activeCell="D28" sqref="D28"/>
    </sheetView>
  </sheetViews>
  <sheetFormatPr defaultRowHeight="12.75" x14ac:dyDescent="0.2"/>
  <cols>
    <col min="1" max="1" width="22.85546875" customWidth="1"/>
    <col min="2" max="2" width="20" bestFit="1" customWidth="1"/>
    <col min="3" max="3" width="10.5703125" bestFit="1" customWidth="1"/>
    <col min="4" max="4" width="11.5703125" bestFit="1" customWidth="1"/>
  </cols>
  <sheetData>
    <row r="3" spans="1:4" x14ac:dyDescent="0.2">
      <c r="A3" s="148"/>
      <c r="B3" s="169" t="s">
        <v>4330</v>
      </c>
      <c r="C3" s="145"/>
      <c r="D3" s="145"/>
    </row>
    <row r="4" spans="1:4" x14ac:dyDescent="0.2">
      <c r="A4" s="148"/>
      <c r="B4" s="169"/>
      <c r="C4" s="145"/>
      <c r="D4" s="145"/>
    </row>
    <row r="5" spans="1:4" x14ac:dyDescent="0.2">
      <c r="A5" s="169"/>
      <c r="B5" s="169" t="s">
        <v>2546</v>
      </c>
      <c r="C5" s="1211" t="s">
        <v>1510</v>
      </c>
      <c r="D5" s="332" t="s">
        <v>4331</v>
      </c>
    </row>
    <row r="6" spans="1:4" x14ac:dyDescent="0.2">
      <c r="A6" s="152" t="s">
        <v>381</v>
      </c>
      <c r="B6" s="152" t="s">
        <v>382</v>
      </c>
      <c r="C6" s="1211"/>
      <c r="D6" s="332" t="s">
        <v>163</v>
      </c>
    </row>
    <row r="7" spans="1:4" x14ac:dyDescent="0.2">
      <c r="A7" s="153" t="s">
        <v>4332</v>
      </c>
      <c r="B7" s="320" t="s">
        <v>4333</v>
      </c>
      <c r="C7" s="320">
        <v>43226</v>
      </c>
      <c r="D7" s="320">
        <f>C7+3</f>
        <v>43229</v>
      </c>
    </row>
    <row r="8" spans="1:4" x14ac:dyDescent="0.2">
      <c r="A8" s="153" t="s">
        <v>4332</v>
      </c>
      <c r="B8" s="320" t="s">
        <v>4334</v>
      </c>
      <c r="C8" s="320">
        <f>C7+7</f>
        <v>43233</v>
      </c>
      <c r="D8" s="320">
        <f>C8+3</f>
        <v>43236</v>
      </c>
    </row>
    <row r="9" spans="1:4" x14ac:dyDescent="0.2">
      <c r="A9" s="153" t="s">
        <v>4332</v>
      </c>
      <c r="B9" s="320" t="s">
        <v>4335</v>
      </c>
      <c r="C9" s="320">
        <f>C8+7</f>
        <v>43240</v>
      </c>
      <c r="D9" s="320">
        <f>C9+3</f>
        <v>43243</v>
      </c>
    </row>
    <row r="10" spans="1:4" x14ac:dyDescent="0.2">
      <c r="A10" s="153" t="s">
        <v>4332</v>
      </c>
      <c r="B10" s="320" t="s">
        <v>4336</v>
      </c>
      <c r="C10" s="320">
        <f>C9+7</f>
        <v>43247</v>
      </c>
      <c r="D10" s="320">
        <f>C10+3</f>
        <v>43250</v>
      </c>
    </row>
    <row r="11" spans="1:4" x14ac:dyDescent="0.2">
      <c r="A11" s="153" t="s">
        <v>4332</v>
      </c>
      <c r="B11" s="320" t="s">
        <v>4337</v>
      </c>
      <c r="C11" s="320">
        <f>C10+7</f>
        <v>43254</v>
      </c>
      <c r="D11" s="320">
        <f>C11+3</f>
        <v>43257</v>
      </c>
    </row>
    <row r="12" spans="1:4" x14ac:dyDescent="0.2">
      <c r="A12" s="164"/>
      <c r="B12" s="155"/>
      <c r="C12" s="155"/>
      <c r="D12" s="155"/>
    </row>
    <row r="13" spans="1:4" x14ac:dyDescent="0.2">
      <c r="A13" s="164"/>
      <c r="B13" s="155"/>
      <c r="C13" s="155"/>
      <c r="D13" s="155"/>
    </row>
    <row r="14" spans="1:4" x14ac:dyDescent="0.2">
      <c r="A14" s="164"/>
      <c r="B14" s="155"/>
      <c r="C14" s="155"/>
      <c r="D14" s="155"/>
    </row>
    <row r="15" spans="1:4" x14ac:dyDescent="0.2">
      <c r="A15" s="146"/>
      <c r="B15" s="146"/>
      <c r="C15" s="146"/>
      <c r="D15" s="146"/>
    </row>
    <row r="16" spans="1:4" x14ac:dyDescent="0.2">
      <c r="A16" s="300" t="s">
        <v>4338</v>
      </c>
      <c r="B16" s="300"/>
      <c r="C16" s="301"/>
      <c r="D16" s="301"/>
    </row>
    <row r="17" spans="1:1" x14ac:dyDescent="0.2">
      <c r="A17" s="145" t="s">
        <v>4339</v>
      </c>
    </row>
    <row r="18" spans="1:1" x14ac:dyDescent="0.2">
      <c r="A18" s="157" t="s">
        <v>1398</v>
      </c>
    </row>
  </sheetData>
  <customSheetViews>
    <customSheetView guid="{1ECD3B71-3848-4973-92B4-4B4B149BC657}" state="hidden">
      <selection activeCell="D28" sqref="D28"/>
      <pageMargins left="0" right="0" top="0" bottom="0" header="0" footer="0"/>
      <pageSetup paperSize="9" orientation="portrait" verticalDpi="0" r:id="rId1"/>
      <headerFooter>
        <oddFooter>&amp;L&amp;1#&amp;"Calibri"&amp;10 Sensitivity: Public</oddFooter>
      </headerFooter>
    </customSheetView>
    <customSheetView guid="{3FEF6608-25EF-43D8-8468-19FFFC3BCE74}" state="hidden">
      <selection activeCell="D28" sqref="D28"/>
      <pageMargins left="0" right="0" top="0" bottom="0" header="0" footer="0"/>
      <pageSetup paperSize="9" orientation="portrait" verticalDpi="0" r:id="rId2"/>
      <headerFooter>
        <oddFooter>&amp;L&amp;1#&amp;"Calibri"&amp;10 Sensitivity: Internal</oddFooter>
      </headerFooter>
    </customSheetView>
    <customSheetView guid="{8773B614-CBE7-474E-B57F-0A27A3791CF3}" state="hidden">
      <selection activeCell="D28" sqref="D28"/>
      <pageMargins left="0" right="0" top="0" bottom="0" header="0" footer="0"/>
      <pageSetup paperSize="9" orientation="portrait" verticalDpi="0" r:id="rId3"/>
      <headerFooter>
        <oddFooter>&amp;L&amp;1#&amp;"Calibri"&amp;10 Sensitivity: Public</oddFooter>
      </headerFooter>
    </customSheetView>
    <customSheetView guid="{1BFD2ADD-60C4-4334-9BDE-E3C6DD17BEED}" state="hidden">
      <selection activeCell="D28" sqref="D28"/>
      <pageMargins left="0" right="0" top="0" bottom="0" header="0" footer="0"/>
      <pageSetup paperSize="9" orientation="portrait" r:id="rId4"/>
      <headerFooter>
        <oddFooter>&amp;L&amp;1#&amp;"Calibri"&amp;10 Sensitivity: Public</oddFooter>
      </headerFooter>
    </customSheetView>
    <customSheetView guid="{7D3CEC1C-CCEC-4C4E-963E-DDD8383A68C1}" state="hidden">
      <selection activeCell="D28" sqref="D28"/>
      <pageMargins left="0" right="0" top="0" bottom="0" header="0" footer="0"/>
      <pageSetup paperSize="9" orientation="portrait" verticalDpi="0" r:id="rId5"/>
      <headerFooter>
        <oddFooter>&amp;L&amp;1#&amp;"Calibri"&amp;10 Sensitivity: Public</oddFooter>
      </headerFooter>
    </customSheetView>
    <customSheetView guid="{03DD319B-D6A9-4830-871F-6D56EEAA4879}" state="hidden">
      <selection activeCell="D28" sqref="D28"/>
      <pageMargins left="0" right="0" top="0" bottom="0" header="0" footer="0"/>
      <pageSetup paperSize="9" orientation="portrait" verticalDpi="0" r:id="rId6"/>
      <headerFooter>
        <oddFooter>&amp;L&amp;1#&amp;"Calibri"&amp;10 Sensitivity: Public</oddFooter>
      </headerFooter>
    </customSheetView>
    <customSheetView guid="{6B324A58-5A89-471C-AD21-0822EB95E67E}" state="hidden">
      <selection activeCell="D28" sqref="D28"/>
      <pageMargins left="0" right="0" top="0" bottom="0" header="0" footer="0"/>
      <pageSetup paperSize="9" orientation="portrait" r:id="rId7"/>
      <headerFooter>
        <oddFooter>&amp;L&amp;1#&amp;"Calibri"&amp;10 Sensitivity: Public</oddFooter>
      </headerFooter>
    </customSheetView>
    <customSheetView guid="{613E785B-CD51-494D-B041-E8D30BF6F1EC}" showPageBreaks="1" state="hidden">
      <selection activeCell="D28" sqref="D28"/>
      <pageMargins left="0" right="0" top="0" bottom="0" header="0" footer="0"/>
      <pageSetup paperSize="9" orientation="portrait" r:id="rId8"/>
      <headerFooter>
        <oddFooter>&amp;L&amp;1#&amp;"Calibri"&amp;10 Sensitivity: Public</oddFooter>
      </headerFooter>
    </customSheetView>
  </customSheetViews>
  <mergeCells count="1">
    <mergeCell ref="C5:C6"/>
  </mergeCells>
  <pageMargins left="0.7" right="0.7" top="0.75" bottom="0.75" header="0.3" footer="0.3"/>
  <pageSetup paperSize="9" orientation="portrait" r:id="rId9"/>
  <headerFooter>
    <oddFooter>&amp;L_x000D_&amp;1#&amp;"Calibri"&amp;10&amp;K000000 Sensitivity: Public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0">
    <tabColor theme="1" tint="0.249977111117893"/>
    <pageSetUpPr fitToPage="1"/>
  </sheetPr>
  <dimension ref="A2:AA42"/>
  <sheetViews>
    <sheetView topLeftCell="K23" zoomScale="85" zoomScaleNormal="85" zoomScaleSheetLayoutView="75" workbookViewId="0">
      <selection activeCell="U30" sqref="U30"/>
    </sheetView>
  </sheetViews>
  <sheetFormatPr defaultColWidth="9.140625" defaultRowHeight="14.25" x14ac:dyDescent="0.2"/>
  <cols>
    <col min="1" max="1" width="13.710937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5" style="11" customWidth="1"/>
    <col min="10" max="10" width="21" style="18" customWidth="1"/>
    <col min="11" max="11" width="11.28515625" style="18" customWidth="1"/>
    <col min="12" max="12" width="9.140625" style="18"/>
    <col min="13" max="13" width="4.140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4019</v>
      </c>
      <c r="C2" s="122"/>
      <c r="D2" s="122"/>
      <c r="E2" s="122"/>
      <c r="F2" s="122"/>
      <c r="G2" s="11"/>
      <c r="H2" s="11"/>
      <c r="I2" s="11"/>
    </row>
    <row r="3" spans="1:12" ht="19.5" customHeight="1" x14ac:dyDescent="0.2">
      <c r="A3" s="1147" t="s">
        <v>4340</v>
      </c>
      <c r="B3" s="1147"/>
      <c r="C3" s="1147"/>
      <c r="D3" s="1147"/>
      <c r="E3" s="1147"/>
      <c r="F3" s="1147"/>
      <c r="G3" s="2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19.5" x14ac:dyDescent="0.2">
      <c r="A5" s="5"/>
      <c r="B5" s="5"/>
      <c r="C5" s="1" t="s">
        <v>2546</v>
      </c>
      <c r="D5" s="1221" t="s">
        <v>1510</v>
      </c>
      <c r="E5" s="403" t="s">
        <v>362</v>
      </c>
      <c r="F5" s="403" t="s">
        <v>167</v>
      </c>
      <c r="G5" s="403" t="s">
        <v>208</v>
      </c>
      <c r="I5" s="3"/>
      <c r="J5" s="124"/>
      <c r="K5" s="124"/>
      <c r="L5" s="124"/>
    </row>
    <row r="6" spans="1:12" ht="19.5" x14ac:dyDescent="0.2">
      <c r="A6" s="5"/>
      <c r="B6" s="4" t="s">
        <v>381</v>
      </c>
      <c r="C6" s="4" t="s">
        <v>382</v>
      </c>
      <c r="D6" s="1221"/>
      <c r="E6" s="403" t="s">
        <v>294</v>
      </c>
      <c r="F6" s="403" t="s">
        <v>158</v>
      </c>
      <c r="G6" s="403" t="s">
        <v>214</v>
      </c>
      <c r="I6" s="3"/>
      <c r="J6" s="3"/>
      <c r="K6" s="3"/>
      <c r="L6" s="3"/>
    </row>
    <row r="7" spans="1:12" x14ac:dyDescent="0.2">
      <c r="B7" s="127" t="s">
        <v>4341</v>
      </c>
      <c r="C7" s="126" t="s">
        <v>4342</v>
      </c>
      <c r="D7" s="6">
        <v>42589</v>
      </c>
      <c r="E7" s="6">
        <f t="shared" ref="E7:E13" si="0">D7+4</f>
        <v>42593</v>
      </c>
      <c r="F7" s="6">
        <f t="shared" ref="F7:F12" si="1">D7+9</f>
        <v>42598</v>
      </c>
      <c r="G7" s="6">
        <f t="shared" ref="G7:G13" si="2">D7+10</f>
        <v>42599</v>
      </c>
      <c r="I7" s="130"/>
    </row>
    <row r="8" spans="1:12" x14ac:dyDescent="0.2">
      <c r="B8" s="127" t="s">
        <v>2903</v>
      </c>
      <c r="C8" s="126" t="s">
        <v>4343</v>
      </c>
      <c r="D8" s="6">
        <f t="shared" ref="D8:D13" si="3">D7+7</f>
        <v>42596</v>
      </c>
      <c r="E8" s="6">
        <f t="shared" si="0"/>
        <v>42600</v>
      </c>
      <c r="F8" s="6">
        <f t="shared" si="1"/>
        <v>42605</v>
      </c>
      <c r="G8" s="6">
        <f t="shared" si="2"/>
        <v>42606</v>
      </c>
      <c r="I8" s="130"/>
    </row>
    <row r="9" spans="1:12" x14ac:dyDescent="0.2">
      <c r="B9" s="127" t="s">
        <v>4344</v>
      </c>
      <c r="C9" s="126" t="s">
        <v>4345</v>
      </c>
      <c r="D9" s="6">
        <v>42602</v>
      </c>
      <c r="E9" s="6">
        <f t="shared" si="0"/>
        <v>42606</v>
      </c>
      <c r="F9" s="6">
        <f t="shared" si="1"/>
        <v>42611</v>
      </c>
      <c r="G9" s="6">
        <f t="shared" si="2"/>
        <v>42612</v>
      </c>
      <c r="I9" s="130"/>
    </row>
    <row r="10" spans="1:12" x14ac:dyDescent="0.2">
      <c r="B10" s="127" t="s">
        <v>3064</v>
      </c>
      <c r="C10" s="126" t="s">
        <v>4346</v>
      </c>
      <c r="D10" s="6">
        <v>42610</v>
      </c>
      <c r="E10" s="6">
        <f t="shared" si="0"/>
        <v>42614</v>
      </c>
      <c r="F10" s="6">
        <f t="shared" si="1"/>
        <v>42619</v>
      </c>
      <c r="G10" s="6">
        <f t="shared" si="2"/>
        <v>42620</v>
      </c>
      <c r="I10" s="130"/>
    </row>
    <row r="11" spans="1:12" x14ac:dyDescent="0.2">
      <c r="B11" s="128" t="s">
        <v>4347</v>
      </c>
      <c r="C11" s="129" t="s">
        <v>4348</v>
      </c>
      <c r="D11" s="125">
        <f t="shared" si="3"/>
        <v>42617</v>
      </c>
      <c r="E11" s="125">
        <f t="shared" si="0"/>
        <v>42621</v>
      </c>
      <c r="F11" s="125">
        <f t="shared" si="1"/>
        <v>42626</v>
      </c>
      <c r="G11" s="125">
        <f t="shared" si="2"/>
        <v>42627</v>
      </c>
      <c r="I11" s="130"/>
    </row>
    <row r="12" spans="1:12" x14ac:dyDescent="0.2">
      <c r="B12" s="128" t="s">
        <v>4349</v>
      </c>
      <c r="C12" s="129" t="s">
        <v>4350</v>
      </c>
      <c r="D12" s="125">
        <f t="shared" si="3"/>
        <v>42624</v>
      </c>
      <c r="E12" s="125">
        <f t="shared" si="0"/>
        <v>42628</v>
      </c>
      <c r="F12" s="125">
        <f t="shared" si="1"/>
        <v>42633</v>
      </c>
      <c r="G12" s="125">
        <f t="shared" si="2"/>
        <v>42634</v>
      </c>
      <c r="I12" s="130"/>
    </row>
    <row r="13" spans="1:12" x14ac:dyDescent="0.2">
      <c r="A13" s="17" t="s">
        <v>4351</v>
      </c>
      <c r="B13" s="128" t="s">
        <v>2905</v>
      </c>
      <c r="C13" s="129" t="s">
        <v>4352</v>
      </c>
      <c r="D13" s="125">
        <f t="shared" si="3"/>
        <v>42631</v>
      </c>
      <c r="E13" s="125">
        <f t="shared" si="0"/>
        <v>42635</v>
      </c>
      <c r="F13" s="125">
        <f>D13+9</f>
        <v>42640</v>
      </c>
      <c r="G13" s="125">
        <f t="shared" si="2"/>
        <v>42641</v>
      </c>
      <c r="H13" s="16" t="s">
        <v>4353</v>
      </c>
      <c r="I13" s="130"/>
    </row>
    <row r="14" spans="1:12" s="3" customFormat="1" ht="15.75" customHeight="1" x14ac:dyDescent="0.2">
      <c r="A14" s="5"/>
      <c r="B14" s="10" t="s">
        <v>1398</v>
      </c>
      <c r="C14" s="9"/>
      <c r="H14" s="2"/>
      <c r="I14" s="2"/>
    </row>
    <row r="15" spans="1:12" s="14" customFormat="1" ht="15.75" x14ac:dyDescent="0.2">
      <c r="A15" s="5"/>
      <c r="B15" s="10"/>
      <c r="C15" s="11"/>
      <c r="D15" s="11"/>
      <c r="E15" s="11"/>
      <c r="F15" s="2"/>
      <c r="G15" s="11"/>
      <c r="H15" s="11"/>
      <c r="I15" s="11"/>
      <c r="J15" s="11"/>
      <c r="L15" s="2"/>
    </row>
    <row r="16" spans="1:12" s="14" customFormat="1" ht="15.75" customHeight="1" x14ac:dyDescent="0.2">
      <c r="A16" s="5"/>
      <c r="B16" s="8" t="s">
        <v>528</v>
      </c>
      <c r="C16" s="11"/>
      <c r="D16" s="11"/>
      <c r="E16" s="15"/>
      <c r="F16" s="2" t="s">
        <v>1418</v>
      </c>
      <c r="G16" s="2"/>
      <c r="H16" s="11"/>
      <c r="I16" s="11"/>
      <c r="J16" s="2" t="s">
        <v>530</v>
      </c>
      <c r="K16" s="2"/>
      <c r="L16" s="2"/>
    </row>
    <row r="17" spans="2:18" s="12" customFormat="1" ht="15.75" customHeight="1" x14ac:dyDescent="0.2">
      <c r="B17" s="17" t="s">
        <v>531</v>
      </c>
      <c r="C17" s="11"/>
      <c r="D17" s="13" t="s">
        <v>4354</v>
      </c>
      <c r="E17" s="15"/>
      <c r="F17" s="11" t="s">
        <v>533</v>
      </c>
      <c r="G17" s="11"/>
      <c r="H17" s="13" t="s">
        <v>4355</v>
      </c>
      <c r="I17" s="11"/>
      <c r="J17" s="11" t="s">
        <v>535</v>
      </c>
      <c r="K17" s="11"/>
      <c r="L17" s="13" t="s">
        <v>4356</v>
      </c>
      <c r="M17" s="11"/>
      <c r="R17" s="11"/>
    </row>
    <row r="18" spans="2:18" s="12" customFormat="1" ht="15.75" customHeight="1" x14ac:dyDescent="0.2">
      <c r="B18" s="11" t="s">
        <v>3999</v>
      </c>
      <c r="C18" s="16" t="s">
        <v>4000</v>
      </c>
      <c r="D18" s="13" t="s">
        <v>4001</v>
      </c>
      <c r="E18" s="11"/>
      <c r="F18" s="11" t="s">
        <v>4357</v>
      </c>
      <c r="G18" s="16" t="s">
        <v>4053</v>
      </c>
      <c r="H18" s="13" t="s">
        <v>4358</v>
      </c>
      <c r="I18" s="11"/>
      <c r="J18" s="11" t="s">
        <v>542</v>
      </c>
      <c r="K18" s="16" t="s">
        <v>1419</v>
      </c>
      <c r="L18" s="13" t="s">
        <v>543</v>
      </c>
      <c r="M18" s="11"/>
      <c r="R18" s="11"/>
    </row>
    <row r="19" spans="2:18" s="14" customFormat="1" ht="15.75" customHeight="1" x14ac:dyDescent="0.2">
      <c r="B19" s="11" t="s">
        <v>4002</v>
      </c>
      <c r="C19" s="16" t="s">
        <v>4003</v>
      </c>
      <c r="D19" s="13" t="s">
        <v>4004</v>
      </c>
      <c r="E19" s="11"/>
      <c r="F19" s="11"/>
      <c r="G19" s="16" t="s">
        <v>4359</v>
      </c>
      <c r="H19" s="13"/>
      <c r="I19" s="11"/>
      <c r="J19" s="11" t="s">
        <v>549</v>
      </c>
      <c r="K19" s="16" t="s">
        <v>1420</v>
      </c>
      <c r="L19" s="13" t="s">
        <v>550</v>
      </c>
      <c r="M19" s="11"/>
      <c r="N19" s="12"/>
      <c r="R19" s="11"/>
    </row>
    <row r="20" spans="2:18" s="14" customFormat="1" ht="15.75" customHeight="1" x14ac:dyDescent="0.2">
      <c r="B20" s="11" t="s">
        <v>1421</v>
      </c>
      <c r="C20" s="16" t="s">
        <v>4005</v>
      </c>
      <c r="D20" s="13" t="s">
        <v>1422</v>
      </c>
      <c r="E20" s="11"/>
      <c r="F20" s="11" t="s">
        <v>539</v>
      </c>
      <c r="G20" s="16" t="s">
        <v>4054</v>
      </c>
      <c r="H20" s="13" t="s">
        <v>541</v>
      </c>
      <c r="I20" s="11"/>
      <c r="J20" s="11" t="s">
        <v>1423</v>
      </c>
      <c r="K20" s="16" t="s">
        <v>1424</v>
      </c>
      <c r="L20" s="13" t="s">
        <v>1425</v>
      </c>
      <c r="M20" s="11"/>
      <c r="N20" s="12"/>
      <c r="R20" s="11"/>
    </row>
    <row r="21" spans="2:18" s="14" customFormat="1" ht="15.75" customHeight="1" x14ac:dyDescent="0.2">
      <c r="B21" s="11" t="s">
        <v>4006</v>
      </c>
      <c r="C21" s="16" t="s">
        <v>4007</v>
      </c>
      <c r="D21" s="13" t="s">
        <v>4008</v>
      </c>
      <c r="E21" s="11"/>
      <c r="F21" s="11" t="s">
        <v>546</v>
      </c>
      <c r="G21" s="16" t="s">
        <v>4055</v>
      </c>
      <c r="H21" s="13" t="s">
        <v>548</v>
      </c>
      <c r="I21" s="11"/>
      <c r="J21" s="11"/>
      <c r="K21" s="16" t="s">
        <v>4360</v>
      </c>
      <c r="L21" s="13"/>
      <c r="M21" s="11"/>
      <c r="N21" s="12"/>
      <c r="R21" s="11"/>
    </row>
    <row r="22" spans="2:18" s="14" customFormat="1" ht="15.75" customHeight="1" x14ac:dyDescent="0.2">
      <c r="B22" s="11" t="s">
        <v>558</v>
      </c>
      <c r="C22" s="16" t="s">
        <v>4009</v>
      </c>
      <c r="D22" s="13" t="s">
        <v>559</v>
      </c>
      <c r="E22" s="11"/>
      <c r="G22" s="16" t="s">
        <v>4361</v>
      </c>
      <c r="I22" s="11"/>
      <c r="J22" s="11" t="s">
        <v>563</v>
      </c>
      <c r="K22" s="16" t="s">
        <v>1426</v>
      </c>
      <c r="L22" s="13" t="s">
        <v>564</v>
      </c>
      <c r="M22" s="11"/>
      <c r="N22" s="12"/>
      <c r="R22" s="11"/>
    </row>
    <row r="23" spans="2:18" s="14" customFormat="1" ht="15.75" customHeight="1" x14ac:dyDescent="0.2">
      <c r="B23" s="11" t="s">
        <v>4010</v>
      </c>
      <c r="C23" s="16" t="s">
        <v>4011</v>
      </c>
      <c r="D23" s="13" t="s">
        <v>4012</v>
      </c>
      <c r="E23" s="11"/>
      <c r="F23" s="11" t="s">
        <v>4362</v>
      </c>
      <c r="G23" s="16" t="s">
        <v>4056</v>
      </c>
      <c r="H23" s="13" t="s">
        <v>555</v>
      </c>
      <c r="I23" s="11"/>
      <c r="J23" s="11" t="s">
        <v>570</v>
      </c>
      <c r="K23" s="16" t="s">
        <v>1427</v>
      </c>
      <c r="L23" s="13" t="s">
        <v>571</v>
      </c>
      <c r="M23" s="11"/>
      <c r="N23" s="12"/>
      <c r="R23" s="11"/>
    </row>
    <row r="24" spans="2:18" s="14" customFormat="1" ht="15.75" customHeight="1" x14ac:dyDescent="0.2">
      <c r="B24" s="11" t="s">
        <v>4013</v>
      </c>
      <c r="C24" s="16" t="s">
        <v>4014</v>
      </c>
      <c r="D24" s="13" t="s">
        <v>4015</v>
      </c>
      <c r="E24" s="11"/>
      <c r="G24" s="144" t="s">
        <v>4363</v>
      </c>
      <c r="I24" s="11"/>
      <c r="K24" s="14" t="s">
        <v>4364</v>
      </c>
      <c r="M24" s="11"/>
      <c r="N24" s="12"/>
      <c r="R24" s="11"/>
    </row>
    <row r="25" spans="2:18" s="14" customFormat="1" ht="15.75" customHeight="1" x14ac:dyDescent="0.2">
      <c r="B25" s="11" t="s">
        <v>4016</v>
      </c>
      <c r="C25" s="16" t="s">
        <v>4017</v>
      </c>
      <c r="D25" s="13" t="s">
        <v>4018</v>
      </c>
      <c r="E25" s="11"/>
      <c r="F25" s="11"/>
      <c r="G25" s="144" t="s">
        <v>4365</v>
      </c>
      <c r="H25" s="13"/>
      <c r="I25" s="11"/>
      <c r="J25" s="11" t="s">
        <v>1430</v>
      </c>
      <c r="K25" s="16" t="s">
        <v>1431</v>
      </c>
      <c r="L25" s="13" t="s">
        <v>1432</v>
      </c>
      <c r="M25" s="11"/>
      <c r="N25" s="12"/>
      <c r="R25" s="11"/>
    </row>
    <row r="26" spans="2:18" ht="15.75" x14ac:dyDescent="0.2">
      <c r="B26" s="14"/>
      <c r="C26" s="14"/>
      <c r="D26" s="14"/>
      <c r="E26" s="14"/>
      <c r="F26" s="14"/>
      <c r="G26" s="14"/>
      <c r="H26" s="14"/>
      <c r="J26" s="11"/>
      <c r="K26" s="17"/>
      <c r="L26" s="13"/>
      <c r="M26" s="11"/>
      <c r="N26" s="12"/>
    </row>
    <row r="27" spans="2:18" ht="15.75" x14ac:dyDescent="0.2">
      <c r="B27" s="11" t="s">
        <v>1435</v>
      </c>
      <c r="C27" s="11" t="s">
        <v>1436</v>
      </c>
      <c r="D27" s="13"/>
      <c r="F27" s="11" t="s">
        <v>1437</v>
      </c>
      <c r="G27" s="16" t="s">
        <v>1438</v>
      </c>
      <c r="H27" s="14"/>
      <c r="J27" s="11" t="s">
        <v>1437</v>
      </c>
      <c r="K27" s="11" t="s">
        <v>1439</v>
      </c>
      <c r="L27" s="14"/>
      <c r="M27" s="14"/>
      <c r="N27" s="14"/>
    </row>
    <row r="32" spans="2:18" ht="15" x14ac:dyDescent="0.2">
      <c r="R32" s="372" t="s">
        <v>4366</v>
      </c>
    </row>
    <row r="34" spans="18:27" ht="33" customHeight="1" x14ac:dyDescent="0.2">
      <c r="R34" s="1"/>
      <c r="S34" s="1" t="s">
        <v>3421</v>
      </c>
      <c r="T34" s="411" t="s">
        <v>1510</v>
      </c>
      <c r="U34" s="371" t="s">
        <v>3556</v>
      </c>
      <c r="V34" s="371" t="s">
        <v>1512</v>
      </c>
      <c r="W34" s="411" t="s">
        <v>382</v>
      </c>
      <c r="X34" s="371" t="s">
        <v>3556</v>
      </c>
      <c r="Y34" s="371" t="s">
        <v>281</v>
      </c>
      <c r="Z34" s="371" t="s">
        <v>252</v>
      </c>
      <c r="AA34" s="371" t="s">
        <v>1570</v>
      </c>
    </row>
    <row r="35" spans="18:27" ht="15" x14ac:dyDescent="0.2">
      <c r="R35" s="4" t="s">
        <v>381</v>
      </c>
      <c r="S35" s="4" t="s">
        <v>382</v>
      </c>
      <c r="T35" s="403"/>
      <c r="U35" s="403" t="s">
        <v>158</v>
      </c>
      <c r="V35" s="403"/>
      <c r="W35" s="4"/>
      <c r="X35" s="126"/>
      <c r="Y35" s="403" t="s">
        <v>280</v>
      </c>
      <c r="Z35" s="403" t="s">
        <v>346</v>
      </c>
      <c r="AA35" s="403" t="s">
        <v>472</v>
      </c>
    </row>
    <row r="36" spans="18:27" x14ac:dyDescent="0.2">
      <c r="R36" s="370" t="s">
        <v>3103</v>
      </c>
      <c r="S36" s="6" t="s">
        <v>4367</v>
      </c>
      <c r="T36" s="6">
        <v>43942</v>
      </c>
      <c r="U36" s="6">
        <f>T36+9</f>
        <v>43951</v>
      </c>
      <c r="V36" s="6" t="s">
        <v>4368</v>
      </c>
      <c r="W36" s="6" t="s">
        <v>4369</v>
      </c>
      <c r="X36" s="6">
        <v>43957</v>
      </c>
      <c r="Y36" s="6">
        <f>X36+3</f>
        <v>43960</v>
      </c>
      <c r="Z36" s="6">
        <f>X36+4</f>
        <v>43961</v>
      </c>
      <c r="AA36" s="6">
        <f>X36+6</f>
        <v>43963</v>
      </c>
    </row>
    <row r="37" spans="18:27" x14ac:dyDescent="0.2">
      <c r="R37" s="370" t="s">
        <v>3060</v>
      </c>
      <c r="S37" s="6" t="s">
        <v>4370</v>
      </c>
      <c r="T37" s="6">
        <f t="shared" ref="T37:T42" si="4">T36+7</f>
        <v>43949</v>
      </c>
      <c r="U37" s="6">
        <f t="shared" ref="U37:U42" si="5">T37+9</f>
        <v>43958</v>
      </c>
      <c r="V37" s="6" t="s">
        <v>4368</v>
      </c>
      <c r="W37" s="6" t="s">
        <v>4371</v>
      </c>
      <c r="X37" s="6">
        <f t="shared" ref="X37:X42" si="6">X36+7</f>
        <v>43964</v>
      </c>
      <c r="Y37" s="6">
        <f t="shared" ref="Y37:Y42" si="7">X37+3</f>
        <v>43967</v>
      </c>
      <c r="Z37" s="6">
        <f t="shared" ref="Z37:Z38" si="8">X37+4</f>
        <v>43968</v>
      </c>
      <c r="AA37" s="6">
        <f t="shared" ref="AA37:AA38" si="9">X37+6</f>
        <v>43970</v>
      </c>
    </row>
    <row r="38" spans="18:27" x14ac:dyDescent="0.2">
      <c r="R38" s="370" t="s">
        <v>3151</v>
      </c>
      <c r="S38" s="6" t="s">
        <v>4372</v>
      </c>
      <c r="T38" s="6">
        <f t="shared" si="4"/>
        <v>43956</v>
      </c>
      <c r="U38" s="6">
        <f t="shared" si="5"/>
        <v>43965</v>
      </c>
      <c r="V38" s="6" t="s">
        <v>4368</v>
      </c>
      <c r="W38" s="6" t="s">
        <v>4373</v>
      </c>
      <c r="X38" s="6">
        <f t="shared" si="6"/>
        <v>43971</v>
      </c>
      <c r="Y38" s="6">
        <f t="shared" si="7"/>
        <v>43974</v>
      </c>
      <c r="Z38" s="6">
        <f t="shared" si="8"/>
        <v>43975</v>
      </c>
      <c r="AA38" s="6">
        <f t="shared" si="9"/>
        <v>43977</v>
      </c>
    </row>
    <row r="39" spans="18:27" x14ac:dyDescent="0.2">
      <c r="R39" s="370" t="s">
        <v>3052</v>
      </c>
      <c r="S39" s="6" t="s">
        <v>4374</v>
      </c>
      <c r="T39" s="6">
        <f t="shared" si="4"/>
        <v>43963</v>
      </c>
      <c r="U39" s="6">
        <f t="shared" si="5"/>
        <v>43972</v>
      </c>
      <c r="V39" s="6" t="s">
        <v>4368</v>
      </c>
      <c r="W39" s="6" t="s">
        <v>4375</v>
      </c>
      <c r="X39" s="6">
        <f t="shared" si="6"/>
        <v>43978</v>
      </c>
      <c r="Y39" s="6">
        <f t="shared" si="7"/>
        <v>43981</v>
      </c>
      <c r="Z39" s="6">
        <f t="shared" ref="Z39:Z42" si="10">X39+4</f>
        <v>43982</v>
      </c>
      <c r="AA39" s="6">
        <f t="shared" ref="AA39:AA42" si="11">X39+6</f>
        <v>43984</v>
      </c>
    </row>
    <row r="40" spans="18:27" x14ac:dyDescent="0.2">
      <c r="R40" s="370" t="s">
        <v>3062</v>
      </c>
      <c r="S40" s="6" t="s">
        <v>4376</v>
      </c>
      <c r="T40" s="6">
        <f t="shared" si="4"/>
        <v>43970</v>
      </c>
      <c r="U40" s="6">
        <f t="shared" si="5"/>
        <v>43979</v>
      </c>
      <c r="V40" s="6" t="s">
        <v>4368</v>
      </c>
      <c r="W40" s="6" t="s">
        <v>4377</v>
      </c>
      <c r="X40" s="6">
        <f t="shared" si="6"/>
        <v>43985</v>
      </c>
      <c r="Y40" s="6">
        <f t="shared" si="7"/>
        <v>43988</v>
      </c>
      <c r="Z40" s="6">
        <f t="shared" si="10"/>
        <v>43989</v>
      </c>
      <c r="AA40" s="6">
        <f t="shared" si="11"/>
        <v>43991</v>
      </c>
    </row>
    <row r="41" spans="18:27" x14ac:dyDescent="0.2">
      <c r="R41" s="370" t="s">
        <v>3119</v>
      </c>
      <c r="S41" s="6" t="s">
        <v>4378</v>
      </c>
      <c r="T41" s="6">
        <f t="shared" si="4"/>
        <v>43977</v>
      </c>
      <c r="U41" s="6">
        <f t="shared" si="5"/>
        <v>43986</v>
      </c>
      <c r="V41" s="6" t="s">
        <v>4368</v>
      </c>
      <c r="W41" s="6" t="s">
        <v>4379</v>
      </c>
      <c r="X41" s="6">
        <f t="shared" si="6"/>
        <v>43992</v>
      </c>
      <c r="Y41" s="6">
        <f t="shared" si="7"/>
        <v>43995</v>
      </c>
      <c r="Z41" s="6">
        <f t="shared" si="10"/>
        <v>43996</v>
      </c>
      <c r="AA41" s="6">
        <f t="shared" si="11"/>
        <v>43998</v>
      </c>
    </row>
    <row r="42" spans="18:27" x14ac:dyDescent="0.2">
      <c r="R42" s="370" t="s">
        <v>4380</v>
      </c>
      <c r="S42" s="6" t="s">
        <v>4381</v>
      </c>
      <c r="T42" s="6">
        <f t="shared" si="4"/>
        <v>43984</v>
      </c>
      <c r="U42" s="6">
        <f t="shared" si="5"/>
        <v>43993</v>
      </c>
      <c r="V42" s="6" t="s">
        <v>4368</v>
      </c>
      <c r="W42" s="6" t="s">
        <v>4382</v>
      </c>
      <c r="X42" s="6">
        <f t="shared" si="6"/>
        <v>43999</v>
      </c>
      <c r="Y42" s="6">
        <f t="shared" si="7"/>
        <v>44002</v>
      </c>
      <c r="Z42" s="6">
        <f t="shared" si="10"/>
        <v>44003</v>
      </c>
      <c r="AA42" s="6">
        <f t="shared" si="11"/>
        <v>44005</v>
      </c>
    </row>
  </sheetData>
  <customSheetViews>
    <customSheetView guid="{1ECD3B71-3848-4973-92B4-4B4B149BC657}" scale="85" fitToPage="1" state="hidden">
      <selection activeCell="A16" sqref="A16:XFD27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state="hidden">
      <selection activeCell="A16" sqref="A16:XFD27"/>
      <pageMargins left="0" right="0" top="0" bottom="0" header="0" footer="0"/>
      <pageSetup paperSize="9" scale="62" orientation="landscape" r:id="rId2"/>
    </customSheetView>
    <customSheetView guid="{081BDD81-EE06-4095-AD37-7E4189D26072}" scale="85" fitToPage="1">
      <selection activeCell="D7" sqref="D7"/>
      <pageMargins left="0" right="0" top="0" bottom="0" header="0" footer="0"/>
      <pageSetup paperSize="9" scale="62" orientation="landscape" r:id="rId3"/>
    </customSheetView>
    <customSheetView guid="{9E7EEAA3-A5FB-49FD-8C3A-1AF14EAE95FB}" scale="85" fitToPage="1" state="hidden">
      <selection activeCell="A16" sqref="A16:XFD27"/>
      <pageMargins left="0" right="0" top="0" bottom="0" header="0" footer="0"/>
      <pageSetup paperSize="9" scale="62" orientation="landscape" r:id="rId4"/>
    </customSheetView>
    <customSheetView guid="{2EFCC4AA-DFFF-400E-B34F-BF7B9FA2A1FF}" scale="85" fitToPage="1" state="hidden">
      <selection activeCell="A16" sqref="A16:XFD27"/>
      <pageMargins left="0" right="0" top="0" bottom="0" header="0" footer="0"/>
      <pageSetup paperSize="9" scale="62" orientation="landscape" r:id="rId5"/>
    </customSheetView>
    <customSheetView guid="{3485952D-0C31-4884-9EDF-552F3D1B124B}" scale="85" showPageBreaks="1" fitToPage="1" state="hidden">
      <selection activeCell="A16" sqref="A16:XFD27"/>
      <pageMargins left="0" right="0" top="0" bottom="0" header="0" footer="0"/>
      <pageSetup paperSize="9" scale="62" orientation="landscape" r:id="rId6"/>
      <headerFooter>
        <oddFooter>&amp;L&amp;1#&amp;"Calibri"&amp;10 Sensitivity: Internal</oddFooter>
      </headerFooter>
    </customSheetView>
    <customSheetView guid="{3FEF6608-25EF-43D8-8468-19FFFC3BCE74}" scale="85" fitToPage="1" state="hidden">
      <selection activeCell="A16" sqref="A16:XFD27"/>
      <pageMargins left="0" right="0" top="0" bottom="0" header="0" footer="0"/>
      <pageSetup paperSize="9" scale="62" orientation="landscape" r:id="rId7"/>
    </customSheetView>
    <customSheetView guid="{8773B614-CBE7-474E-B57F-0A27A3791CF3}" scale="85" fitToPage="1" state="hidden">
      <selection activeCell="A16" sqref="A16:XFD27"/>
      <pageMargins left="0" right="0" top="0" bottom="0" header="0" footer="0"/>
      <pageSetup paperSize="9" scale="62" orientation="landscape" r:id="rId8"/>
    </customSheetView>
    <customSheetView guid="{1BFD2ADD-60C4-4334-9BDE-E3C6DD17BEED}" scale="85" fitToPage="1" state="hidden">
      <selection activeCell="A16" sqref="A16:XFD27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A16" sqref="A16:XFD27"/>
      <pageMargins left="0" right="0" top="0" bottom="0" header="0" footer="0"/>
      <pageSetup paperSize="9" scale="62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A16" sqref="A16:XFD27"/>
      <pageMargins left="0" right="0" top="0" bottom="0" header="0" footer="0"/>
      <pageSetup paperSize="9" scale="62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 topLeftCell="K16">
      <selection activeCell="T51" sqref="T51"/>
      <pageMargins left="0" right="0" top="0" bottom="0" header="0" footer="0"/>
      <pageSetup paperSize="9" scale="34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topLeftCell="K16">
      <selection activeCell="T51" sqref="T51"/>
      <pageMargins left="0" right="0" top="0" bottom="0" header="0" footer="0"/>
      <pageSetup paperSize="9" scale="34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21" r:id="rId14" display="williewong@msca.com.sg" xr:uid="{00000000-0004-0000-2100-000000000000}"/>
    <hyperlink ref="D22" r:id="rId15" display="nlew@msca.com.sg" xr:uid="{00000000-0004-0000-2100-000001000000}"/>
    <hyperlink ref="D23" r:id="rId16" display="jasonlim@msca.com.sg" xr:uid="{00000000-0004-0000-2100-000002000000}"/>
    <hyperlink ref="H17" r:id="rId17" xr:uid="{00000000-0004-0000-2100-000003000000}"/>
    <hyperlink ref="D25" r:id="rId18" display="hlnguyen@msca.com.sg" xr:uid="{00000000-0004-0000-2100-000004000000}"/>
    <hyperlink ref="L23" r:id="rId19" display="ytluo@msca.com.sg" xr:uid="{00000000-0004-0000-2100-000005000000}"/>
    <hyperlink ref="L17" r:id="rId20" xr:uid="{00000000-0004-0000-2100-000006000000}"/>
    <hyperlink ref="L22" r:id="rId21" display="kslim@msca.com.sg" xr:uid="{00000000-0004-0000-2100-000007000000}"/>
    <hyperlink ref="D24" r:id="rId22" display="jfong@msca.com.sg " xr:uid="{00000000-0004-0000-2100-000008000000}"/>
    <hyperlink ref="L21" r:id="rId23" display="mailto:skoh@msca.com.sg" xr:uid="{00000000-0004-0000-2100-000009000000}"/>
    <hyperlink ref="D20" r:id="rId24" display="nlee@msca.com.sg" xr:uid="{00000000-0004-0000-2100-00000A000000}"/>
    <hyperlink ref="D19" r:id="rId25" display="klee@msca.com.sg" xr:uid="{00000000-0004-0000-2100-00000B000000}"/>
    <hyperlink ref="D17" r:id="rId26" xr:uid="{00000000-0004-0000-2100-00000C000000}"/>
  </hyperlinks>
  <pageMargins left="0.7" right="0.7" top="0.75" bottom="0.75" header="0.3" footer="0.3"/>
  <pageSetup paperSize="9" scale="34" orientation="landscape" r:id="rId27"/>
  <headerFooter>
    <oddFooter>&amp;L_x000D_&amp;1#&amp;"Calibri"&amp;10&amp;K000000 Sensitivity: Public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0B91-D818-4A47-8941-B028A46FC952}">
  <sheetPr codeName="Sheet47">
    <tabColor rgb="FFFFCCCC"/>
    <pageSetUpPr fitToPage="1"/>
  </sheetPr>
  <dimension ref="A2:M119"/>
  <sheetViews>
    <sheetView zoomScale="85" zoomScaleNormal="85" zoomScaleSheetLayoutView="75" workbookViewId="0">
      <selection activeCell="K109" sqref="K109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42" style="149" customWidth="1"/>
    <col min="14" max="16384" width="9.140625" style="149"/>
  </cols>
  <sheetData>
    <row r="2" spans="2:13" ht="17.25" customHeight="1" x14ac:dyDescent="0.2">
      <c r="B2" s="8" t="s">
        <v>3417</v>
      </c>
      <c r="H2" s="620" t="s">
        <v>373</v>
      </c>
    </row>
    <row r="3" spans="2:13" ht="51.75" customHeight="1" x14ac:dyDescent="0.2">
      <c r="B3" s="165"/>
      <c r="H3" s="146"/>
      <c r="M3" s="485"/>
    </row>
    <row r="4" spans="2:13" ht="65.25" customHeight="1" x14ac:dyDescent="0.25">
      <c r="B4" s="148"/>
      <c r="C4" s="314" t="s">
        <v>4383</v>
      </c>
      <c r="D4" s="148"/>
      <c r="E4" s="148"/>
      <c r="F4" s="148"/>
      <c r="G4" s="148"/>
      <c r="H4" s="484"/>
      <c r="I4" s="456"/>
      <c r="J4" s="456"/>
      <c r="K4" s="456"/>
      <c r="L4" s="484"/>
      <c r="M4" s="484"/>
    </row>
    <row r="5" spans="2:13" ht="26.25" x14ac:dyDescent="0.4">
      <c r="B5" s="342"/>
      <c r="C5" s="148"/>
      <c r="D5" s="148"/>
      <c r="E5" s="148"/>
      <c r="F5" s="148"/>
      <c r="G5" s="148"/>
      <c r="H5" s="148"/>
      <c r="I5" s="148"/>
    </row>
    <row r="6" spans="2:13" ht="24.75" customHeight="1" x14ac:dyDescent="0.25">
      <c r="B6" s="394" t="s">
        <v>1702</v>
      </c>
      <c r="C6" s="169" t="s">
        <v>3421</v>
      </c>
      <c r="D6" s="412" t="s">
        <v>1510</v>
      </c>
      <c r="E6" s="163" t="s">
        <v>301</v>
      </c>
      <c r="F6" s="163" t="s">
        <v>341</v>
      </c>
      <c r="G6" s="163" t="s">
        <v>4384</v>
      </c>
      <c r="H6" s="332" t="s">
        <v>208</v>
      </c>
      <c r="I6" s="464" t="s">
        <v>3719</v>
      </c>
      <c r="J6" s="490" t="s">
        <v>3424</v>
      </c>
      <c r="K6" s="490" t="s">
        <v>3425</v>
      </c>
      <c r="L6" s="482" t="s">
        <v>1288</v>
      </c>
      <c r="M6" s="484"/>
    </row>
    <row r="7" spans="2:13" ht="16.149999999999999" customHeight="1" x14ac:dyDescent="0.2">
      <c r="B7" s="394"/>
      <c r="C7" s="169"/>
      <c r="D7" s="412" t="s">
        <v>1289</v>
      </c>
      <c r="E7" s="163" t="s">
        <v>169</v>
      </c>
      <c r="F7" s="163" t="s">
        <v>214</v>
      </c>
      <c r="G7" s="163" t="s">
        <v>263</v>
      </c>
      <c r="H7" s="332" t="s">
        <v>233</v>
      </c>
      <c r="I7" s="704"/>
      <c r="J7" s="443"/>
      <c r="K7" s="443"/>
      <c r="L7" s="483"/>
      <c r="M7" s="146"/>
    </row>
    <row r="8" spans="2:13" ht="17.25" hidden="1" customHeight="1" x14ac:dyDescent="0.2">
      <c r="B8" s="360" t="s">
        <v>3426</v>
      </c>
      <c r="C8" s="357" t="s">
        <v>3427</v>
      </c>
      <c r="D8" s="357">
        <v>44411</v>
      </c>
      <c r="E8" s="357">
        <f t="shared" ref="E8:E37" si="0">D8+8</f>
        <v>44419</v>
      </c>
      <c r="F8" s="357">
        <f t="shared" ref="F8:F29" si="1">D8+11</f>
        <v>44422</v>
      </c>
      <c r="G8" s="400">
        <f t="shared" ref="G8:G29" si="2">D8+13</f>
        <v>44424</v>
      </c>
      <c r="H8" s="357">
        <f t="shared" ref="H8:H29" si="3">D8+17</f>
        <v>44428</v>
      </c>
      <c r="I8" s="408"/>
      <c r="J8" s="405" t="s">
        <v>3428</v>
      </c>
      <c r="K8" s="405" t="s">
        <v>3428</v>
      </c>
      <c r="L8" s="483"/>
      <c r="M8" s="146"/>
    </row>
    <row r="9" spans="2:13" ht="17.25" hidden="1" customHeight="1" x14ac:dyDescent="0.2">
      <c r="B9" s="153" t="s">
        <v>3429</v>
      </c>
      <c r="C9" s="320" t="s">
        <v>3430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400">
        <f t="shared" si="2"/>
        <v>44431</v>
      </c>
      <c r="H9" s="320">
        <f t="shared" si="3"/>
        <v>44435</v>
      </c>
      <c r="I9" s="408"/>
      <c r="J9" s="405" t="s">
        <v>3431</v>
      </c>
      <c r="K9" s="405" t="s">
        <v>3431</v>
      </c>
      <c r="L9" s="483"/>
      <c r="M9" s="146"/>
    </row>
    <row r="10" spans="2:13" ht="17.25" hidden="1" customHeight="1" x14ac:dyDescent="0.2">
      <c r="B10" s="153" t="s">
        <v>3133</v>
      </c>
      <c r="C10" s="320" t="s">
        <v>3432</v>
      </c>
      <c r="D10" s="320">
        <v>44426</v>
      </c>
      <c r="E10" s="320">
        <f t="shared" si="0"/>
        <v>44434</v>
      </c>
      <c r="F10" s="320">
        <f t="shared" si="1"/>
        <v>44437</v>
      </c>
      <c r="G10" s="400">
        <f t="shared" si="2"/>
        <v>44439</v>
      </c>
      <c r="H10" s="320">
        <f t="shared" si="3"/>
        <v>44443</v>
      </c>
      <c r="I10" s="408"/>
      <c r="J10" s="405" t="s">
        <v>3433</v>
      </c>
      <c r="K10" s="405" t="s">
        <v>3433</v>
      </c>
      <c r="L10" s="483"/>
      <c r="M10" s="146"/>
    </row>
    <row r="11" spans="2:13" ht="17.25" hidden="1" customHeight="1" x14ac:dyDescent="0.2">
      <c r="B11" s="153" t="s">
        <v>3434</v>
      </c>
      <c r="C11" s="320" t="s">
        <v>3435</v>
      </c>
      <c r="D11" s="320">
        <v>44432</v>
      </c>
      <c r="E11" s="320">
        <f t="shared" si="0"/>
        <v>44440</v>
      </c>
      <c r="F11" s="320">
        <f t="shared" si="1"/>
        <v>44443</v>
      </c>
      <c r="G11" s="400">
        <f t="shared" si="2"/>
        <v>44445</v>
      </c>
      <c r="H11" s="320">
        <f t="shared" si="3"/>
        <v>44449</v>
      </c>
      <c r="I11" s="408"/>
      <c r="J11" s="405" t="s">
        <v>3436</v>
      </c>
      <c r="K11" s="405" t="s">
        <v>3436</v>
      </c>
      <c r="L11" s="483"/>
      <c r="M11" s="146"/>
    </row>
    <row r="12" spans="2:13" ht="17.25" hidden="1" customHeight="1" x14ac:dyDescent="0.2">
      <c r="B12" s="153" t="s">
        <v>3437</v>
      </c>
      <c r="C12" s="320" t="s">
        <v>3438</v>
      </c>
      <c r="D12" s="320">
        <v>44439</v>
      </c>
      <c r="E12" s="320">
        <f t="shared" si="0"/>
        <v>44447</v>
      </c>
      <c r="F12" s="320">
        <f t="shared" si="1"/>
        <v>44450</v>
      </c>
      <c r="G12" s="400">
        <f t="shared" si="2"/>
        <v>44452</v>
      </c>
      <c r="H12" s="320">
        <f t="shared" si="3"/>
        <v>44456</v>
      </c>
      <c r="I12" s="408"/>
      <c r="J12" s="405" t="s">
        <v>3439</v>
      </c>
      <c r="K12" s="405" t="s">
        <v>3439</v>
      </c>
      <c r="L12" s="483"/>
      <c r="M12" s="146"/>
    </row>
    <row r="13" spans="2:13" ht="17.25" hidden="1" customHeight="1" x14ac:dyDescent="0.2">
      <c r="B13" s="153" t="s">
        <v>3426</v>
      </c>
      <c r="C13" s="320" t="s">
        <v>3065</v>
      </c>
      <c r="D13" s="320">
        <v>44492</v>
      </c>
      <c r="E13" s="320">
        <f t="shared" si="0"/>
        <v>44500</v>
      </c>
      <c r="F13" s="320">
        <f t="shared" si="1"/>
        <v>44503</v>
      </c>
      <c r="G13" s="400">
        <f t="shared" si="2"/>
        <v>44505</v>
      </c>
      <c r="H13" s="320">
        <f t="shared" si="3"/>
        <v>44509</v>
      </c>
      <c r="I13" s="435" t="s">
        <v>4385</v>
      </c>
      <c r="J13" s="442">
        <v>44489</v>
      </c>
      <c r="K13" s="442">
        <v>44489</v>
      </c>
      <c r="L13" s="483"/>
      <c r="M13" s="146"/>
    </row>
    <row r="14" spans="2:13" ht="17.25" hidden="1" customHeight="1" x14ac:dyDescent="0.2">
      <c r="B14" s="153" t="s">
        <v>3429</v>
      </c>
      <c r="C14" s="320" t="s">
        <v>3440</v>
      </c>
      <c r="D14" s="320">
        <v>44501</v>
      </c>
      <c r="E14" s="320">
        <f t="shared" si="0"/>
        <v>44509</v>
      </c>
      <c r="F14" s="320">
        <f t="shared" si="1"/>
        <v>44512</v>
      </c>
      <c r="G14" s="400">
        <f t="shared" si="2"/>
        <v>44514</v>
      </c>
      <c r="H14" s="320">
        <f t="shared" si="3"/>
        <v>44518</v>
      </c>
      <c r="I14" s="435" t="s">
        <v>4386</v>
      </c>
      <c r="J14" s="442">
        <f t="shared" ref="J14:K29" si="5">J13+7</f>
        <v>44496</v>
      </c>
      <c r="K14" s="442">
        <f t="shared" si="5"/>
        <v>44496</v>
      </c>
      <c r="L14" s="483"/>
      <c r="M14" s="146"/>
    </row>
    <row r="15" spans="2:13" ht="17.25" hidden="1" customHeight="1" x14ac:dyDescent="0.2">
      <c r="B15" s="360" t="s">
        <v>3133</v>
      </c>
      <c r="C15" s="357" t="s">
        <v>3441</v>
      </c>
      <c r="D15" s="357">
        <v>44510</v>
      </c>
      <c r="E15" s="357">
        <f t="shared" si="0"/>
        <v>44518</v>
      </c>
      <c r="F15" s="357">
        <f t="shared" si="1"/>
        <v>44521</v>
      </c>
      <c r="G15" s="400">
        <f t="shared" si="2"/>
        <v>44523</v>
      </c>
      <c r="H15" s="357">
        <f t="shared" si="3"/>
        <v>44527</v>
      </c>
      <c r="I15" s="435" t="s">
        <v>4387</v>
      </c>
      <c r="J15" s="442">
        <f t="shared" si="5"/>
        <v>44503</v>
      </c>
      <c r="K15" s="442">
        <f t="shared" si="5"/>
        <v>44503</v>
      </c>
      <c r="L15" s="483"/>
      <c r="M15" s="146"/>
    </row>
    <row r="16" spans="2:13" ht="17.25" hidden="1" customHeight="1" x14ac:dyDescent="0.2">
      <c r="B16" s="360" t="s">
        <v>3434</v>
      </c>
      <c r="C16" s="357" t="s">
        <v>3071</v>
      </c>
      <c r="D16" s="357">
        <v>44518</v>
      </c>
      <c r="E16" s="357">
        <f t="shared" si="0"/>
        <v>44526</v>
      </c>
      <c r="F16" s="357">
        <f t="shared" si="1"/>
        <v>44529</v>
      </c>
      <c r="G16" s="400">
        <f t="shared" si="2"/>
        <v>44531</v>
      </c>
      <c r="H16" s="357">
        <f t="shared" si="3"/>
        <v>44535</v>
      </c>
      <c r="I16" s="435" t="s">
        <v>4388</v>
      </c>
      <c r="J16" s="442">
        <f t="shared" si="5"/>
        <v>44510</v>
      </c>
      <c r="K16" s="442">
        <f t="shared" si="5"/>
        <v>44510</v>
      </c>
      <c r="L16" s="482" t="s">
        <v>4389</v>
      </c>
      <c r="M16" s="146"/>
    </row>
    <row r="17" spans="2:13" ht="17.25" hidden="1" customHeight="1" x14ac:dyDescent="0.2">
      <c r="B17" s="360" t="s">
        <v>3437</v>
      </c>
      <c r="C17" s="357" t="s">
        <v>3442</v>
      </c>
      <c r="D17" s="357">
        <v>44521</v>
      </c>
      <c r="E17" s="357">
        <f t="shared" si="0"/>
        <v>44529</v>
      </c>
      <c r="F17" s="357">
        <f t="shared" si="1"/>
        <v>44532</v>
      </c>
      <c r="G17" s="400">
        <f t="shared" si="2"/>
        <v>44534</v>
      </c>
      <c r="H17" s="357">
        <f t="shared" si="3"/>
        <v>44538</v>
      </c>
      <c r="I17" s="703" t="s">
        <v>4390</v>
      </c>
      <c r="J17" s="442">
        <f t="shared" si="5"/>
        <v>44517</v>
      </c>
      <c r="K17" s="442">
        <f t="shared" si="5"/>
        <v>44517</v>
      </c>
      <c r="L17" s="482" t="s">
        <v>4389</v>
      </c>
      <c r="M17" s="146"/>
    </row>
    <row r="18" spans="2:13" ht="17.25" hidden="1" customHeight="1" x14ac:dyDescent="0.2">
      <c r="B18" s="360" t="s">
        <v>3443</v>
      </c>
      <c r="C18" s="357" t="s">
        <v>3444</v>
      </c>
      <c r="D18" s="357">
        <v>44527</v>
      </c>
      <c r="E18" s="357">
        <f t="shared" si="0"/>
        <v>44535</v>
      </c>
      <c r="F18" s="357">
        <f t="shared" si="1"/>
        <v>44538</v>
      </c>
      <c r="G18" s="400">
        <f t="shared" si="2"/>
        <v>44540</v>
      </c>
      <c r="H18" s="357">
        <f t="shared" si="3"/>
        <v>44544</v>
      </c>
      <c r="I18" s="703" t="s">
        <v>4391</v>
      </c>
      <c r="J18" s="442">
        <f t="shared" si="5"/>
        <v>44524</v>
      </c>
      <c r="K18" s="442">
        <f t="shared" si="5"/>
        <v>44524</v>
      </c>
      <c r="L18" s="482" t="s">
        <v>4392</v>
      </c>
      <c r="M18" s="146"/>
    </row>
    <row r="19" spans="2:13" ht="17.25" hidden="1" customHeight="1" x14ac:dyDescent="0.2">
      <c r="B19" s="360" t="s">
        <v>3445</v>
      </c>
      <c r="C19" s="357" t="s">
        <v>3446</v>
      </c>
      <c r="D19" s="493">
        <v>44536</v>
      </c>
      <c r="E19" s="357">
        <f t="shared" si="0"/>
        <v>44544</v>
      </c>
      <c r="F19" s="357">
        <f t="shared" si="1"/>
        <v>44547</v>
      </c>
      <c r="G19" s="400">
        <f t="shared" si="2"/>
        <v>44549</v>
      </c>
      <c r="H19" s="357">
        <f t="shared" si="3"/>
        <v>44553</v>
      </c>
      <c r="I19" s="468"/>
      <c r="J19" s="442">
        <f t="shared" si="5"/>
        <v>44531</v>
      </c>
      <c r="K19" s="442">
        <f t="shared" si="5"/>
        <v>44531</v>
      </c>
      <c r="L19" s="146"/>
      <c r="M19" s="146"/>
    </row>
    <row r="20" spans="2:13" ht="17.25" hidden="1" customHeight="1" x14ac:dyDescent="0.2">
      <c r="B20" s="360" t="s">
        <v>3447</v>
      </c>
      <c r="C20" s="357" t="s">
        <v>3448</v>
      </c>
      <c r="D20" s="493">
        <v>44548</v>
      </c>
      <c r="E20" s="357">
        <f t="shared" si="0"/>
        <v>44556</v>
      </c>
      <c r="F20" s="357">
        <f t="shared" si="1"/>
        <v>44559</v>
      </c>
      <c r="G20" s="400">
        <f t="shared" si="2"/>
        <v>44561</v>
      </c>
      <c r="H20" s="357">
        <f t="shared" si="3"/>
        <v>44565</v>
      </c>
      <c r="I20" s="468"/>
      <c r="J20" s="442">
        <f t="shared" si="5"/>
        <v>44538</v>
      </c>
      <c r="K20" s="442">
        <f t="shared" si="5"/>
        <v>44538</v>
      </c>
      <c r="L20" s="146"/>
      <c r="M20" s="146"/>
    </row>
    <row r="21" spans="2:13" ht="17.25" hidden="1" customHeight="1" x14ac:dyDescent="0.2">
      <c r="B21" s="360" t="s">
        <v>3449</v>
      </c>
      <c r="C21" s="357" t="s">
        <v>3450</v>
      </c>
      <c r="D21" s="493">
        <v>44559</v>
      </c>
      <c r="E21" s="357">
        <f t="shared" si="0"/>
        <v>44567</v>
      </c>
      <c r="F21" s="357">
        <f t="shared" si="1"/>
        <v>44570</v>
      </c>
      <c r="G21" s="400">
        <f t="shared" si="2"/>
        <v>44572</v>
      </c>
      <c r="H21" s="357">
        <f t="shared" si="3"/>
        <v>44576</v>
      </c>
      <c r="I21" s="468"/>
      <c r="J21" s="442">
        <f t="shared" si="5"/>
        <v>44545</v>
      </c>
      <c r="K21" s="442">
        <f t="shared" si="5"/>
        <v>44545</v>
      </c>
      <c r="L21" s="146"/>
      <c r="M21" s="146"/>
    </row>
    <row r="22" spans="2:13" ht="16.149999999999999" hidden="1" customHeight="1" x14ac:dyDescent="0.2">
      <c r="B22" s="360" t="s">
        <v>3451</v>
      </c>
      <c r="C22" s="357" t="s">
        <v>3452</v>
      </c>
      <c r="D22" s="493">
        <v>44557</v>
      </c>
      <c r="E22" s="357">
        <f t="shared" si="0"/>
        <v>44565</v>
      </c>
      <c r="F22" s="357">
        <f t="shared" si="1"/>
        <v>44568</v>
      </c>
      <c r="G22" s="400">
        <f t="shared" si="2"/>
        <v>44570</v>
      </c>
      <c r="H22" s="357">
        <f t="shared" si="3"/>
        <v>44574</v>
      </c>
      <c r="I22" s="468"/>
      <c r="J22" s="442">
        <f t="shared" si="5"/>
        <v>44552</v>
      </c>
      <c r="K22" s="442">
        <f t="shared" si="5"/>
        <v>44552</v>
      </c>
      <c r="L22" s="146"/>
      <c r="M22" s="146"/>
    </row>
    <row r="23" spans="2:13" ht="17.25" hidden="1" customHeight="1" x14ac:dyDescent="0.2">
      <c r="B23" s="360" t="s">
        <v>3453</v>
      </c>
      <c r="C23" s="357" t="s">
        <v>3080</v>
      </c>
      <c r="D23" s="357">
        <v>44566</v>
      </c>
      <c r="E23" s="357">
        <f t="shared" si="0"/>
        <v>44574</v>
      </c>
      <c r="F23" s="357">
        <f t="shared" si="1"/>
        <v>44577</v>
      </c>
      <c r="G23" s="400">
        <f t="shared" si="2"/>
        <v>44579</v>
      </c>
      <c r="H23" s="357">
        <f t="shared" si="3"/>
        <v>44583</v>
      </c>
      <c r="I23" s="468"/>
      <c r="J23" s="442">
        <f t="shared" si="5"/>
        <v>44559</v>
      </c>
      <c r="K23" s="442">
        <f t="shared" si="5"/>
        <v>44559</v>
      </c>
      <c r="L23" s="146"/>
      <c r="M23" s="146"/>
    </row>
    <row r="24" spans="2:13" ht="17.25" hidden="1" customHeight="1" x14ac:dyDescent="0.2">
      <c r="B24" s="360" t="s">
        <v>3426</v>
      </c>
      <c r="C24" s="357" t="s">
        <v>3454</v>
      </c>
      <c r="D24" s="357">
        <v>44584</v>
      </c>
      <c r="E24" s="357">
        <f t="shared" si="0"/>
        <v>44592</v>
      </c>
      <c r="F24" s="357">
        <f t="shared" si="1"/>
        <v>44595</v>
      </c>
      <c r="G24" s="400">
        <f t="shared" si="2"/>
        <v>44597</v>
      </c>
      <c r="H24" s="357">
        <f t="shared" si="3"/>
        <v>44601</v>
      </c>
      <c r="I24" s="468"/>
      <c r="J24" s="442">
        <f t="shared" si="5"/>
        <v>44566</v>
      </c>
      <c r="K24" s="442">
        <f t="shared" si="5"/>
        <v>44566</v>
      </c>
      <c r="L24" s="146"/>
      <c r="M24" s="146"/>
    </row>
    <row r="25" spans="2:13" ht="17.25" hidden="1" customHeight="1" x14ac:dyDescent="0.2">
      <c r="B25" s="360" t="s">
        <v>3429</v>
      </c>
      <c r="C25" s="357" t="s">
        <v>3082</v>
      </c>
      <c r="D25" s="357">
        <v>44590</v>
      </c>
      <c r="E25" s="357">
        <f t="shared" si="0"/>
        <v>44598</v>
      </c>
      <c r="F25" s="357">
        <f t="shared" si="1"/>
        <v>44601</v>
      </c>
      <c r="G25" s="400">
        <f t="shared" si="2"/>
        <v>44603</v>
      </c>
      <c r="H25" s="357">
        <f t="shared" si="3"/>
        <v>44607</v>
      </c>
      <c r="I25" s="468"/>
      <c r="J25" s="442">
        <f t="shared" si="5"/>
        <v>44573</v>
      </c>
      <c r="K25" s="442">
        <f t="shared" si="5"/>
        <v>44573</v>
      </c>
      <c r="L25" s="146"/>
      <c r="M25" s="146"/>
    </row>
    <row r="26" spans="2:13" ht="17.25" hidden="1" customHeight="1" x14ac:dyDescent="0.2">
      <c r="B26" s="360" t="s">
        <v>3133</v>
      </c>
      <c r="C26" s="357" t="s">
        <v>3455</v>
      </c>
      <c r="D26" s="357">
        <v>44599</v>
      </c>
      <c r="E26" s="357">
        <f t="shared" si="0"/>
        <v>44607</v>
      </c>
      <c r="F26" s="357">
        <f t="shared" si="1"/>
        <v>44610</v>
      </c>
      <c r="G26" s="400">
        <f t="shared" si="2"/>
        <v>44612</v>
      </c>
      <c r="H26" s="357">
        <f t="shared" si="3"/>
        <v>44616</v>
      </c>
      <c r="I26" s="468"/>
      <c r="J26" s="442">
        <f t="shared" si="5"/>
        <v>44580</v>
      </c>
      <c r="K26" s="442">
        <f t="shared" si="5"/>
        <v>44580</v>
      </c>
      <c r="L26" s="146"/>
      <c r="M26" s="146"/>
    </row>
    <row r="27" spans="2:13" ht="17.25" hidden="1" customHeight="1" x14ac:dyDescent="0.2">
      <c r="B27" s="360" t="s">
        <v>3434</v>
      </c>
      <c r="C27" s="357" t="s">
        <v>3456</v>
      </c>
      <c r="D27" s="357">
        <v>44603</v>
      </c>
      <c r="E27" s="357">
        <f t="shared" si="0"/>
        <v>44611</v>
      </c>
      <c r="F27" s="357">
        <f t="shared" si="1"/>
        <v>44614</v>
      </c>
      <c r="G27" s="400">
        <f t="shared" si="2"/>
        <v>44616</v>
      </c>
      <c r="H27" s="357">
        <f t="shared" si="3"/>
        <v>44620</v>
      </c>
      <c r="I27" s="468"/>
      <c r="J27" s="442">
        <f t="shared" si="5"/>
        <v>44587</v>
      </c>
      <c r="K27" s="442">
        <f t="shared" si="5"/>
        <v>44587</v>
      </c>
      <c r="L27" s="146"/>
      <c r="M27" s="146"/>
    </row>
    <row r="28" spans="2:13" ht="17.25" hidden="1" customHeight="1" x14ac:dyDescent="0.2">
      <c r="B28" s="360" t="s">
        <v>3437</v>
      </c>
      <c r="C28" s="357" t="s">
        <v>3457</v>
      </c>
      <c r="D28" s="357">
        <v>44605</v>
      </c>
      <c r="E28" s="357">
        <f t="shared" si="0"/>
        <v>44613</v>
      </c>
      <c r="F28" s="357">
        <f t="shared" si="1"/>
        <v>44616</v>
      </c>
      <c r="G28" s="400">
        <f t="shared" si="2"/>
        <v>44618</v>
      </c>
      <c r="H28" s="357">
        <f t="shared" si="3"/>
        <v>44622</v>
      </c>
      <c r="I28" s="468"/>
      <c r="J28" s="442">
        <f t="shared" si="5"/>
        <v>44594</v>
      </c>
      <c r="K28" s="442">
        <f t="shared" si="5"/>
        <v>44594</v>
      </c>
      <c r="L28" s="146"/>
      <c r="M28" s="146"/>
    </row>
    <row r="29" spans="2:13" ht="17.25" hidden="1" customHeight="1" x14ac:dyDescent="0.2">
      <c r="B29" s="360" t="s">
        <v>3443</v>
      </c>
      <c r="C29" s="357" t="s">
        <v>3458</v>
      </c>
      <c r="D29" s="357">
        <v>44612</v>
      </c>
      <c r="E29" s="357">
        <f t="shared" si="0"/>
        <v>44620</v>
      </c>
      <c r="F29" s="357">
        <f t="shared" si="1"/>
        <v>44623</v>
      </c>
      <c r="G29" s="400">
        <f t="shared" si="2"/>
        <v>44625</v>
      </c>
      <c r="H29" s="357">
        <f t="shared" si="3"/>
        <v>44629</v>
      </c>
      <c r="I29" s="468"/>
      <c r="J29" s="442">
        <f t="shared" si="5"/>
        <v>44601</v>
      </c>
      <c r="K29" s="442">
        <f t="shared" si="5"/>
        <v>44601</v>
      </c>
      <c r="L29" s="146"/>
      <c r="M29" s="146"/>
    </row>
    <row r="30" spans="2:13" ht="17.25" hidden="1" customHeight="1" x14ac:dyDescent="0.2">
      <c r="B30" s="501" t="s">
        <v>439</v>
      </c>
      <c r="C30" s="357" t="s">
        <v>3459</v>
      </c>
      <c r="D30" s="441"/>
      <c r="E30" s="441"/>
      <c r="F30" s="441"/>
      <c r="G30" s="441"/>
      <c r="H30" s="441"/>
      <c r="I30" s="468"/>
      <c r="J30" s="442">
        <f t="shared" ref="J30:K37" si="6">J29+7</f>
        <v>44608</v>
      </c>
      <c r="K30" s="442">
        <f t="shared" si="6"/>
        <v>44608</v>
      </c>
      <c r="L30" s="146"/>
      <c r="M30" s="146"/>
    </row>
    <row r="31" spans="2:13" ht="17.25" hidden="1" customHeight="1" x14ac:dyDescent="0.2">
      <c r="B31" s="360" t="s">
        <v>3445</v>
      </c>
      <c r="C31" s="357" t="s">
        <v>3460</v>
      </c>
      <c r="D31" s="357">
        <v>44621</v>
      </c>
      <c r="E31" s="357">
        <f t="shared" si="0"/>
        <v>44629</v>
      </c>
      <c r="F31" s="357">
        <f t="shared" ref="F31:F67" si="7">D31+11</f>
        <v>44632</v>
      </c>
      <c r="G31" s="400"/>
      <c r="H31" s="357">
        <f t="shared" ref="H31:H67" si="8">D31+17</f>
        <v>44638</v>
      </c>
      <c r="I31" s="468"/>
      <c r="J31" s="442">
        <f t="shared" si="6"/>
        <v>44615</v>
      </c>
      <c r="K31" s="442">
        <f t="shared" si="6"/>
        <v>44615</v>
      </c>
      <c r="L31" s="146"/>
      <c r="M31" s="146"/>
    </row>
    <row r="32" spans="2:13" ht="17.25" hidden="1" customHeight="1" x14ac:dyDescent="0.2">
      <c r="B32" s="360" t="s">
        <v>3447</v>
      </c>
      <c r="C32" s="357" t="s">
        <v>3461</v>
      </c>
      <c r="D32" s="357">
        <v>44630</v>
      </c>
      <c r="E32" s="357">
        <f t="shared" si="0"/>
        <v>44638</v>
      </c>
      <c r="F32" s="357">
        <f t="shared" si="7"/>
        <v>44641</v>
      </c>
      <c r="G32" s="400"/>
      <c r="H32" s="357">
        <f t="shared" si="8"/>
        <v>44647</v>
      </c>
      <c r="I32" s="468"/>
      <c r="J32" s="442">
        <f t="shared" si="6"/>
        <v>44622</v>
      </c>
      <c r="K32" s="442">
        <f t="shared" si="6"/>
        <v>44622</v>
      </c>
      <c r="L32" s="146"/>
      <c r="M32" s="146"/>
    </row>
    <row r="33" spans="2:13" ht="17.25" hidden="1" customHeight="1" x14ac:dyDescent="0.2">
      <c r="B33" s="360" t="s">
        <v>3451</v>
      </c>
      <c r="C33" s="357" t="s">
        <v>3462</v>
      </c>
      <c r="D33" s="357">
        <v>44644</v>
      </c>
      <c r="E33" s="357">
        <f t="shared" si="0"/>
        <v>44652</v>
      </c>
      <c r="F33" s="357">
        <f t="shared" si="7"/>
        <v>44655</v>
      </c>
      <c r="G33" s="400"/>
      <c r="H33" s="357">
        <f t="shared" si="8"/>
        <v>44661</v>
      </c>
      <c r="I33" s="468"/>
      <c r="J33" s="442">
        <f t="shared" si="6"/>
        <v>44629</v>
      </c>
      <c r="K33" s="442">
        <f t="shared" si="6"/>
        <v>44629</v>
      </c>
      <c r="L33" s="146"/>
      <c r="M33" s="146"/>
    </row>
    <row r="34" spans="2:13" ht="17.25" hidden="1" customHeight="1" x14ac:dyDescent="0.2">
      <c r="B34" s="360" t="s">
        <v>3449</v>
      </c>
      <c r="C34" s="357" t="s">
        <v>3463</v>
      </c>
      <c r="D34" s="357">
        <v>44648</v>
      </c>
      <c r="E34" s="357">
        <f t="shared" si="0"/>
        <v>44656</v>
      </c>
      <c r="F34" s="357">
        <f t="shared" si="7"/>
        <v>44659</v>
      </c>
      <c r="G34" s="400"/>
      <c r="H34" s="357">
        <f t="shared" si="8"/>
        <v>44665</v>
      </c>
      <c r="I34" s="468"/>
      <c r="J34" s="442">
        <f t="shared" si="6"/>
        <v>44636</v>
      </c>
      <c r="K34" s="442">
        <f t="shared" si="6"/>
        <v>44636</v>
      </c>
      <c r="L34" s="146"/>
      <c r="M34" s="146"/>
    </row>
    <row r="35" spans="2:13" ht="16.149999999999999" hidden="1" customHeight="1" x14ac:dyDescent="0.2">
      <c r="B35" s="360" t="s">
        <v>3453</v>
      </c>
      <c r="C35" s="357" t="s">
        <v>3464</v>
      </c>
      <c r="D35" s="357">
        <v>44658</v>
      </c>
      <c r="E35" s="357">
        <f t="shared" si="0"/>
        <v>44666</v>
      </c>
      <c r="F35" s="357">
        <f t="shared" si="7"/>
        <v>44669</v>
      </c>
      <c r="G35" s="400"/>
      <c r="H35" s="357">
        <f t="shared" si="8"/>
        <v>44675</v>
      </c>
      <c r="I35" s="468"/>
      <c r="J35" s="442">
        <f t="shared" si="6"/>
        <v>44643</v>
      </c>
      <c r="K35" s="442">
        <f t="shared" si="6"/>
        <v>44643</v>
      </c>
      <c r="L35" s="146"/>
      <c r="M35" s="146"/>
    </row>
    <row r="36" spans="2:13" ht="17.25" hidden="1" customHeight="1" x14ac:dyDescent="0.2">
      <c r="B36" s="360" t="s">
        <v>3426</v>
      </c>
      <c r="C36" s="357" t="s">
        <v>3465</v>
      </c>
      <c r="D36" s="357">
        <v>44667</v>
      </c>
      <c r="E36" s="357">
        <f t="shared" si="0"/>
        <v>44675</v>
      </c>
      <c r="F36" s="357">
        <f t="shared" si="7"/>
        <v>44678</v>
      </c>
      <c r="G36" s="400"/>
      <c r="H36" s="357">
        <f t="shared" si="8"/>
        <v>44684</v>
      </c>
      <c r="I36" s="468"/>
      <c r="J36" s="442">
        <f t="shared" si="6"/>
        <v>44650</v>
      </c>
      <c r="K36" s="442">
        <f t="shared" si="6"/>
        <v>44650</v>
      </c>
      <c r="L36" s="146"/>
      <c r="M36" s="146"/>
    </row>
    <row r="37" spans="2:13" ht="17.25" hidden="1" customHeight="1" x14ac:dyDescent="0.2">
      <c r="B37" s="365" t="s">
        <v>439</v>
      </c>
      <c r="C37" s="441" t="s">
        <v>3466</v>
      </c>
      <c r="D37" s="441">
        <v>44656</v>
      </c>
      <c r="E37" s="441">
        <f t="shared" si="0"/>
        <v>44664</v>
      </c>
      <c r="F37" s="441">
        <f t="shared" si="7"/>
        <v>44667</v>
      </c>
      <c r="G37" s="400"/>
      <c r="H37" s="441">
        <f t="shared" si="8"/>
        <v>44673</v>
      </c>
      <c r="I37" s="705"/>
      <c r="J37" s="571">
        <f t="shared" si="6"/>
        <v>44657</v>
      </c>
      <c r="K37" s="571">
        <f t="shared" si="6"/>
        <v>44657</v>
      </c>
      <c r="L37" s="146"/>
      <c r="M37" s="146"/>
    </row>
    <row r="38" spans="2:13" ht="17.25" hidden="1" customHeight="1" x14ac:dyDescent="0.2">
      <c r="B38" s="360" t="s">
        <v>3429</v>
      </c>
      <c r="C38" s="357" t="s">
        <v>3467</v>
      </c>
      <c r="D38" s="320">
        <v>44673</v>
      </c>
      <c r="E38" s="320">
        <f>D38+8</f>
        <v>44681</v>
      </c>
      <c r="F38" s="357">
        <f t="shared" si="7"/>
        <v>44684</v>
      </c>
      <c r="G38" s="441"/>
      <c r="H38" s="357">
        <f t="shared" si="8"/>
        <v>44690</v>
      </c>
      <c r="I38" s="468"/>
      <c r="J38" s="442">
        <v>44664</v>
      </c>
      <c r="K38" s="442">
        <v>44664</v>
      </c>
      <c r="L38" s="146"/>
      <c r="M38" s="146"/>
    </row>
    <row r="39" spans="2:13" ht="18.75" hidden="1" customHeight="1" x14ac:dyDescent="0.2">
      <c r="B39" s="360" t="s">
        <v>3133</v>
      </c>
      <c r="C39" s="357" t="s">
        <v>3468</v>
      </c>
      <c r="D39" s="320">
        <v>44684</v>
      </c>
      <c r="E39" s="320">
        <f t="shared" ref="E39:E66" si="9">D39+8</f>
        <v>44692</v>
      </c>
      <c r="F39" s="357">
        <f t="shared" si="7"/>
        <v>44695</v>
      </c>
      <c r="G39" s="441"/>
      <c r="H39" s="357">
        <f t="shared" si="8"/>
        <v>44701</v>
      </c>
      <c r="I39" s="468"/>
      <c r="J39" s="442">
        <v>44671</v>
      </c>
      <c r="K39" s="442">
        <v>44671</v>
      </c>
      <c r="L39" s="146"/>
      <c r="M39" s="146"/>
    </row>
    <row r="40" spans="2:13" ht="17.25" hidden="1" customHeight="1" x14ac:dyDescent="0.2">
      <c r="B40" s="360" t="s">
        <v>3469</v>
      </c>
      <c r="C40" s="357" t="s">
        <v>3470</v>
      </c>
      <c r="D40" s="320">
        <v>44694</v>
      </c>
      <c r="E40" s="491">
        <f t="shared" si="9"/>
        <v>44702</v>
      </c>
      <c r="F40" s="357">
        <f t="shared" si="7"/>
        <v>44705</v>
      </c>
      <c r="G40" s="441"/>
      <c r="H40" s="357">
        <f t="shared" si="8"/>
        <v>44711</v>
      </c>
      <c r="I40" s="468"/>
      <c r="J40" s="442">
        <v>44678</v>
      </c>
      <c r="K40" s="442">
        <v>44678</v>
      </c>
      <c r="L40" s="146"/>
      <c r="M40" s="146"/>
    </row>
    <row r="41" spans="2:13" ht="17.25" hidden="1" customHeight="1" x14ac:dyDescent="0.2">
      <c r="B41" s="360" t="s">
        <v>3437</v>
      </c>
      <c r="C41" s="357" t="s">
        <v>3471</v>
      </c>
      <c r="D41" s="320">
        <v>44696</v>
      </c>
      <c r="E41" s="320">
        <f t="shared" si="9"/>
        <v>44704</v>
      </c>
      <c r="F41" s="357">
        <f t="shared" si="7"/>
        <v>44707</v>
      </c>
      <c r="G41" s="441"/>
      <c r="H41" s="357">
        <f t="shared" si="8"/>
        <v>44713</v>
      </c>
      <c r="I41" s="468"/>
      <c r="J41" s="442">
        <f t="shared" ref="J41:K56" si="10">J40+7</f>
        <v>44685</v>
      </c>
      <c r="K41" s="442">
        <f t="shared" si="10"/>
        <v>44685</v>
      </c>
      <c r="L41" s="146"/>
      <c r="M41" s="146"/>
    </row>
    <row r="42" spans="2:13" ht="17.25" hidden="1" customHeight="1" x14ac:dyDescent="0.2">
      <c r="B42" s="360" t="s">
        <v>3443</v>
      </c>
      <c r="C42" s="357" t="s">
        <v>3472</v>
      </c>
      <c r="D42" s="320">
        <v>44698</v>
      </c>
      <c r="E42" s="320">
        <f t="shared" si="9"/>
        <v>44706</v>
      </c>
      <c r="F42" s="491">
        <f t="shared" si="7"/>
        <v>44709</v>
      </c>
      <c r="G42" s="441"/>
      <c r="H42" s="357">
        <f t="shared" si="8"/>
        <v>44715</v>
      </c>
      <c r="I42" s="468"/>
      <c r="J42" s="442">
        <f t="shared" si="10"/>
        <v>44692</v>
      </c>
      <c r="K42" s="442">
        <f t="shared" si="10"/>
        <v>44692</v>
      </c>
      <c r="L42" s="146"/>
      <c r="M42" s="146"/>
    </row>
    <row r="43" spans="2:13" ht="17.25" hidden="1" customHeight="1" x14ac:dyDescent="0.2">
      <c r="B43" s="360" t="s">
        <v>3445</v>
      </c>
      <c r="C43" s="357" t="s">
        <v>3093</v>
      </c>
      <c r="D43" s="320">
        <v>44710</v>
      </c>
      <c r="E43" s="320">
        <f t="shared" si="9"/>
        <v>44718</v>
      </c>
      <c r="F43" s="357">
        <f t="shared" si="7"/>
        <v>44721</v>
      </c>
      <c r="G43" s="441"/>
      <c r="H43" s="357">
        <f t="shared" si="8"/>
        <v>44727</v>
      </c>
      <c r="I43" s="468"/>
      <c r="J43" s="442">
        <f t="shared" si="10"/>
        <v>44699</v>
      </c>
      <c r="K43" s="442">
        <f t="shared" si="10"/>
        <v>44699</v>
      </c>
      <c r="L43" s="146"/>
      <c r="M43" s="146"/>
    </row>
    <row r="44" spans="2:13" ht="17.25" hidden="1" customHeight="1" x14ac:dyDescent="0.2">
      <c r="B44" s="360" t="s">
        <v>3447</v>
      </c>
      <c r="C44" s="357" t="s">
        <v>3473</v>
      </c>
      <c r="D44" s="320">
        <v>44723</v>
      </c>
      <c r="E44" s="320">
        <f t="shared" si="9"/>
        <v>44731</v>
      </c>
      <c r="F44" s="357">
        <f t="shared" si="7"/>
        <v>44734</v>
      </c>
      <c r="G44" s="441"/>
      <c r="H44" s="357">
        <f t="shared" si="8"/>
        <v>44740</v>
      </c>
      <c r="I44" s="468"/>
      <c r="J44" s="442">
        <f t="shared" si="10"/>
        <v>44706</v>
      </c>
      <c r="K44" s="442">
        <f t="shared" si="10"/>
        <v>44706</v>
      </c>
      <c r="L44" s="146"/>
      <c r="M44" s="146"/>
    </row>
    <row r="45" spans="2:13" ht="17.25" hidden="1" customHeight="1" x14ac:dyDescent="0.2">
      <c r="B45" s="360" t="s">
        <v>3451</v>
      </c>
      <c r="C45" s="357" t="s">
        <v>3474</v>
      </c>
      <c r="D45" s="320">
        <v>44727</v>
      </c>
      <c r="E45" s="320">
        <f t="shared" si="9"/>
        <v>44735</v>
      </c>
      <c r="F45" s="357">
        <f t="shared" si="7"/>
        <v>44738</v>
      </c>
      <c r="G45" s="441"/>
      <c r="H45" s="357">
        <f t="shared" si="8"/>
        <v>44744</v>
      </c>
      <c r="I45" s="468"/>
      <c r="J45" s="442">
        <f t="shared" si="10"/>
        <v>44713</v>
      </c>
      <c r="K45" s="442">
        <f t="shared" si="10"/>
        <v>44713</v>
      </c>
      <c r="L45" s="146"/>
      <c r="M45" s="146"/>
    </row>
    <row r="46" spans="2:13" ht="17.25" hidden="1" customHeight="1" x14ac:dyDescent="0.2">
      <c r="B46" s="360" t="s">
        <v>3449</v>
      </c>
      <c r="C46" s="357" t="s">
        <v>3475</v>
      </c>
      <c r="D46" s="320">
        <v>44736</v>
      </c>
      <c r="E46" s="320">
        <f t="shared" si="9"/>
        <v>44744</v>
      </c>
      <c r="F46" s="357">
        <f t="shared" si="7"/>
        <v>44747</v>
      </c>
      <c r="G46" s="441"/>
      <c r="H46" s="357">
        <f t="shared" si="8"/>
        <v>44753</v>
      </c>
      <c r="I46" s="468"/>
      <c r="J46" s="442">
        <f t="shared" si="10"/>
        <v>44720</v>
      </c>
      <c r="K46" s="442">
        <f t="shared" si="10"/>
        <v>44720</v>
      </c>
      <c r="L46" s="146"/>
      <c r="M46" s="146"/>
    </row>
    <row r="47" spans="2:13" ht="17.25" hidden="1" customHeight="1" x14ac:dyDescent="0.2">
      <c r="B47" s="153" t="s">
        <v>3453</v>
      </c>
      <c r="C47" s="320" t="s">
        <v>3476</v>
      </c>
      <c r="D47" s="320">
        <v>44744</v>
      </c>
      <c r="E47" s="320">
        <f t="shared" si="9"/>
        <v>44752</v>
      </c>
      <c r="F47" s="320">
        <f t="shared" si="7"/>
        <v>44755</v>
      </c>
      <c r="G47" s="441"/>
      <c r="H47" s="320">
        <f t="shared" si="8"/>
        <v>44761</v>
      </c>
      <c r="I47" s="468"/>
      <c r="J47" s="442">
        <f t="shared" si="10"/>
        <v>44727</v>
      </c>
      <c r="K47" s="442">
        <f t="shared" si="10"/>
        <v>44727</v>
      </c>
      <c r="L47" s="146"/>
      <c r="M47" s="146"/>
    </row>
    <row r="48" spans="2:13" ht="17.25" hidden="1" customHeight="1" x14ac:dyDescent="0.2">
      <c r="B48" s="437" t="s">
        <v>439</v>
      </c>
      <c r="C48" s="320" t="s">
        <v>3477</v>
      </c>
      <c r="D48" s="491">
        <v>44736</v>
      </c>
      <c r="E48" s="491">
        <f t="shared" si="9"/>
        <v>44744</v>
      </c>
      <c r="F48" s="491">
        <f t="shared" si="7"/>
        <v>44747</v>
      </c>
      <c r="G48" s="491"/>
      <c r="H48" s="491">
        <f t="shared" si="8"/>
        <v>44753</v>
      </c>
      <c r="I48" s="468"/>
      <c r="J48" s="442">
        <f t="shared" si="10"/>
        <v>44734</v>
      </c>
      <c r="K48" s="442">
        <f t="shared" si="10"/>
        <v>44734</v>
      </c>
      <c r="L48" s="146"/>
      <c r="M48" s="146"/>
    </row>
    <row r="49" spans="2:13" ht="17.25" hidden="1" customHeight="1" x14ac:dyDescent="0.2">
      <c r="B49" s="153" t="s">
        <v>3426</v>
      </c>
      <c r="C49" s="320" t="s">
        <v>3478</v>
      </c>
      <c r="D49" s="320">
        <v>44752</v>
      </c>
      <c r="E49" s="320">
        <f t="shared" si="9"/>
        <v>44760</v>
      </c>
      <c r="F49" s="320">
        <f t="shared" si="7"/>
        <v>44763</v>
      </c>
      <c r="G49" s="441"/>
      <c r="H49" s="320">
        <f t="shared" si="8"/>
        <v>44769</v>
      </c>
      <c r="I49" s="468"/>
      <c r="J49" s="442">
        <f t="shared" si="10"/>
        <v>44741</v>
      </c>
      <c r="K49" s="442">
        <f t="shared" si="10"/>
        <v>44741</v>
      </c>
      <c r="L49" s="146"/>
      <c r="M49" s="146"/>
    </row>
    <row r="50" spans="2:13" ht="17.25" hidden="1" customHeight="1" x14ac:dyDescent="0.2">
      <c r="B50" s="153" t="s">
        <v>3429</v>
      </c>
      <c r="C50" s="320" t="s">
        <v>3479</v>
      </c>
      <c r="D50" s="320">
        <v>44760</v>
      </c>
      <c r="E50" s="320">
        <f t="shared" si="9"/>
        <v>44768</v>
      </c>
      <c r="F50" s="320">
        <f t="shared" si="7"/>
        <v>44771</v>
      </c>
      <c r="G50" s="441"/>
      <c r="H50" s="320">
        <f t="shared" si="8"/>
        <v>44777</v>
      </c>
      <c r="I50" s="468"/>
      <c r="J50" s="442">
        <f t="shared" si="10"/>
        <v>44748</v>
      </c>
      <c r="K50" s="442">
        <f t="shared" si="10"/>
        <v>44748</v>
      </c>
      <c r="L50" s="146"/>
      <c r="M50" s="146"/>
    </row>
    <row r="51" spans="2:13" ht="17.25" hidden="1" customHeight="1" x14ac:dyDescent="0.2">
      <c r="B51" s="153" t="s">
        <v>3133</v>
      </c>
      <c r="C51" s="320" t="s">
        <v>3480</v>
      </c>
      <c r="D51" s="320">
        <v>44772</v>
      </c>
      <c r="E51" s="320">
        <f t="shared" si="9"/>
        <v>44780</v>
      </c>
      <c r="F51" s="320">
        <f t="shared" si="7"/>
        <v>44783</v>
      </c>
      <c r="G51" s="441"/>
      <c r="H51" s="320">
        <f t="shared" si="8"/>
        <v>44789</v>
      </c>
      <c r="I51" s="468"/>
      <c r="J51" s="442">
        <f t="shared" si="10"/>
        <v>44755</v>
      </c>
      <c r="K51" s="442">
        <f t="shared" si="10"/>
        <v>44755</v>
      </c>
      <c r="L51" s="146"/>
      <c r="M51" s="146"/>
    </row>
    <row r="52" spans="2:13" ht="17.25" hidden="1" customHeight="1" x14ac:dyDescent="0.2">
      <c r="B52" s="153" t="s">
        <v>3469</v>
      </c>
      <c r="C52" s="320" t="s">
        <v>3481</v>
      </c>
      <c r="D52" s="320">
        <v>44775</v>
      </c>
      <c r="E52" s="320">
        <f t="shared" si="9"/>
        <v>44783</v>
      </c>
      <c r="F52" s="320">
        <f t="shared" si="7"/>
        <v>44786</v>
      </c>
      <c r="G52" s="441"/>
      <c r="H52" s="320">
        <f t="shared" si="8"/>
        <v>44792</v>
      </c>
      <c r="I52" s="468"/>
      <c r="J52" s="442">
        <f t="shared" si="10"/>
        <v>44762</v>
      </c>
      <c r="K52" s="442">
        <f t="shared" si="10"/>
        <v>44762</v>
      </c>
      <c r="L52" s="146"/>
      <c r="M52" s="146"/>
    </row>
    <row r="53" spans="2:13" ht="17.25" hidden="1" customHeight="1" x14ac:dyDescent="0.2">
      <c r="B53" s="437" t="s">
        <v>439</v>
      </c>
      <c r="C53" s="320" t="s">
        <v>3482</v>
      </c>
      <c r="D53" s="491">
        <v>44736</v>
      </c>
      <c r="E53" s="491">
        <f t="shared" si="9"/>
        <v>44744</v>
      </c>
      <c r="F53" s="491">
        <f t="shared" si="7"/>
        <v>44747</v>
      </c>
      <c r="G53" s="491"/>
      <c r="H53" s="491">
        <f t="shared" si="8"/>
        <v>44753</v>
      </c>
      <c r="I53" s="468"/>
      <c r="J53" s="442">
        <f t="shared" si="10"/>
        <v>44769</v>
      </c>
      <c r="K53" s="442">
        <f t="shared" si="10"/>
        <v>44769</v>
      </c>
      <c r="L53" s="146"/>
      <c r="M53" s="146"/>
    </row>
    <row r="54" spans="2:13" ht="17.25" hidden="1" customHeight="1" x14ac:dyDescent="0.2">
      <c r="B54" s="153" t="s">
        <v>3437</v>
      </c>
      <c r="C54" s="320" t="s">
        <v>3483</v>
      </c>
      <c r="D54" s="320">
        <v>44790</v>
      </c>
      <c r="E54" s="320">
        <f t="shared" si="9"/>
        <v>44798</v>
      </c>
      <c r="F54" s="320">
        <f t="shared" si="7"/>
        <v>44801</v>
      </c>
      <c r="G54" s="491"/>
      <c r="H54" s="320">
        <f t="shared" si="8"/>
        <v>44807</v>
      </c>
      <c r="I54" s="468"/>
      <c r="J54" s="442">
        <f t="shared" si="10"/>
        <v>44776</v>
      </c>
      <c r="K54" s="442">
        <f t="shared" si="10"/>
        <v>44776</v>
      </c>
      <c r="L54" s="146"/>
      <c r="M54" s="146"/>
    </row>
    <row r="55" spans="2:13" ht="17.25" hidden="1" customHeight="1" x14ac:dyDescent="0.2">
      <c r="B55" s="153" t="s">
        <v>3079</v>
      </c>
      <c r="C55" s="320" t="s">
        <v>3484</v>
      </c>
      <c r="D55" s="320">
        <v>44797</v>
      </c>
      <c r="E55" s="320">
        <f t="shared" si="9"/>
        <v>44805</v>
      </c>
      <c r="F55" s="320">
        <f t="shared" si="7"/>
        <v>44808</v>
      </c>
      <c r="G55" s="491"/>
      <c r="H55" s="320">
        <f t="shared" si="8"/>
        <v>44814</v>
      </c>
      <c r="I55" s="468"/>
      <c r="J55" s="442">
        <f t="shared" si="10"/>
        <v>44783</v>
      </c>
      <c r="K55" s="442">
        <f t="shared" si="10"/>
        <v>44783</v>
      </c>
      <c r="L55" s="146"/>
      <c r="M55" s="146"/>
    </row>
    <row r="56" spans="2:13" ht="17.25" hidden="1" customHeight="1" x14ac:dyDescent="0.2">
      <c r="B56" s="153" t="s">
        <v>3445</v>
      </c>
      <c r="C56" s="320" t="s">
        <v>3099</v>
      </c>
      <c r="D56" s="320">
        <v>44804</v>
      </c>
      <c r="E56" s="320">
        <f t="shared" si="9"/>
        <v>44812</v>
      </c>
      <c r="F56" s="320">
        <f t="shared" si="7"/>
        <v>44815</v>
      </c>
      <c r="G56" s="491"/>
      <c r="H56" s="320">
        <f t="shared" si="8"/>
        <v>44821</v>
      </c>
      <c r="I56" s="468"/>
      <c r="J56" s="442">
        <f t="shared" si="10"/>
        <v>44790</v>
      </c>
      <c r="K56" s="442">
        <f t="shared" si="10"/>
        <v>44790</v>
      </c>
      <c r="L56" s="146"/>
      <c r="M56" s="146"/>
    </row>
    <row r="57" spans="2:13" ht="17.25" hidden="1" customHeight="1" x14ac:dyDescent="0.2">
      <c r="B57" s="153" t="s">
        <v>3447</v>
      </c>
      <c r="C57" s="320" t="s">
        <v>3485</v>
      </c>
      <c r="D57" s="320">
        <v>44811</v>
      </c>
      <c r="E57" s="320">
        <f t="shared" si="9"/>
        <v>44819</v>
      </c>
      <c r="F57" s="320">
        <f t="shared" si="7"/>
        <v>44822</v>
      </c>
      <c r="G57" s="491"/>
      <c r="H57" s="320">
        <f t="shared" si="8"/>
        <v>44828</v>
      </c>
      <c r="I57" s="468"/>
      <c r="J57" s="442">
        <f t="shared" ref="J57:K72" si="11">J56+7</f>
        <v>44797</v>
      </c>
      <c r="K57" s="442">
        <f t="shared" si="11"/>
        <v>44797</v>
      </c>
      <c r="L57" s="146"/>
      <c r="M57" s="146"/>
    </row>
    <row r="58" spans="2:13" ht="17.25" hidden="1" customHeight="1" x14ac:dyDescent="0.2">
      <c r="B58" s="607" t="s">
        <v>3486</v>
      </c>
      <c r="C58" s="604" t="s">
        <v>3487</v>
      </c>
      <c r="D58" s="604">
        <v>44814</v>
      </c>
      <c r="E58" s="534">
        <f t="shared" si="9"/>
        <v>44822</v>
      </c>
      <c r="F58" s="604">
        <f t="shared" si="7"/>
        <v>44825</v>
      </c>
      <c r="G58" s="534"/>
      <c r="H58" s="604">
        <f t="shared" si="8"/>
        <v>44831</v>
      </c>
      <c r="I58" s="468"/>
      <c r="J58" s="442">
        <f t="shared" si="11"/>
        <v>44804</v>
      </c>
      <c r="K58" s="442">
        <f t="shared" si="11"/>
        <v>44804</v>
      </c>
      <c r="L58" s="146"/>
      <c r="M58" s="146"/>
    </row>
    <row r="59" spans="2:13" ht="17.25" hidden="1" customHeight="1" x14ac:dyDescent="0.2">
      <c r="B59" s="608" t="s">
        <v>3449</v>
      </c>
      <c r="C59" s="605" t="s">
        <v>3488</v>
      </c>
      <c r="D59" s="605">
        <v>44823</v>
      </c>
      <c r="E59" s="605">
        <f t="shared" si="9"/>
        <v>44831</v>
      </c>
      <c r="F59" s="605">
        <f t="shared" si="7"/>
        <v>44834</v>
      </c>
      <c r="G59" s="606"/>
      <c r="H59" s="605">
        <f t="shared" si="8"/>
        <v>44840</v>
      </c>
      <c r="I59" s="468"/>
      <c r="J59" s="442">
        <f t="shared" si="11"/>
        <v>44811</v>
      </c>
      <c r="K59" s="442">
        <f t="shared" si="11"/>
        <v>44811</v>
      </c>
      <c r="L59" s="146"/>
      <c r="M59" s="146"/>
    </row>
    <row r="60" spans="2:13" ht="17.25" hidden="1" customHeight="1" x14ac:dyDescent="0.2">
      <c r="B60" s="608" t="s">
        <v>3453</v>
      </c>
      <c r="C60" s="605" t="s">
        <v>3489</v>
      </c>
      <c r="D60" s="605">
        <v>44831</v>
      </c>
      <c r="E60" s="605">
        <f t="shared" si="9"/>
        <v>44839</v>
      </c>
      <c r="F60" s="605">
        <f t="shared" si="7"/>
        <v>44842</v>
      </c>
      <c r="G60" s="606"/>
      <c r="H60" s="605">
        <f t="shared" si="8"/>
        <v>44848</v>
      </c>
      <c r="I60" s="468"/>
      <c r="J60" s="442">
        <f t="shared" si="11"/>
        <v>44818</v>
      </c>
      <c r="K60" s="442">
        <f t="shared" si="11"/>
        <v>44818</v>
      </c>
      <c r="L60" s="146"/>
      <c r="M60" s="146"/>
    </row>
    <row r="61" spans="2:13" ht="17.25" hidden="1" customHeight="1" x14ac:dyDescent="0.2">
      <c r="B61" s="153" t="s">
        <v>3426</v>
      </c>
      <c r="C61" s="605" t="s">
        <v>3108</v>
      </c>
      <c r="D61" s="605">
        <v>44838</v>
      </c>
      <c r="E61" s="605">
        <f t="shared" si="9"/>
        <v>44846</v>
      </c>
      <c r="F61" s="605">
        <f t="shared" si="7"/>
        <v>44849</v>
      </c>
      <c r="G61" s="606"/>
      <c r="H61" s="605">
        <f t="shared" si="8"/>
        <v>44855</v>
      </c>
      <c r="I61" s="468"/>
      <c r="J61" s="442">
        <f t="shared" si="11"/>
        <v>44825</v>
      </c>
      <c r="K61" s="442">
        <f t="shared" si="11"/>
        <v>44825</v>
      </c>
      <c r="L61" s="146"/>
      <c r="M61" s="146"/>
    </row>
    <row r="62" spans="2:13" ht="17.25" hidden="1" customHeight="1" x14ac:dyDescent="0.2">
      <c r="B62" s="153" t="s">
        <v>3429</v>
      </c>
      <c r="C62" s="605" t="s">
        <v>3490</v>
      </c>
      <c r="D62" s="605">
        <v>44845</v>
      </c>
      <c r="E62" s="605">
        <f t="shared" si="9"/>
        <v>44853</v>
      </c>
      <c r="F62" s="605">
        <f t="shared" si="7"/>
        <v>44856</v>
      </c>
      <c r="G62" s="606"/>
      <c r="H62" s="605">
        <f t="shared" si="8"/>
        <v>44862</v>
      </c>
      <c r="I62" s="468"/>
      <c r="J62" s="442">
        <f t="shared" si="11"/>
        <v>44832</v>
      </c>
      <c r="K62" s="442">
        <f t="shared" si="11"/>
        <v>44832</v>
      </c>
      <c r="L62" s="146"/>
      <c r="M62" s="146"/>
    </row>
    <row r="63" spans="2:13" ht="17.25" hidden="1" customHeight="1" x14ac:dyDescent="0.2">
      <c r="B63" s="437" t="s">
        <v>439</v>
      </c>
      <c r="C63" s="605" t="s">
        <v>3491</v>
      </c>
      <c r="D63" s="606">
        <v>44838</v>
      </c>
      <c r="E63" s="606">
        <f t="shared" si="9"/>
        <v>44846</v>
      </c>
      <c r="F63" s="606">
        <f t="shared" si="7"/>
        <v>44849</v>
      </c>
      <c r="G63" s="606"/>
      <c r="H63" s="606">
        <f t="shared" si="8"/>
        <v>44855</v>
      </c>
      <c r="I63" s="468"/>
      <c r="J63" s="442">
        <f t="shared" si="11"/>
        <v>44839</v>
      </c>
      <c r="K63" s="442">
        <f t="shared" si="11"/>
        <v>44839</v>
      </c>
      <c r="L63" s="146"/>
      <c r="M63" s="146" t="s">
        <v>2101</v>
      </c>
    </row>
    <row r="64" spans="2:13" ht="17.25" hidden="1" customHeight="1" x14ac:dyDescent="0.2">
      <c r="B64" s="153" t="s">
        <v>3133</v>
      </c>
      <c r="C64" s="605" t="s">
        <v>3492</v>
      </c>
      <c r="D64" s="605">
        <v>44857</v>
      </c>
      <c r="E64" s="605">
        <f t="shared" si="9"/>
        <v>44865</v>
      </c>
      <c r="F64" s="605">
        <f t="shared" si="7"/>
        <v>44868</v>
      </c>
      <c r="G64" s="606"/>
      <c r="H64" s="605">
        <f t="shared" si="8"/>
        <v>44874</v>
      </c>
      <c r="I64" s="468"/>
      <c r="J64" s="442">
        <f t="shared" si="11"/>
        <v>44846</v>
      </c>
      <c r="K64" s="442">
        <f t="shared" si="11"/>
        <v>44846</v>
      </c>
      <c r="L64" s="146"/>
      <c r="M64" s="146"/>
    </row>
    <row r="65" spans="2:13" ht="17.25" hidden="1" customHeight="1" x14ac:dyDescent="0.2">
      <c r="B65" s="153" t="s">
        <v>3469</v>
      </c>
      <c r="C65" s="605" t="s">
        <v>3493</v>
      </c>
      <c r="D65" s="605">
        <v>44861</v>
      </c>
      <c r="E65" s="605">
        <f t="shared" si="9"/>
        <v>44869</v>
      </c>
      <c r="F65" s="605">
        <f t="shared" si="7"/>
        <v>44872</v>
      </c>
      <c r="G65" s="606"/>
      <c r="H65" s="605">
        <f t="shared" si="8"/>
        <v>44878</v>
      </c>
      <c r="I65" s="468"/>
      <c r="J65" s="442">
        <f t="shared" si="11"/>
        <v>44853</v>
      </c>
      <c r="K65" s="442">
        <f t="shared" si="11"/>
        <v>44853</v>
      </c>
      <c r="L65" s="146"/>
      <c r="M65" s="146"/>
    </row>
    <row r="66" spans="2:13" ht="17.25" hidden="1" customHeight="1" x14ac:dyDescent="0.2">
      <c r="B66" s="153" t="s">
        <v>3443</v>
      </c>
      <c r="C66" s="605" t="s">
        <v>3494</v>
      </c>
      <c r="D66" s="605">
        <v>44865</v>
      </c>
      <c r="E66" s="605">
        <f t="shared" si="9"/>
        <v>44873</v>
      </c>
      <c r="F66" s="605">
        <f t="shared" si="7"/>
        <v>44876</v>
      </c>
      <c r="G66" s="606"/>
      <c r="H66" s="605">
        <f t="shared" si="8"/>
        <v>44882</v>
      </c>
      <c r="I66" s="468"/>
      <c r="J66" s="442">
        <f t="shared" si="11"/>
        <v>44860</v>
      </c>
      <c r="K66" s="442">
        <f t="shared" si="11"/>
        <v>44860</v>
      </c>
      <c r="L66" s="146"/>
      <c r="M66" s="146"/>
    </row>
    <row r="67" spans="2:13" ht="17.25" hidden="1" customHeight="1" x14ac:dyDescent="0.2">
      <c r="B67" s="153" t="s">
        <v>3079</v>
      </c>
      <c r="C67" s="605" t="s">
        <v>3495</v>
      </c>
      <c r="D67" s="605">
        <v>44878</v>
      </c>
      <c r="E67" s="605">
        <f>D67+8</f>
        <v>44886</v>
      </c>
      <c r="F67" s="605">
        <f t="shared" si="7"/>
        <v>44889</v>
      </c>
      <c r="G67" s="606"/>
      <c r="H67" s="605">
        <f t="shared" si="8"/>
        <v>44895</v>
      </c>
      <c r="I67" s="468"/>
      <c r="J67" s="442">
        <f t="shared" si="11"/>
        <v>44867</v>
      </c>
      <c r="K67" s="442">
        <f t="shared" si="11"/>
        <v>44867</v>
      </c>
      <c r="L67" s="146"/>
      <c r="M67" s="146"/>
    </row>
    <row r="68" spans="2:13" ht="17.25" hidden="1" customHeight="1" x14ac:dyDescent="0.2">
      <c r="B68" s="437" t="s">
        <v>439</v>
      </c>
      <c r="C68" s="605" t="s">
        <v>3118</v>
      </c>
      <c r="D68" s="606">
        <f t="shared" ref="D68:D74" si="12">D67+7</f>
        <v>44885</v>
      </c>
      <c r="E68" s="606"/>
      <c r="F68" s="606"/>
      <c r="G68" s="606"/>
      <c r="H68" s="606"/>
      <c r="I68" s="468"/>
      <c r="J68" s="442">
        <f t="shared" si="11"/>
        <v>44874</v>
      </c>
      <c r="K68" s="442">
        <f t="shared" si="11"/>
        <v>44874</v>
      </c>
      <c r="L68" s="146"/>
      <c r="M68" s="146"/>
    </row>
    <row r="69" spans="2:13" ht="17.25" hidden="1" customHeight="1" x14ac:dyDescent="0.2">
      <c r="B69" s="153" t="s">
        <v>3496</v>
      </c>
      <c r="C69" s="605" t="s">
        <v>3497</v>
      </c>
      <c r="D69" s="605">
        <v>44886</v>
      </c>
      <c r="E69" s="605">
        <f t="shared" ref="E69" si="13">D69+8</f>
        <v>44894</v>
      </c>
      <c r="F69" s="606">
        <f t="shared" ref="F69" si="14">D69+11</f>
        <v>44897</v>
      </c>
      <c r="G69" s="606"/>
      <c r="H69" s="605">
        <f t="shared" ref="H69" si="15">D69+17</f>
        <v>44903</v>
      </c>
      <c r="I69" s="468"/>
      <c r="J69" s="442">
        <f t="shared" si="11"/>
        <v>44881</v>
      </c>
      <c r="K69" s="442">
        <f t="shared" si="11"/>
        <v>44881</v>
      </c>
      <c r="L69" s="146"/>
      <c r="M69" s="146"/>
    </row>
    <row r="70" spans="2:13" ht="17.25" hidden="1" customHeight="1" x14ac:dyDescent="0.2">
      <c r="B70" s="437" t="s">
        <v>439</v>
      </c>
      <c r="C70" s="605" t="s">
        <v>3498</v>
      </c>
      <c r="D70" s="606">
        <f t="shared" si="12"/>
        <v>44893</v>
      </c>
      <c r="E70" s="606"/>
      <c r="F70" s="606"/>
      <c r="G70" s="606"/>
      <c r="H70" s="606"/>
      <c r="I70" s="468"/>
      <c r="J70" s="442">
        <f t="shared" si="11"/>
        <v>44888</v>
      </c>
      <c r="K70" s="442">
        <f t="shared" si="11"/>
        <v>44888</v>
      </c>
      <c r="L70" s="146"/>
      <c r="M70" s="146"/>
    </row>
    <row r="71" spans="2:13" ht="17.25" hidden="1" customHeight="1" x14ac:dyDescent="0.2">
      <c r="B71" s="153" t="s">
        <v>3447</v>
      </c>
      <c r="C71" s="605" t="s">
        <v>3123</v>
      </c>
      <c r="D71" s="605">
        <v>44901</v>
      </c>
      <c r="E71" s="605">
        <f t="shared" ref="E71:E73" si="16">D71+8</f>
        <v>44909</v>
      </c>
      <c r="F71" s="605">
        <f t="shared" ref="F71:F73" si="17">D71+11</f>
        <v>44912</v>
      </c>
      <c r="G71" s="606"/>
      <c r="H71" s="605">
        <f t="shared" ref="H71:H73" si="18">D71+17</f>
        <v>44918</v>
      </c>
      <c r="I71" s="468"/>
      <c r="J71" s="442">
        <f t="shared" si="11"/>
        <v>44895</v>
      </c>
      <c r="K71" s="442">
        <f t="shared" si="11"/>
        <v>44895</v>
      </c>
      <c r="L71" s="146"/>
      <c r="M71" s="146"/>
    </row>
    <row r="72" spans="2:13" ht="17.25" hidden="1" customHeight="1" x14ac:dyDescent="0.2">
      <c r="B72" s="153" t="s">
        <v>3449</v>
      </c>
      <c r="C72" s="605" t="s">
        <v>3499</v>
      </c>
      <c r="D72" s="605">
        <v>44911</v>
      </c>
      <c r="E72" s="605">
        <f t="shared" si="16"/>
        <v>44919</v>
      </c>
      <c r="F72" s="688">
        <f t="shared" si="17"/>
        <v>44922</v>
      </c>
      <c r="G72" s="606"/>
      <c r="H72" s="605">
        <f t="shared" si="18"/>
        <v>44928</v>
      </c>
      <c r="I72" s="468"/>
      <c r="J72" s="442">
        <f t="shared" si="11"/>
        <v>44902</v>
      </c>
      <c r="K72" s="442">
        <f t="shared" si="11"/>
        <v>44902</v>
      </c>
      <c r="L72" s="146"/>
      <c r="M72" s="146"/>
    </row>
    <row r="73" spans="2:13" ht="17.25" hidden="1" customHeight="1" x14ac:dyDescent="0.2">
      <c r="B73" s="608" t="s">
        <v>3453</v>
      </c>
      <c r="C73" s="605" t="s">
        <v>3500</v>
      </c>
      <c r="D73" s="605">
        <v>44915</v>
      </c>
      <c r="E73" s="605">
        <f t="shared" si="16"/>
        <v>44923</v>
      </c>
      <c r="F73" s="605">
        <f t="shared" si="17"/>
        <v>44926</v>
      </c>
      <c r="G73" s="606"/>
      <c r="H73" s="605">
        <f t="shared" si="18"/>
        <v>44932</v>
      </c>
      <c r="I73" s="468"/>
      <c r="J73" s="442">
        <f t="shared" ref="J73:K81" si="19">J72+7</f>
        <v>44909</v>
      </c>
      <c r="K73" s="442">
        <f t="shared" si="19"/>
        <v>44909</v>
      </c>
      <c r="L73" s="146"/>
      <c r="M73" s="146"/>
    </row>
    <row r="74" spans="2:13" ht="17.25" hidden="1" customHeight="1" x14ac:dyDescent="0.2">
      <c r="B74" s="437" t="s">
        <v>439</v>
      </c>
      <c r="C74" s="605" t="s">
        <v>3501</v>
      </c>
      <c r="D74" s="606">
        <f t="shared" si="12"/>
        <v>44922</v>
      </c>
      <c r="E74" s="606"/>
      <c r="F74" s="606"/>
      <c r="G74" s="606"/>
      <c r="H74" s="606"/>
      <c r="I74" s="468"/>
      <c r="J74" s="442">
        <f t="shared" si="19"/>
        <v>44916</v>
      </c>
      <c r="K74" s="442">
        <f t="shared" si="19"/>
        <v>44916</v>
      </c>
      <c r="L74" s="146"/>
      <c r="M74" s="146"/>
    </row>
    <row r="75" spans="2:13" ht="17.25" hidden="1" customHeight="1" x14ac:dyDescent="0.2">
      <c r="B75" s="153" t="s">
        <v>3429</v>
      </c>
      <c r="C75" s="605" t="s">
        <v>3502</v>
      </c>
      <c r="D75" s="605">
        <v>44930</v>
      </c>
      <c r="E75" s="605">
        <f t="shared" ref="E75:E82" si="20">D75+8</f>
        <v>44938</v>
      </c>
      <c r="F75" s="605">
        <f t="shared" ref="F75:F82" si="21">D75+11</f>
        <v>44941</v>
      </c>
      <c r="G75" s="606"/>
      <c r="H75" s="605">
        <f t="shared" ref="H75:H82" si="22">D75+17</f>
        <v>44947</v>
      </c>
      <c r="I75" s="468"/>
      <c r="J75" s="442">
        <f t="shared" si="19"/>
        <v>44923</v>
      </c>
      <c r="K75" s="442">
        <f t="shared" si="19"/>
        <v>44923</v>
      </c>
      <c r="L75" s="146"/>
      <c r="M75" s="146"/>
    </row>
    <row r="76" spans="2:13" ht="17.25" hidden="1" customHeight="1" x14ac:dyDescent="0.2">
      <c r="B76" s="153" t="s">
        <v>3503</v>
      </c>
      <c r="C76" s="605" t="s">
        <v>3504</v>
      </c>
      <c r="D76" s="605">
        <v>44936</v>
      </c>
      <c r="E76" s="605">
        <f t="shared" si="20"/>
        <v>44944</v>
      </c>
      <c r="F76" s="605">
        <f t="shared" si="21"/>
        <v>44947</v>
      </c>
      <c r="G76" s="606"/>
      <c r="H76" s="605">
        <f t="shared" si="22"/>
        <v>44953</v>
      </c>
      <c r="I76" s="468"/>
      <c r="J76" s="442">
        <f t="shared" si="19"/>
        <v>44930</v>
      </c>
      <c r="K76" s="442">
        <f t="shared" si="19"/>
        <v>44930</v>
      </c>
      <c r="L76" s="146"/>
      <c r="M76" s="146"/>
    </row>
    <row r="77" spans="2:13" ht="17.25" hidden="1" customHeight="1" x14ac:dyDescent="0.2">
      <c r="B77" s="153" t="s">
        <v>3469</v>
      </c>
      <c r="C77" s="605" t="s">
        <v>3505</v>
      </c>
      <c r="D77" s="605">
        <v>44941</v>
      </c>
      <c r="E77" s="605">
        <f t="shared" si="20"/>
        <v>44949</v>
      </c>
      <c r="F77" s="605">
        <f t="shared" si="21"/>
        <v>44952</v>
      </c>
      <c r="G77" s="606"/>
      <c r="H77" s="605">
        <f t="shared" si="22"/>
        <v>44958</v>
      </c>
      <c r="I77" s="468"/>
      <c r="J77" s="442">
        <f t="shared" si="19"/>
        <v>44937</v>
      </c>
      <c r="K77" s="442">
        <f t="shared" si="19"/>
        <v>44937</v>
      </c>
      <c r="L77" s="146"/>
      <c r="M77" s="146"/>
    </row>
    <row r="78" spans="2:13" ht="17.25" hidden="1" customHeight="1" x14ac:dyDescent="0.2">
      <c r="B78" s="153" t="s">
        <v>3443</v>
      </c>
      <c r="C78" s="605" t="s">
        <v>3506</v>
      </c>
      <c r="D78" s="605">
        <v>44950</v>
      </c>
      <c r="E78" s="605">
        <f t="shared" si="20"/>
        <v>44958</v>
      </c>
      <c r="F78" s="605">
        <f t="shared" si="21"/>
        <v>44961</v>
      </c>
      <c r="G78" s="606"/>
      <c r="H78" s="605">
        <f t="shared" si="22"/>
        <v>44967</v>
      </c>
      <c r="I78" s="449">
        <v>44950</v>
      </c>
      <c r="J78" s="442">
        <f t="shared" si="19"/>
        <v>44944</v>
      </c>
      <c r="K78" s="442">
        <f t="shared" si="19"/>
        <v>44944</v>
      </c>
      <c r="L78" s="146"/>
      <c r="M78" s="146"/>
    </row>
    <row r="79" spans="2:13" ht="17.25" hidden="1" customHeight="1" x14ac:dyDescent="0.2">
      <c r="B79" s="153" t="s">
        <v>3437</v>
      </c>
      <c r="C79" s="605" t="s">
        <v>3507</v>
      </c>
      <c r="D79" s="605">
        <v>44957</v>
      </c>
      <c r="E79" s="605">
        <f t="shared" si="20"/>
        <v>44965</v>
      </c>
      <c r="F79" s="605">
        <f t="shared" si="21"/>
        <v>44968</v>
      </c>
      <c r="G79" s="606"/>
      <c r="H79" s="605">
        <f t="shared" si="22"/>
        <v>44974</v>
      </c>
      <c r="I79" s="468">
        <v>44958</v>
      </c>
      <c r="J79" s="442">
        <f t="shared" si="19"/>
        <v>44951</v>
      </c>
      <c r="K79" s="442">
        <f t="shared" si="19"/>
        <v>44951</v>
      </c>
      <c r="L79" s="146"/>
      <c r="M79" s="146"/>
    </row>
    <row r="80" spans="2:13" ht="17.25" hidden="1" customHeight="1" x14ac:dyDescent="0.2">
      <c r="B80" s="153" t="s">
        <v>3079</v>
      </c>
      <c r="C80" s="605" t="s">
        <v>3508</v>
      </c>
      <c r="D80" s="605">
        <v>44963</v>
      </c>
      <c r="E80" s="605">
        <f t="shared" si="20"/>
        <v>44971</v>
      </c>
      <c r="F80" s="605">
        <f t="shared" si="21"/>
        <v>44974</v>
      </c>
      <c r="G80" s="606"/>
      <c r="H80" s="605">
        <f t="shared" si="22"/>
        <v>44980</v>
      </c>
      <c r="I80" s="468">
        <v>44962</v>
      </c>
      <c r="J80" s="442">
        <v>44957</v>
      </c>
      <c r="K80" s="442">
        <f t="shared" si="19"/>
        <v>44958</v>
      </c>
      <c r="L80" s="146"/>
      <c r="M80" s="146"/>
    </row>
    <row r="81" spans="2:13" ht="17.25" hidden="1" customHeight="1" x14ac:dyDescent="0.2">
      <c r="B81" s="153" t="s">
        <v>3426</v>
      </c>
      <c r="C81" s="605" t="s">
        <v>3509</v>
      </c>
      <c r="D81" s="605">
        <v>44971</v>
      </c>
      <c r="E81" s="605">
        <f t="shared" si="20"/>
        <v>44979</v>
      </c>
      <c r="F81" s="605">
        <f t="shared" si="21"/>
        <v>44982</v>
      </c>
      <c r="G81" s="606"/>
      <c r="H81" s="605">
        <f t="shared" si="22"/>
        <v>44988</v>
      </c>
      <c r="I81" s="468"/>
      <c r="J81" s="442">
        <f>J80+7</f>
        <v>44964</v>
      </c>
      <c r="K81" s="442">
        <f t="shared" si="19"/>
        <v>44965</v>
      </c>
      <c r="L81" s="146"/>
      <c r="M81" s="146"/>
    </row>
    <row r="82" spans="2:13" ht="17.25" hidden="1" customHeight="1" x14ac:dyDescent="0.2">
      <c r="B82" s="689" t="s">
        <v>4393</v>
      </c>
      <c r="C82" s="690" t="s">
        <v>4394</v>
      </c>
      <c r="D82" s="606">
        <f t="shared" ref="D82" si="23">D81+7</f>
        <v>44978</v>
      </c>
      <c r="E82" s="606">
        <f t="shared" si="20"/>
        <v>44986</v>
      </c>
      <c r="F82" s="606">
        <f t="shared" si="21"/>
        <v>44989</v>
      </c>
      <c r="G82" s="606"/>
      <c r="H82" s="606">
        <f t="shared" si="22"/>
        <v>44995</v>
      </c>
      <c r="I82" s="468"/>
      <c r="J82" s="442"/>
      <c r="K82" s="442"/>
      <c r="L82" s="146"/>
      <c r="M82" s="146"/>
    </row>
    <row r="83" spans="2:13" ht="17.25" hidden="1" customHeight="1" x14ac:dyDescent="0.2">
      <c r="B83" s="691" t="s">
        <v>3773</v>
      </c>
      <c r="C83" s="690" t="s">
        <v>4394</v>
      </c>
      <c r="D83" s="606"/>
      <c r="E83" s="606"/>
      <c r="F83" s="606"/>
      <c r="G83" s="606"/>
      <c r="H83" s="606"/>
      <c r="I83" s="468"/>
      <c r="J83" s="442"/>
      <c r="K83" s="442"/>
      <c r="L83" s="146"/>
      <c r="M83" s="146"/>
    </row>
    <row r="84" spans="2:13" ht="17.25" hidden="1" customHeight="1" x14ac:dyDescent="0.2">
      <c r="B84" s="691" t="s">
        <v>4395</v>
      </c>
      <c r="C84" s="605" t="s">
        <v>4396</v>
      </c>
      <c r="D84" s="605">
        <v>45032</v>
      </c>
      <c r="E84" s="606"/>
      <c r="F84" s="606"/>
      <c r="G84" s="606"/>
      <c r="H84" s="606"/>
      <c r="I84" s="468"/>
      <c r="J84" s="442"/>
      <c r="K84" s="442"/>
      <c r="L84" s="146"/>
      <c r="M84" s="146"/>
    </row>
    <row r="85" spans="2:13" ht="15.6" hidden="1" customHeight="1" x14ac:dyDescent="0.2">
      <c r="B85" s="691" t="s">
        <v>3732</v>
      </c>
      <c r="C85" s="605" t="s">
        <v>4397</v>
      </c>
      <c r="D85" s="605">
        <v>45039</v>
      </c>
      <c r="E85" s="606">
        <f>D85+8</f>
        <v>45047</v>
      </c>
      <c r="F85" s="605">
        <f>D85+10</f>
        <v>45049</v>
      </c>
      <c r="G85" s="605">
        <f>D85+13</f>
        <v>45052</v>
      </c>
      <c r="H85" s="605">
        <f>D85+14</f>
        <v>45053</v>
      </c>
      <c r="I85" s="468"/>
      <c r="J85" s="442"/>
      <c r="K85" s="442"/>
      <c r="L85" s="146"/>
      <c r="M85" s="146"/>
    </row>
    <row r="86" spans="2:13" ht="17.25" hidden="1" customHeight="1" x14ac:dyDescent="0.2">
      <c r="B86" s="691" t="s">
        <v>4398</v>
      </c>
      <c r="C86" s="605" t="s">
        <v>4399</v>
      </c>
      <c r="D86" s="605">
        <f>D85+7</f>
        <v>45046</v>
      </c>
      <c r="E86" s="605">
        <f t="shared" ref="E86:E94" si="24">D86+8</f>
        <v>45054</v>
      </c>
      <c r="F86" s="605">
        <f t="shared" ref="F86:F94" si="25">D86+10</f>
        <v>45056</v>
      </c>
      <c r="G86" s="605">
        <f t="shared" ref="G86:G94" si="26">D86+13</f>
        <v>45059</v>
      </c>
      <c r="H86" s="605">
        <f t="shared" ref="H86:H94" si="27">D86+14</f>
        <v>45060</v>
      </c>
      <c r="I86" s="468"/>
      <c r="J86" s="442">
        <v>45046</v>
      </c>
      <c r="K86" s="442">
        <v>45047</v>
      </c>
      <c r="L86" s="146"/>
      <c r="M86" s="146"/>
    </row>
    <row r="87" spans="2:13" ht="17.25" hidden="1" customHeight="1" x14ac:dyDescent="0.2">
      <c r="B87" s="702" t="s">
        <v>4400</v>
      </c>
      <c r="C87" s="605" t="s">
        <v>4401</v>
      </c>
      <c r="D87" s="605">
        <f t="shared" ref="D87:D104" si="28">D86+7</f>
        <v>45053</v>
      </c>
      <c r="E87" s="605">
        <f t="shared" si="24"/>
        <v>45061</v>
      </c>
      <c r="F87" s="605">
        <f t="shared" si="25"/>
        <v>45063</v>
      </c>
      <c r="G87" s="605">
        <f t="shared" si="26"/>
        <v>45066</v>
      </c>
      <c r="H87" s="605">
        <f t="shared" si="27"/>
        <v>45067</v>
      </c>
      <c r="I87" s="468"/>
      <c r="J87" s="442">
        <f t="shared" ref="J87:J104" si="29">J86+7</f>
        <v>45053</v>
      </c>
      <c r="K87" s="442">
        <f t="shared" ref="K87:K104" si="30">K86+7</f>
        <v>45054</v>
      </c>
      <c r="L87" s="146"/>
      <c r="M87" s="146"/>
    </row>
    <row r="88" spans="2:13" ht="17.25" hidden="1" customHeight="1" x14ac:dyDescent="0.2">
      <c r="B88" s="437" t="s">
        <v>3740</v>
      </c>
      <c r="C88" s="605" t="s">
        <v>4402</v>
      </c>
      <c r="D88" s="605">
        <f t="shared" si="28"/>
        <v>45060</v>
      </c>
      <c r="E88" s="605">
        <f t="shared" si="24"/>
        <v>45068</v>
      </c>
      <c r="F88" s="605">
        <f t="shared" si="25"/>
        <v>45070</v>
      </c>
      <c r="G88" s="605">
        <f t="shared" si="26"/>
        <v>45073</v>
      </c>
      <c r="H88" s="605">
        <f t="shared" si="27"/>
        <v>45074</v>
      </c>
      <c r="I88" s="468"/>
      <c r="J88" s="442">
        <f t="shared" si="29"/>
        <v>45060</v>
      </c>
      <c r="K88" s="442">
        <f t="shared" si="30"/>
        <v>45061</v>
      </c>
      <c r="L88" s="146"/>
      <c r="M88" s="146"/>
    </row>
    <row r="89" spans="2:13" ht="17.25" hidden="1" customHeight="1" x14ac:dyDescent="0.2">
      <c r="B89" s="153" t="s">
        <v>3052</v>
      </c>
      <c r="C89" s="701" t="s">
        <v>4403</v>
      </c>
      <c r="D89" s="605">
        <f t="shared" si="28"/>
        <v>45067</v>
      </c>
      <c r="E89" s="605">
        <f t="shared" si="24"/>
        <v>45075</v>
      </c>
      <c r="F89" s="605">
        <f t="shared" si="25"/>
        <v>45077</v>
      </c>
      <c r="G89" s="605">
        <f t="shared" si="26"/>
        <v>45080</v>
      </c>
      <c r="H89" s="605">
        <f t="shared" si="27"/>
        <v>45081</v>
      </c>
      <c r="I89" s="468"/>
      <c r="J89" s="442">
        <f t="shared" si="29"/>
        <v>45067</v>
      </c>
      <c r="K89" s="442">
        <f t="shared" si="30"/>
        <v>45068</v>
      </c>
      <c r="L89" s="146"/>
      <c r="M89" s="146"/>
    </row>
    <row r="90" spans="2:13" ht="17.25" hidden="1" customHeight="1" x14ac:dyDescent="0.2">
      <c r="B90" s="153" t="s">
        <v>4404</v>
      </c>
      <c r="C90" s="701" t="s">
        <v>4405</v>
      </c>
      <c r="D90" s="605">
        <f t="shared" si="28"/>
        <v>45074</v>
      </c>
      <c r="E90" s="605">
        <f t="shared" si="24"/>
        <v>45082</v>
      </c>
      <c r="F90" s="605">
        <f t="shared" si="25"/>
        <v>45084</v>
      </c>
      <c r="G90" s="605">
        <f t="shared" si="26"/>
        <v>45087</v>
      </c>
      <c r="H90" s="605">
        <f t="shared" si="27"/>
        <v>45088</v>
      </c>
      <c r="I90" s="468"/>
      <c r="J90" s="442">
        <f t="shared" si="29"/>
        <v>45074</v>
      </c>
      <c r="K90" s="442">
        <f t="shared" si="30"/>
        <v>45075</v>
      </c>
      <c r="L90" s="146"/>
      <c r="M90" s="146"/>
    </row>
    <row r="91" spans="2:13" ht="17.25" hidden="1" customHeight="1" x14ac:dyDescent="0.2">
      <c r="B91" s="607" t="s">
        <v>3746</v>
      </c>
      <c r="C91" s="710" t="s">
        <v>4406</v>
      </c>
      <c r="D91" s="605">
        <f t="shared" si="28"/>
        <v>45081</v>
      </c>
      <c r="E91" s="605">
        <f t="shared" si="24"/>
        <v>45089</v>
      </c>
      <c r="F91" s="605">
        <f t="shared" si="25"/>
        <v>45091</v>
      </c>
      <c r="G91" s="605">
        <f t="shared" si="26"/>
        <v>45094</v>
      </c>
      <c r="H91" s="605">
        <f t="shared" si="27"/>
        <v>45095</v>
      </c>
      <c r="I91" s="468"/>
      <c r="J91" s="442">
        <f t="shared" si="29"/>
        <v>45081</v>
      </c>
      <c r="K91" s="442">
        <f t="shared" si="30"/>
        <v>45082</v>
      </c>
      <c r="L91" s="146"/>
      <c r="M91" s="146"/>
    </row>
    <row r="92" spans="2:13" ht="17.25" hidden="1" customHeight="1" x14ac:dyDescent="0.2">
      <c r="B92" s="153" t="s">
        <v>3764</v>
      </c>
      <c r="C92" s="320" t="s">
        <v>4407</v>
      </c>
      <c r="D92" s="605">
        <f t="shared" si="28"/>
        <v>45088</v>
      </c>
      <c r="E92" s="605">
        <f t="shared" si="24"/>
        <v>45096</v>
      </c>
      <c r="F92" s="605">
        <f t="shared" si="25"/>
        <v>45098</v>
      </c>
      <c r="G92" s="605">
        <f t="shared" si="26"/>
        <v>45101</v>
      </c>
      <c r="H92" s="605">
        <f t="shared" si="27"/>
        <v>45102</v>
      </c>
      <c r="I92" s="468"/>
      <c r="J92" s="442">
        <f t="shared" si="29"/>
        <v>45088</v>
      </c>
      <c r="K92" s="442">
        <f t="shared" si="30"/>
        <v>45089</v>
      </c>
      <c r="L92" s="146"/>
      <c r="M92" s="146"/>
    </row>
    <row r="93" spans="2:13" ht="17.25" hidden="1" customHeight="1" x14ac:dyDescent="0.2">
      <c r="B93" s="153" t="s">
        <v>4408</v>
      </c>
      <c r="C93" s="320" t="s">
        <v>4409</v>
      </c>
      <c r="D93" s="605">
        <f t="shared" si="28"/>
        <v>45095</v>
      </c>
      <c r="E93" s="605">
        <f t="shared" si="24"/>
        <v>45103</v>
      </c>
      <c r="F93" s="605">
        <f t="shared" si="25"/>
        <v>45105</v>
      </c>
      <c r="G93" s="605">
        <f t="shared" si="26"/>
        <v>45108</v>
      </c>
      <c r="H93" s="605">
        <f t="shared" si="27"/>
        <v>45109</v>
      </c>
      <c r="I93" s="468"/>
      <c r="J93" s="442">
        <f t="shared" si="29"/>
        <v>45095</v>
      </c>
      <c r="K93" s="442">
        <f t="shared" si="30"/>
        <v>45096</v>
      </c>
      <c r="L93" s="146"/>
      <c r="M93" s="146"/>
    </row>
    <row r="94" spans="2:13" ht="17.25" hidden="1" customHeight="1" x14ac:dyDescent="0.2">
      <c r="B94" s="153" t="s">
        <v>3775</v>
      </c>
      <c r="C94" s="320" t="s">
        <v>4410</v>
      </c>
      <c r="D94" s="605">
        <f t="shared" si="28"/>
        <v>45102</v>
      </c>
      <c r="E94" s="605">
        <f t="shared" si="24"/>
        <v>45110</v>
      </c>
      <c r="F94" s="605">
        <f t="shared" si="25"/>
        <v>45112</v>
      </c>
      <c r="G94" s="605">
        <f t="shared" si="26"/>
        <v>45115</v>
      </c>
      <c r="H94" s="605">
        <f t="shared" si="27"/>
        <v>45116</v>
      </c>
      <c r="I94" s="468"/>
      <c r="J94" s="442">
        <f t="shared" si="29"/>
        <v>45102</v>
      </c>
      <c r="K94" s="442">
        <f t="shared" si="30"/>
        <v>45103</v>
      </c>
      <c r="L94" s="146"/>
      <c r="M94" s="146"/>
    </row>
    <row r="95" spans="2:13" ht="17.25" hidden="1" customHeight="1" x14ac:dyDescent="0.2">
      <c r="B95" s="153" t="s">
        <v>4411</v>
      </c>
      <c r="C95" s="320" t="s">
        <v>4412</v>
      </c>
      <c r="D95" s="605">
        <f t="shared" si="28"/>
        <v>45109</v>
      </c>
      <c r="E95" s="606">
        <f t="shared" ref="E95" si="31">D95+8</f>
        <v>45117</v>
      </c>
      <c r="F95" s="605">
        <f t="shared" ref="F95" si="32">D95+10</f>
        <v>45119</v>
      </c>
      <c r="G95" s="605">
        <f t="shared" ref="G95" si="33">D95+13</f>
        <v>45122</v>
      </c>
      <c r="H95" s="605">
        <f t="shared" ref="H95" si="34">D95+14</f>
        <v>45123</v>
      </c>
      <c r="I95" s="468"/>
      <c r="J95" s="442">
        <f t="shared" si="29"/>
        <v>45109</v>
      </c>
      <c r="K95" s="442">
        <f t="shared" si="30"/>
        <v>45110</v>
      </c>
      <c r="L95" s="146"/>
      <c r="M95" s="146"/>
    </row>
    <row r="96" spans="2:13" ht="17.25" hidden="1" customHeight="1" x14ac:dyDescent="0.2">
      <c r="B96" s="153" t="s">
        <v>4413</v>
      </c>
      <c r="C96" s="320" t="s">
        <v>4414</v>
      </c>
      <c r="D96" s="605">
        <f t="shared" si="28"/>
        <v>45116</v>
      </c>
      <c r="E96" s="606">
        <f t="shared" ref="E96" si="35">D96+8</f>
        <v>45124</v>
      </c>
      <c r="F96" s="605">
        <f t="shared" ref="F96" si="36">D96+10</f>
        <v>45126</v>
      </c>
      <c r="G96" s="605">
        <f t="shared" ref="G96" si="37">D96+13</f>
        <v>45129</v>
      </c>
      <c r="H96" s="739">
        <f t="shared" ref="H96" si="38">D96+14</f>
        <v>45130</v>
      </c>
      <c r="I96" s="468"/>
      <c r="J96" s="442">
        <f t="shared" si="29"/>
        <v>45116</v>
      </c>
      <c r="K96" s="442">
        <f t="shared" si="30"/>
        <v>45117</v>
      </c>
      <c r="L96" s="146"/>
      <c r="M96" s="146"/>
    </row>
    <row r="97" spans="2:13" ht="17.25" customHeight="1" x14ac:dyDescent="0.2">
      <c r="B97" s="153" t="s">
        <v>3732</v>
      </c>
      <c r="C97" s="320" t="s">
        <v>4415</v>
      </c>
      <c r="D97" s="605">
        <f t="shared" si="28"/>
        <v>45123</v>
      </c>
      <c r="E97" s="606">
        <f t="shared" ref="E97" si="39">D97+8</f>
        <v>45131</v>
      </c>
      <c r="F97" s="605">
        <f t="shared" ref="F97" si="40">D97+10</f>
        <v>45133</v>
      </c>
      <c r="G97" s="605">
        <f t="shared" ref="G97" si="41">D97+13</f>
        <v>45136</v>
      </c>
      <c r="H97" s="605">
        <f t="shared" ref="H97" si="42">D97+14</f>
        <v>45137</v>
      </c>
      <c r="I97" s="468"/>
      <c r="J97" s="442">
        <f t="shared" si="29"/>
        <v>45123</v>
      </c>
      <c r="K97" s="442">
        <f t="shared" si="30"/>
        <v>45124</v>
      </c>
      <c r="L97" s="146"/>
      <c r="M97" s="146"/>
    </row>
    <row r="98" spans="2:13" ht="17.25" customHeight="1" x14ac:dyDescent="0.2">
      <c r="B98" s="153" t="s">
        <v>4400</v>
      </c>
      <c r="C98" s="320" t="s">
        <v>4416</v>
      </c>
      <c r="D98" s="605">
        <f t="shared" si="28"/>
        <v>45130</v>
      </c>
      <c r="E98" s="605">
        <f t="shared" ref="E98" si="43">D98+8</f>
        <v>45138</v>
      </c>
      <c r="F98" s="605">
        <f t="shared" ref="F98" si="44">D98+10</f>
        <v>45140</v>
      </c>
      <c r="G98" s="605">
        <f t="shared" ref="G98" si="45">D98+13</f>
        <v>45143</v>
      </c>
      <c r="H98" s="605">
        <f t="shared" ref="H98" si="46">D98+14</f>
        <v>45144</v>
      </c>
      <c r="I98" s="468"/>
      <c r="J98" s="442">
        <f t="shared" si="29"/>
        <v>45130</v>
      </c>
      <c r="K98" s="442">
        <f t="shared" si="30"/>
        <v>45131</v>
      </c>
      <c r="L98" s="146"/>
      <c r="M98" s="146"/>
    </row>
    <row r="99" spans="2:13" ht="17.25" customHeight="1" x14ac:dyDescent="0.2">
      <c r="B99" s="153" t="s">
        <v>4417</v>
      </c>
      <c r="C99" s="320" t="s">
        <v>4418</v>
      </c>
      <c r="D99" s="605">
        <f t="shared" si="28"/>
        <v>45137</v>
      </c>
      <c r="E99" s="606">
        <f t="shared" ref="E99" si="47">D99+8</f>
        <v>45145</v>
      </c>
      <c r="F99" s="605">
        <f t="shared" ref="F99" si="48">D99+10</f>
        <v>45147</v>
      </c>
      <c r="G99" s="605">
        <f t="shared" ref="G99" si="49">D99+13</f>
        <v>45150</v>
      </c>
      <c r="H99" s="605">
        <f t="shared" ref="H99" si="50">D99+14</f>
        <v>45151</v>
      </c>
      <c r="I99" s="468"/>
      <c r="J99" s="442">
        <f t="shared" si="29"/>
        <v>45137</v>
      </c>
      <c r="K99" s="442">
        <f t="shared" si="30"/>
        <v>45138</v>
      </c>
      <c r="L99" s="146"/>
      <c r="M99" s="146"/>
    </row>
    <row r="100" spans="2:13" ht="17.25" customHeight="1" x14ac:dyDescent="0.2">
      <c r="B100" s="153" t="s">
        <v>4419</v>
      </c>
      <c r="C100" s="320" t="s">
        <v>4420</v>
      </c>
      <c r="D100" s="605">
        <v>45151</v>
      </c>
      <c r="E100" s="605">
        <f t="shared" ref="E100" si="51">D100+8</f>
        <v>45159</v>
      </c>
      <c r="F100" s="605">
        <f t="shared" ref="F100" si="52">D100+10</f>
        <v>45161</v>
      </c>
      <c r="G100" s="605">
        <f t="shared" ref="G100" si="53">D100+13</f>
        <v>45164</v>
      </c>
      <c r="H100" s="605">
        <f t="shared" ref="H100" si="54">D100+14</f>
        <v>45165</v>
      </c>
      <c r="I100" s="468"/>
      <c r="J100" s="442">
        <f t="shared" si="29"/>
        <v>45144</v>
      </c>
      <c r="K100" s="442">
        <f t="shared" si="30"/>
        <v>45145</v>
      </c>
      <c r="L100" s="742">
        <v>45151</v>
      </c>
      <c r="M100" s="146"/>
    </row>
    <row r="101" spans="2:13" ht="17.25" customHeight="1" x14ac:dyDescent="0.2">
      <c r="B101" s="153" t="s">
        <v>3740</v>
      </c>
      <c r="C101" s="320" t="s">
        <v>4421</v>
      </c>
      <c r="D101" s="605">
        <f t="shared" si="28"/>
        <v>45158</v>
      </c>
      <c r="E101" s="605">
        <f t="shared" ref="E101" si="55">D101+8</f>
        <v>45166</v>
      </c>
      <c r="F101" s="605">
        <f t="shared" ref="F101" si="56">D101+10</f>
        <v>45168</v>
      </c>
      <c r="G101" s="605">
        <f t="shared" ref="G101" si="57">D101+13</f>
        <v>45171</v>
      </c>
      <c r="H101" s="605">
        <f t="shared" ref="H101" si="58">D101+14</f>
        <v>45172</v>
      </c>
      <c r="I101" s="468"/>
      <c r="J101" s="442">
        <f t="shared" si="29"/>
        <v>45151</v>
      </c>
      <c r="K101" s="442">
        <f t="shared" si="30"/>
        <v>45152</v>
      </c>
      <c r="L101" s="742">
        <v>45158</v>
      </c>
      <c r="M101" s="146"/>
    </row>
    <row r="102" spans="2:13" ht="17.25" customHeight="1" x14ac:dyDescent="0.2">
      <c r="B102" s="741" t="s">
        <v>439</v>
      </c>
      <c r="C102" s="320" t="s">
        <v>4422</v>
      </c>
      <c r="D102" s="606">
        <f t="shared" si="28"/>
        <v>45165</v>
      </c>
      <c r="E102" s="606">
        <f t="shared" ref="E102" si="59">D102+8</f>
        <v>45173</v>
      </c>
      <c r="F102" s="606">
        <f t="shared" ref="F102" si="60">D102+10</f>
        <v>45175</v>
      </c>
      <c r="G102" s="606">
        <f t="shared" ref="G102" si="61">D102+13</f>
        <v>45178</v>
      </c>
      <c r="H102" s="606">
        <f t="shared" ref="H102" si="62">D102+14</f>
        <v>45179</v>
      </c>
      <c r="I102" s="562"/>
      <c r="J102" s="561">
        <f t="shared" si="29"/>
        <v>45158</v>
      </c>
      <c r="K102" s="561">
        <f t="shared" si="30"/>
        <v>45159</v>
      </c>
      <c r="L102" s="146"/>
      <c r="M102" s="146"/>
    </row>
    <row r="103" spans="2:13" ht="17.25" customHeight="1" x14ac:dyDescent="0.2">
      <c r="B103" s="153" t="s">
        <v>3726</v>
      </c>
      <c r="C103" s="320" t="s">
        <v>4423</v>
      </c>
      <c r="D103" s="605">
        <v>45165</v>
      </c>
      <c r="E103" s="605">
        <f t="shared" ref="E103" si="63">D103+8</f>
        <v>45173</v>
      </c>
      <c r="F103" s="605">
        <f t="shared" ref="F103" si="64">D103+10</f>
        <v>45175</v>
      </c>
      <c r="G103" s="605">
        <f t="shared" ref="G103" si="65">D103+13</f>
        <v>45178</v>
      </c>
      <c r="H103" s="605">
        <f t="shared" ref="H103" si="66">D103+14</f>
        <v>45179</v>
      </c>
      <c r="I103" s="468"/>
      <c r="J103" s="442">
        <f t="shared" si="29"/>
        <v>45165</v>
      </c>
      <c r="K103" s="442">
        <f t="shared" si="30"/>
        <v>45166</v>
      </c>
      <c r="L103" s="146"/>
      <c r="M103" s="146"/>
    </row>
    <row r="104" spans="2:13" ht="17.25" customHeight="1" x14ac:dyDescent="0.2">
      <c r="B104" s="153" t="s">
        <v>3746</v>
      </c>
      <c r="C104" s="320" t="s">
        <v>4424</v>
      </c>
      <c r="D104" s="605">
        <f t="shared" si="28"/>
        <v>45172</v>
      </c>
      <c r="E104" s="605">
        <f t="shared" ref="E104" si="67">D104+8</f>
        <v>45180</v>
      </c>
      <c r="F104" s="605">
        <f t="shared" ref="F104" si="68">D104+10</f>
        <v>45182</v>
      </c>
      <c r="G104" s="605">
        <f t="shared" ref="G104" si="69">D104+13</f>
        <v>45185</v>
      </c>
      <c r="H104" s="605">
        <f t="shared" ref="H104" si="70">D104+14</f>
        <v>45186</v>
      </c>
      <c r="I104" s="468"/>
      <c r="J104" s="442">
        <f t="shared" si="29"/>
        <v>45172</v>
      </c>
      <c r="K104" s="442">
        <f t="shared" si="30"/>
        <v>45173</v>
      </c>
      <c r="L104" s="146"/>
      <c r="M104" s="146"/>
    </row>
    <row r="105" spans="2:13" ht="17.25" customHeight="1" x14ac:dyDescent="0.2">
      <c r="B105" s="164"/>
      <c r="C105" s="155"/>
      <c r="D105" s="155"/>
      <c r="E105" s="155"/>
      <c r="F105" s="155"/>
      <c r="G105" s="155"/>
      <c r="H105" s="155"/>
      <c r="I105" s="155"/>
      <c r="J105" s="155"/>
      <c r="K105" s="444"/>
      <c r="L105" s="146"/>
      <c r="M105" s="146"/>
    </row>
    <row r="106" spans="2:13" ht="17.25" customHeight="1" x14ac:dyDescent="0.2">
      <c r="B106" s="433" t="s">
        <v>1398</v>
      </c>
      <c r="C106" s="155"/>
      <c r="D106" s="155"/>
      <c r="E106" s="155"/>
      <c r="F106" s="147"/>
      <c r="G106" s="147"/>
      <c r="H106" s="147"/>
      <c r="I106" s="147"/>
      <c r="J106" s="146"/>
      <c r="K106" s="146"/>
      <c r="L106" s="260"/>
    </row>
    <row r="107" spans="2:13" s="159" customFormat="1" ht="17.25" customHeight="1" x14ac:dyDescent="0.2">
      <c r="B107" s="157"/>
      <c r="C107" s="145"/>
      <c r="D107" s="145"/>
      <c r="E107" s="145"/>
      <c r="G107" s="145"/>
      <c r="H107" s="145"/>
      <c r="I107" s="145"/>
      <c r="J107" s="145"/>
      <c r="L107" s="147"/>
      <c r="M107" s="145"/>
    </row>
    <row r="108" spans="2:13" s="159" customFormat="1" ht="17.25" customHeight="1" x14ac:dyDescent="0.2">
      <c r="B108" s="192" t="s">
        <v>528</v>
      </c>
      <c r="C108" s="193"/>
      <c r="D108" s="193"/>
      <c r="E108" s="194"/>
      <c r="F108" s="195" t="s">
        <v>1418</v>
      </c>
      <c r="G108" s="195"/>
      <c r="H108" s="193"/>
      <c r="I108" s="193"/>
      <c r="J108" s="195" t="s">
        <v>530</v>
      </c>
      <c r="K108" s="195"/>
      <c r="L108" s="195"/>
      <c r="M108" s="193"/>
    </row>
    <row r="109" spans="2:13" s="159" customFormat="1" ht="17.25" customHeight="1" x14ac:dyDescent="0.2">
      <c r="B109" s="197" t="s">
        <v>531</v>
      </c>
      <c r="C109" s="193"/>
      <c r="D109" s="198" t="s">
        <v>532</v>
      </c>
      <c r="E109" s="199"/>
      <c r="F109" s="197" t="s">
        <v>533</v>
      </c>
      <c r="G109" s="193"/>
      <c r="H109" s="198" t="s">
        <v>534</v>
      </c>
      <c r="I109" s="193"/>
      <c r="J109" s="197" t="s">
        <v>535</v>
      </c>
      <c r="K109" s="198" t="s">
        <v>536</v>
      </c>
      <c r="M109" s="193"/>
    </row>
    <row r="110" spans="2:13" s="159" customFormat="1" ht="17.25" customHeight="1" x14ac:dyDescent="0.2">
      <c r="B110" s="424" t="s">
        <v>537</v>
      </c>
      <c r="C110" s="202"/>
      <c r="D110" s="584" t="s">
        <v>538</v>
      </c>
      <c r="E110" s="197"/>
      <c r="F110" s="723" t="s">
        <v>539</v>
      </c>
      <c r="G110" s="747" t="s">
        <v>540</v>
      </c>
      <c r="H110" s="252" t="s">
        <v>541</v>
      </c>
      <c r="I110" s="193"/>
      <c r="J110" s="201" t="s">
        <v>542</v>
      </c>
      <c r="K110" s="203" t="s">
        <v>543</v>
      </c>
      <c r="L110" s="203"/>
      <c r="M110" s="193"/>
    </row>
    <row r="111" spans="2:13" s="159" customFormat="1" ht="17.25" customHeight="1" x14ac:dyDescent="0.2">
      <c r="B111" s="424" t="s">
        <v>544</v>
      </c>
      <c r="C111" s="202"/>
      <c r="D111" s="584" t="s">
        <v>545</v>
      </c>
      <c r="E111" s="197"/>
      <c r="F111" s="723" t="s">
        <v>546</v>
      </c>
      <c r="G111" s="747" t="s">
        <v>547</v>
      </c>
      <c r="H111" s="252" t="s">
        <v>548</v>
      </c>
      <c r="I111" s="193"/>
      <c r="J111" s="201" t="s">
        <v>549</v>
      </c>
      <c r="K111" s="203" t="s">
        <v>550</v>
      </c>
      <c r="L111" s="203"/>
      <c r="M111" s="193"/>
    </row>
    <row r="112" spans="2:13" s="159" customFormat="1" ht="17.25" customHeight="1" x14ac:dyDescent="0.2">
      <c r="B112" s="201" t="s">
        <v>2640</v>
      </c>
      <c r="C112" s="202"/>
      <c r="D112" s="203" t="s">
        <v>552</v>
      </c>
      <c r="E112" s="197"/>
      <c r="F112" s="723" t="s">
        <v>553</v>
      </c>
      <c r="G112" s="747" t="s">
        <v>554</v>
      </c>
      <c r="H112" s="252" t="s">
        <v>555</v>
      </c>
      <c r="I112" s="193"/>
      <c r="J112" s="424" t="s">
        <v>556</v>
      </c>
      <c r="K112" s="584" t="s">
        <v>557</v>
      </c>
      <c r="L112" s="203"/>
      <c r="M112" s="193"/>
    </row>
    <row r="113" spans="2:11" s="159" customFormat="1" ht="17.25" customHeight="1" x14ac:dyDescent="0.2">
      <c r="B113" s="201" t="s">
        <v>558</v>
      </c>
      <c r="C113" s="202"/>
      <c r="D113" s="203" t="s">
        <v>559</v>
      </c>
      <c r="E113" s="197"/>
      <c r="F113" s="723" t="s">
        <v>560</v>
      </c>
      <c r="G113" s="747" t="s">
        <v>561</v>
      </c>
      <c r="H113" s="252" t="s">
        <v>562</v>
      </c>
      <c r="I113" s="193"/>
      <c r="J113" s="201" t="s">
        <v>563</v>
      </c>
      <c r="K113" s="203" t="s">
        <v>564</v>
      </c>
    </row>
    <row r="114" spans="2:11" s="159" customFormat="1" ht="17.25" customHeight="1" x14ac:dyDescent="0.2">
      <c r="B114" s="424" t="s">
        <v>565</v>
      </c>
      <c r="C114" s="202"/>
      <c r="D114" s="584" t="s">
        <v>566</v>
      </c>
      <c r="E114" s="197"/>
      <c r="F114" s="723" t="s">
        <v>2641</v>
      </c>
      <c r="G114" s="747" t="s">
        <v>568</v>
      </c>
      <c r="H114" s="252" t="s">
        <v>2642</v>
      </c>
      <c r="I114" s="193"/>
      <c r="J114" s="201" t="s">
        <v>570</v>
      </c>
      <c r="K114" s="203" t="s">
        <v>571</v>
      </c>
    </row>
    <row r="115" spans="2:11" s="159" customFormat="1" ht="17.25" customHeight="1" x14ac:dyDescent="0.2">
      <c r="B115" s="424" t="s">
        <v>1428</v>
      </c>
      <c r="C115" s="202"/>
      <c r="D115" s="584" t="s">
        <v>1429</v>
      </c>
      <c r="E115" s="197"/>
      <c r="F115" s="723"/>
      <c r="G115" s="747"/>
      <c r="H115" s="252"/>
      <c r="I115" s="193"/>
      <c r="J115" s="201" t="s">
        <v>1430</v>
      </c>
      <c r="K115" s="203" t="s">
        <v>1432</v>
      </c>
    </row>
    <row r="116" spans="2:11" s="159" customFormat="1" ht="17.25" customHeight="1" x14ac:dyDescent="0.2">
      <c r="B116" s="424" t="s">
        <v>572</v>
      </c>
      <c r="C116" s="202"/>
      <c r="D116" s="584" t="s">
        <v>573</v>
      </c>
      <c r="E116" s="197"/>
      <c r="F116" s="517"/>
      <c r="G116"/>
      <c r="H116"/>
      <c r="I116" s="193"/>
      <c r="J116" s="424" t="s">
        <v>577</v>
      </c>
      <c r="K116" s="425" t="s">
        <v>578</v>
      </c>
    </row>
    <row r="117" spans="2:11" s="159" customFormat="1" ht="17.25" customHeight="1" x14ac:dyDescent="0.2">
      <c r="B117" s="424" t="s">
        <v>579</v>
      </c>
      <c r="C117" s="202"/>
      <c r="D117" s="584" t="s">
        <v>580</v>
      </c>
      <c r="E117" s="11"/>
      <c r="F117" s="11"/>
      <c r="G117" s="14"/>
      <c r="H117" s="13"/>
      <c r="I117" s="193"/>
      <c r="J117" s="197"/>
      <c r="K117" s="193"/>
    </row>
    <row r="118" spans="2:11" ht="17.25" customHeight="1" x14ac:dyDescent="0.2">
      <c r="B118" s="196"/>
      <c r="C118" s="196"/>
      <c r="D118" s="204"/>
      <c r="E118" s="204"/>
      <c r="F118" s="201"/>
      <c r="G118" s="197"/>
      <c r="H118" s="203"/>
      <c r="I118" s="193"/>
      <c r="J118" s="18"/>
      <c r="K118" s="18"/>
    </row>
    <row r="119" spans="2:11" ht="17.25" customHeight="1" x14ac:dyDescent="0.2">
      <c r="B119" s="193" t="s">
        <v>1435</v>
      </c>
      <c r="C119" s="193" t="s">
        <v>1436</v>
      </c>
      <c r="D119" s="205"/>
      <c r="E119" s="193"/>
      <c r="F119" s="193" t="s">
        <v>1437</v>
      </c>
      <c r="G119" s="206" t="s">
        <v>1438</v>
      </c>
      <c r="H119" s="196"/>
      <c r="I119" s="193"/>
      <c r="J119" s="193" t="s">
        <v>1437</v>
      </c>
      <c r="K119" s="193" t="s">
        <v>1439</v>
      </c>
    </row>
  </sheetData>
  <hyperlinks>
    <hyperlink ref="H109" r:id="rId1" display="custsvc@msca.com.sg" xr:uid="{E3B11487-F51E-45A5-AE96-434A3C09E814}"/>
    <hyperlink ref="K109" r:id="rId2" display="sinexp@msca.com.sg" xr:uid="{9AEA51CE-A9B0-494A-AFED-E8E7E5808883}"/>
    <hyperlink ref="D109" r:id="rId3" display="mktg-dept@msca.com.sg" xr:uid="{DA407F24-DBB2-40A0-A57C-6C1EB146CE5B}"/>
    <hyperlink ref="H2" location="HOME!Print_Area" display="HOME" xr:uid="{6945EEA5-1032-4DD4-A645-D9F94C76B058}"/>
    <hyperlink ref="K114" r:id="rId4" display="kslim@msca.com.sg" xr:uid="{0036AB08-34DB-4655-BB02-6C9BB899F502}"/>
    <hyperlink ref="K113" r:id="rId5" display="mailto:skoh@msca.com.sg" xr:uid="{9C61250E-7E89-4ED4-BFAE-4AE3FD90D509}"/>
    <hyperlink ref="K115" r:id="rId6" display="ytluo@msca.com.sg" xr:uid="{0363141F-D3B9-46CE-B1AA-3A528ABFF456}"/>
    <hyperlink ref="K112" r:id="rId7" xr:uid="{36904276-4BD6-400A-8187-780DDA708725}"/>
    <hyperlink ref="K116" r:id="rId8" xr:uid="{D867D7BF-DB11-4692-B43D-6570FA6A8032}"/>
    <hyperlink ref="D113" r:id="rId9" display="custsvc@msca.com.sg" xr:uid="{AA93FB40-0FCC-49B5-8609-6570E30EEB28}"/>
    <hyperlink ref="D115" r:id="rId10" xr:uid="{013D5CA9-626F-49E6-AE81-59F0E9973E4B}"/>
    <hyperlink ref="D114" r:id="rId11" xr:uid="{DC05F79F-E934-43B2-AAF2-02A0B64F2654}"/>
    <hyperlink ref="D111" r:id="rId12" xr:uid="{A0C2F092-68C8-4075-99C9-80D87BF580C9}"/>
    <hyperlink ref="D110" r:id="rId13" xr:uid="{9A599D50-B26B-43C7-9516-BE4E7A8190C0}"/>
    <hyperlink ref="D117" r:id="rId14" xr:uid="{FC547BE4-9E72-49CF-952E-813004981C92}"/>
  </hyperlinks>
  <pageMargins left="0.7" right="0.7" top="0.75" bottom="0.75" header="0.3" footer="0.3"/>
  <pageSetup paperSize="9" scale="51" orientation="landscape" r:id="rId15"/>
  <headerFooter>
    <oddFooter>&amp;L_x000D_&amp;1#&amp;"Calibri"&amp;10&amp;K000000 Sensitivity: Public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rgb="FFFFCCCC"/>
    <pageSetUpPr fitToPage="1"/>
  </sheetPr>
  <dimension ref="A2:S88"/>
  <sheetViews>
    <sheetView showGridLines="0" zoomScale="130" zoomScaleNormal="130" zoomScaleSheetLayoutView="75" workbookViewId="0">
      <selection activeCell="F77" sqref="F77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hidden="1" customWidth="1"/>
    <col min="11" max="11" width="18.7109375" style="145" hidden="1" customWidth="1"/>
    <col min="12" max="19" width="25.7109375" style="145" customWidth="1"/>
    <col min="20" max="20" width="18.7109375" style="145" customWidth="1"/>
    <col min="21" max="16384" width="9.140625" style="145"/>
  </cols>
  <sheetData>
    <row r="2" spans="1:19" ht="17.25" customHeight="1" thickBot="1" x14ac:dyDescent="0.25">
      <c r="B2" s="1163" t="s">
        <v>116</v>
      </c>
      <c r="C2" s="1163"/>
      <c r="D2" s="1163"/>
      <c r="E2" s="1163"/>
      <c r="F2" s="1163"/>
      <c r="G2" s="1163"/>
      <c r="H2" s="1163"/>
      <c r="I2" s="1023"/>
      <c r="J2" s="986" t="s">
        <v>373</v>
      </c>
    </row>
    <row r="3" spans="1:19" ht="17.25" customHeight="1" thickBot="1" x14ac:dyDescent="0.25">
      <c r="B3" s="165"/>
    </row>
    <row r="4" spans="1:19" ht="30" customHeight="1" thickBot="1" x14ac:dyDescent="0.25">
      <c r="A4" s="186"/>
      <c r="B4" s="1148" t="s">
        <v>4425</v>
      </c>
      <c r="C4" s="1149"/>
      <c r="D4" s="1149"/>
      <c r="E4" s="1149"/>
      <c r="F4" s="1149"/>
      <c r="G4" s="1149"/>
      <c r="H4" s="1150"/>
      <c r="I4" s="147"/>
      <c r="K4" s="1021"/>
      <c r="L4" s="1021"/>
    </row>
    <row r="5" spans="1:19" ht="16.5" customHeight="1" x14ac:dyDescent="0.2">
      <c r="C5" s="148"/>
      <c r="D5" s="148"/>
      <c r="E5" s="148"/>
      <c r="F5" s="148"/>
      <c r="G5" s="148"/>
      <c r="H5" s="148"/>
      <c r="I5" s="148"/>
    </row>
    <row r="6" spans="1:19" ht="16.5" customHeight="1" x14ac:dyDescent="0.2">
      <c r="B6" s="148"/>
      <c r="C6" s="148"/>
      <c r="D6" s="148"/>
      <c r="E6" s="148"/>
      <c r="F6" s="148"/>
      <c r="G6" s="148"/>
      <c r="H6" s="148"/>
      <c r="I6" s="148"/>
    </row>
    <row r="7" spans="1:19" ht="50.1" customHeight="1" x14ac:dyDescent="0.2">
      <c r="A7" s="310"/>
      <c r="B7" s="1153" t="s">
        <v>4426</v>
      </c>
      <c r="C7" s="1154"/>
      <c r="D7" s="1190" t="s">
        <v>377</v>
      </c>
      <c r="E7" s="973" t="s">
        <v>205</v>
      </c>
      <c r="F7" s="970" t="s">
        <v>1511</v>
      </c>
      <c r="G7" s="970" t="s">
        <v>4427</v>
      </c>
      <c r="H7" s="970" t="s">
        <v>4428</v>
      </c>
      <c r="I7" s="856"/>
      <c r="J7" s="899" t="s">
        <v>1509</v>
      </c>
      <c r="K7" s="783"/>
      <c r="L7" s="970" t="s">
        <v>4429</v>
      </c>
      <c r="M7" s="970" t="s">
        <v>4430</v>
      </c>
      <c r="N7" s="1032" t="s">
        <v>4431</v>
      </c>
      <c r="O7" s="970" t="s">
        <v>4432</v>
      </c>
      <c r="P7" s="970" t="s">
        <v>3562</v>
      </c>
      <c r="Q7" s="970" t="s">
        <v>4433</v>
      </c>
      <c r="R7" s="970" t="s">
        <v>4434</v>
      </c>
      <c r="S7" s="970" t="s">
        <v>4435</v>
      </c>
    </row>
    <row r="8" spans="1:19" ht="20.100000000000001" customHeight="1" x14ac:dyDescent="0.2">
      <c r="A8" s="310"/>
      <c r="B8" s="973" t="s">
        <v>381</v>
      </c>
      <c r="C8" s="973" t="s">
        <v>382</v>
      </c>
      <c r="D8" s="1191"/>
      <c r="E8" s="969" t="s">
        <v>294</v>
      </c>
      <c r="F8" s="969" t="s">
        <v>172</v>
      </c>
      <c r="G8" s="995" t="s">
        <v>277</v>
      </c>
      <c r="H8" s="995" t="s">
        <v>280</v>
      </c>
      <c r="I8" s="769"/>
      <c r="J8" s="1097" t="s">
        <v>383</v>
      </c>
      <c r="K8" s="195"/>
      <c r="L8" s="1033" t="s">
        <v>198</v>
      </c>
      <c r="M8" s="1033" t="s">
        <v>4436</v>
      </c>
      <c r="N8" s="1034" t="s">
        <v>193</v>
      </c>
      <c r="O8" s="1020" t="s">
        <v>4436</v>
      </c>
      <c r="P8" s="1020" t="s">
        <v>4437</v>
      </c>
      <c r="Q8" s="1020" t="s">
        <v>4438</v>
      </c>
      <c r="R8" s="1020" t="s">
        <v>4438</v>
      </c>
      <c r="S8" s="1020" t="s">
        <v>4439</v>
      </c>
    </row>
    <row r="9" spans="1:19" ht="17.25" hidden="1" customHeight="1" x14ac:dyDescent="0.2">
      <c r="B9" s="735" t="s">
        <v>4097</v>
      </c>
      <c r="C9" s="775" t="s">
        <v>4440</v>
      </c>
      <c r="D9" s="634">
        <v>44930</v>
      </c>
      <c r="E9" s="634">
        <f t="shared" ref="E9" si="0">D9+5</f>
        <v>44935</v>
      </c>
      <c r="F9" s="634">
        <f t="shared" ref="F9" si="1">D9+11</f>
        <v>44941</v>
      </c>
      <c r="G9" s="634">
        <f t="shared" ref="G9" si="2">D9+15</f>
        <v>44945</v>
      </c>
      <c r="H9" s="634">
        <f t="shared" ref="H9" si="3">D9+18</f>
        <v>44948</v>
      </c>
      <c r="I9" s="769"/>
      <c r="J9" s="786" t="e">
        <f>#REF!+7</f>
        <v>#REF!</v>
      </c>
      <c r="K9" s="786"/>
      <c r="L9" s="634">
        <f t="shared" ref="L9:L22" si="4">D9+20</f>
        <v>44950</v>
      </c>
      <c r="M9" s="634">
        <f t="shared" ref="M9:M22" si="5">D9+13</f>
        <v>44943</v>
      </c>
      <c r="N9" s="870">
        <f t="shared" ref="N9:N16" si="6">G9+14</f>
        <v>44959</v>
      </c>
      <c r="O9" s="1024">
        <f t="shared" ref="O9:O22" si="7">SUM(D9+13)</f>
        <v>44943</v>
      </c>
      <c r="P9" s="1024">
        <f t="shared" ref="P9:P22" si="8">D9+21</f>
        <v>44951</v>
      </c>
      <c r="Q9" s="1024">
        <f t="shared" ref="Q9:Q22" si="9">D9+15</f>
        <v>44945</v>
      </c>
      <c r="R9" s="1024">
        <f t="shared" ref="R9:R22" si="10">D9+15</f>
        <v>44945</v>
      </c>
      <c r="S9" s="1024">
        <f t="shared" ref="S9:S16" si="11">G9+13</f>
        <v>44958</v>
      </c>
    </row>
    <row r="10" spans="1:19" ht="17.25" hidden="1" customHeight="1" x14ac:dyDescent="0.2">
      <c r="B10" s="735" t="s">
        <v>3183</v>
      </c>
      <c r="C10" s="775" t="s">
        <v>4441</v>
      </c>
      <c r="D10" s="634">
        <f t="shared" ref="D10" si="12">D9+7</f>
        <v>44937</v>
      </c>
      <c r="E10" s="634">
        <f t="shared" ref="E10" si="13">D10+5</f>
        <v>44942</v>
      </c>
      <c r="F10" s="634">
        <f t="shared" ref="F10" si="14">D10+11</f>
        <v>44948</v>
      </c>
      <c r="G10" s="634">
        <f t="shared" ref="G10" si="15">D10+15</f>
        <v>44952</v>
      </c>
      <c r="H10" s="634">
        <f t="shared" ref="H10" si="16">D10+18</f>
        <v>44955</v>
      </c>
      <c r="I10" s="769"/>
      <c r="J10" s="786" t="e">
        <f t="shared" ref="J10:J17" si="17">J9+7</f>
        <v>#REF!</v>
      </c>
      <c r="K10" s="786"/>
      <c r="L10" s="634">
        <f t="shared" si="4"/>
        <v>44957</v>
      </c>
      <c r="M10" s="634">
        <f t="shared" si="5"/>
        <v>44950</v>
      </c>
      <c r="N10" s="870">
        <f t="shared" si="6"/>
        <v>44966</v>
      </c>
      <c r="O10" s="1024">
        <f t="shared" si="7"/>
        <v>44950</v>
      </c>
      <c r="P10" s="1024">
        <f t="shared" si="8"/>
        <v>44958</v>
      </c>
      <c r="Q10" s="1024">
        <f t="shared" si="9"/>
        <v>44952</v>
      </c>
      <c r="R10" s="1024">
        <f t="shared" si="10"/>
        <v>44952</v>
      </c>
      <c r="S10" s="1024">
        <f t="shared" si="11"/>
        <v>44965</v>
      </c>
    </row>
    <row r="11" spans="1:19" ht="17.25" hidden="1" customHeight="1" x14ac:dyDescent="0.2">
      <c r="A11" s="329" t="s">
        <v>4442</v>
      </c>
      <c r="B11" s="735" t="s">
        <v>4071</v>
      </c>
      <c r="C11" s="775" t="s">
        <v>4443</v>
      </c>
      <c r="D11" s="634">
        <v>45347</v>
      </c>
      <c r="E11" s="634">
        <f t="shared" ref="E11:E13" si="18">D11+5</f>
        <v>45352</v>
      </c>
      <c r="F11" s="634">
        <f t="shared" ref="F11:F13" si="19">D11+11</f>
        <v>45358</v>
      </c>
      <c r="G11" s="634">
        <f t="shared" ref="G11:G13" si="20">D11+15</f>
        <v>45362</v>
      </c>
      <c r="H11" s="634">
        <f t="shared" ref="H11:H13" si="21">D11+18</f>
        <v>45365</v>
      </c>
      <c r="I11" s="769"/>
      <c r="J11" s="786" t="e">
        <f t="shared" si="17"/>
        <v>#REF!</v>
      </c>
      <c r="K11" s="786"/>
      <c r="L11" s="634">
        <f t="shared" si="4"/>
        <v>45367</v>
      </c>
      <c r="M11" s="634">
        <f t="shared" si="5"/>
        <v>45360</v>
      </c>
      <c r="N11" s="870">
        <f t="shared" si="6"/>
        <v>45376</v>
      </c>
      <c r="O11" s="1024">
        <f t="shared" si="7"/>
        <v>45360</v>
      </c>
      <c r="P11" s="1024">
        <f t="shared" si="8"/>
        <v>45368</v>
      </c>
      <c r="Q11" s="1024">
        <f t="shared" si="9"/>
        <v>45362</v>
      </c>
      <c r="R11" s="1024">
        <f t="shared" si="10"/>
        <v>45362</v>
      </c>
      <c r="S11" s="1024">
        <f t="shared" si="11"/>
        <v>45375</v>
      </c>
    </row>
    <row r="12" spans="1:19" ht="17.25" hidden="1" customHeight="1" x14ac:dyDescent="0.2">
      <c r="B12" s="735" t="s">
        <v>4127</v>
      </c>
      <c r="C12" s="775" t="s">
        <v>4444</v>
      </c>
      <c r="D12" s="634">
        <v>45354</v>
      </c>
      <c r="E12" s="634">
        <f t="shared" si="18"/>
        <v>45359</v>
      </c>
      <c r="F12" s="634">
        <f t="shared" si="19"/>
        <v>45365</v>
      </c>
      <c r="G12" s="634">
        <f t="shared" si="20"/>
        <v>45369</v>
      </c>
      <c r="H12" s="634">
        <f t="shared" si="21"/>
        <v>45372</v>
      </c>
      <c r="I12" s="769"/>
      <c r="J12" s="786" t="e">
        <f t="shared" si="17"/>
        <v>#REF!</v>
      </c>
      <c r="K12" s="786"/>
      <c r="L12" s="634">
        <f t="shared" si="4"/>
        <v>45374</v>
      </c>
      <c r="M12" s="634">
        <f t="shared" si="5"/>
        <v>45367</v>
      </c>
      <c r="N12" s="870">
        <f t="shared" si="6"/>
        <v>45383</v>
      </c>
      <c r="O12" s="1024">
        <f t="shared" si="7"/>
        <v>45367</v>
      </c>
      <c r="P12" s="1024">
        <f t="shared" si="8"/>
        <v>45375</v>
      </c>
      <c r="Q12" s="1024">
        <f t="shared" si="9"/>
        <v>45369</v>
      </c>
      <c r="R12" s="1024">
        <f t="shared" si="10"/>
        <v>45369</v>
      </c>
      <c r="S12" s="1024">
        <f t="shared" si="11"/>
        <v>45382</v>
      </c>
    </row>
    <row r="13" spans="1:19" ht="17.25" hidden="1" customHeight="1" x14ac:dyDescent="0.2">
      <c r="B13" s="735" t="s">
        <v>3168</v>
      </c>
      <c r="C13" s="775" t="s">
        <v>4445</v>
      </c>
      <c r="D13" s="634">
        <v>45363</v>
      </c>
      <c r="E13" s="634">
        <f t="shared" si="18"/>
        <v>45368</v>
      </c>
      <c r="F13" s="634">
        <f t="shared" si="19"/>
        <v>45374</v>
      </c>
      <c r="G13" s="634">
        <f t="shared" si="20"/>
        <v>45378</v>
      </c>
      <c r="H13" s="634">
        <f t="shared" si="21"/>
        <v>45381</v>
      </c>
      <c r="I13" s="769"/>
      <c r="J13" s="786" t="e">
        <f t="shared" si="17"/>
        <v>#REF!</v>
      </c>
      <c r="K13" s="786"/>
      <c r="L13" s="634">
        <f t="shared" si="4"/>
        <v>45383</v>
      </c>
      <c r="M13" s="634">
        <f t="shared" si="5"/>
        <v>45376</v>
      </c>
      <c r="N13" s="870">
        <f t="shared" si="6"/>
        <v>45392</v>
      </c>
      <c r="O13" s="1024">
        <f t="shared" si="7"/>
        <v>45376</v>
      </c>
      <c r="P13" s="1024">
        <f t="shared" si="8"/>
        <v>45384</v>
      </c>
      <c r="Q13" s="1024">
        <f t="shared" si="9"/>
        <v>45378</v>
      </c>
      <c r="R13" s="1024">
        <f t="shared" si="10"/>
        <v>45378</v>
      </c>
      <c r="S13" s="1024">
        <f t="shared" si="11"/>
        <v>45391</v>
      </c>
    </row>
    <row r="14" spans="1:19" ht="17.25" hidden="1" customHeight="1" x14ac:dyDescent="0.2">
      <c r="B14" s="735" t="s">
        <v>4081</v>
      </c>
      <c r="C14" s="775" t="s">
        <v>4446</v>
      </c>
      <c r="D14" s="634">
        <v>45367</v>
      </c>
      <c r="E14" s="634">
        <f t="shared" ref="E14" si="22">D14+5</f>
        <v>45372</v>
      </c>
      <c r="F14" s="634">
        <f t="shared" ref="F14" si="23">D14+11</f>
        <v>45378</v>
      </c>
      <c r="G14" s="634">
        <f t="shared" ref="G14" si="24">D14+15</f>
        <v>45382</v>
      </c>
      <c r="H14" s="634">
        <f t="shared" ref="H14" si="25">D14+18</f>
        <v>45385</v>
      </c>
      <c r="I14" s="769"/>
      <c r="J14" s="786" t="e">
        <f t="shared" si="17"/>
        <v>#REF!</v>
      </c>
      <c r="K14" s="786"/>
      <c r="L14" s="634">
        <f t="shared" si="4"/>
        <v>45387</v>
      </c>
      <c r="M14" s="634">
        <f t="shared" si="5"/>
        <v>45380</v>
      </c>
      <c r="N14" s="870">
        <f t="shared" si="6"/>
        <v>45396</v>
      </c>
      <c r="O14" s="1024">
        <f t="shared" si="7"/>
        <v>45380</v>
      </c>
      <c r="P14" s="1024">
        <f t="shared" si="8"/>
        <v>45388</v>
      </c>
      <c r="Q14" s="1024">
        <f t="shared" si="9"/>
        <v>45382</v>
      </c>
      <c r="R14" s="1024">
        <f t="shared" si="10"/>
        <v>45382</v>
      </c>
      <c r="S14" s="1024">
        <f t="shared" si="11"/>
        <v>45395</v>
      </c>
    </row>
    <row r="15" spans="1:19" ht="17.25" hidden="1" customHeight="1" x14ac:dyDescent="0.2">
      <c r="B15" s="1022" t="s">
        <v>4380</v>
      </c>
      <c r="C15" s="1025" t="s">
        <v>4447</v>
      </c>
      <c r="D15" s="1026">
        <v>45374</v>
      </c>
      <c r="E15" s="1026">
        <f t="shared" ref="E15:E16" si="26">D15+5</f>
        <v>45379</v>
      </c>
      <c r="F15" s="1026">
        <f t="shared" ref="F15:F16" si="27">D15+11</f>
        <v>45385</v>
      </c>
      <c r="G15" s="1026">
        <f t="shared" ref="G15:G16" si="28">D15+15</f>
        <v>45389</v>
      </c>
      <c r="H15" s="1026">
        <f t="shared" ref="H15:H16" si="29">D15+18</f>
        <v>45392</v>
      </c>
      <c r="I15" s="1027"/>
      <c r="J15" s="1028" t="e">
        <f t="shared" si="17"/>
        <v>#REF!</v>
      </c>
      <c r="K15" s="1028"/>
      <c r="L15" s="634">
        <f t="shared" si="4"/>
        <v>45394</v>
      </c>
      <c r="M15" s="634">
        <f t="shared" si="5"/>
        <v>45387</v>
      </c>
      <c r="N15" s="870">
        <f t="shared" si="6"/>
        <v>45403</v>
      </c>
      <c r="O15" s="1024">
        <f t="shared" si="7"/>
        <v>45387</v>
      </c>
      <c r="P15" s="1024">
        <f t="shared" si="8"/>
        <v>45395</v>
      </c>
      <c r="Q15" s="1024">
        <f t="shared" si="9"/>
        <v>45389</v>
      </c>
      <c r="R15" s="1024">
        <f t="shared" si="10"/>
        <v>45389</v>
      </c>
      <c r="S15" s="1024">
        <f t="shared" si="11"/>
        <v>45402</v>
      </c>
    </row>
    <row r="16" spans="1:19" ht="17.25" hidden="1" customHeight="1" x14ac:dyDescent="0.2">
      <c r="B16" s="735" t="s">
        <v>4093</v>
      </c>
      <c r="C16" s="775" t="s">
        <v>4448</v>
      </c>
      <c r="D16" s="634">
        <v>45386</v>
      </c>
      <c r="E16" s="634">
        <f t="shared" si="26"/>
        <v>45391</v>
      </c>
      <c r="F16" s="634">
        <f t="shared" si="27"/>
        <v>45397</v>
      </c>
      <c r="G16" s="634">
        <f t="shared" si="28"/>
        <v>45401</v>
      </c>
      <c r="H16" s="634">
        <f t="shared" si="29"/>
        <v>45404</v>
      </c>
      <c r="I16" s="769"/>
      <c r="J16" s="786" t="e">
        <f t="shared" si="17"/>
        <v>#REF!</v>
      </c>
      <c r="K16" s="786"/>
      <c r="L16" s="634">
        <f t="shared" si="4"/>
        <v>45406</v>
      </c>
      <c r="M16" s="634">
        <f t="shared" si="5"/>
        <v>45399</v>
      </c>
      <c r="N16" s="870">
        <f t="shared" si="6"/>
        <v>45415</v>
      </c>
      <c r="O16" s="1024">
        <f t="shared" si="7"/>
        <v>45399</v>
      </c>
      <c r="P16" s="1024">
        <f t="shared" si="8"/>
        <v>45407</v>
      </c>
      <c r="Q16" s="1024">
        <f t="shared" si="9"/>
        <v>45401</v>
      </c>
      <c r="R16" s="1024">
        <f t="shared" si="10"/>
        <v>45401</v>
      </c>
      <c r="S16" s="1024">
        <f t="shared" si="11"/>
        <v>45414</v>
      </c>
    </row>
    <row r="17" spans="1:19" ht="17.25" hidden="1" customHeight="1" x14ac:dyDescent="0.2">
      <c r="B17" s="1031" t="s">
        <v>4077</v>
      </c>
      <c r="C17" s="985" t="s">
        <v>4449</v>
      </c>
      <c r="D17" s="985">
        <v>45390</v>
      </c>
      <c r="E17" s="775">
        <f t="shared" ref="E17" si="30">D17+5</f>
        <v>45395</v>
      </c>
      <c r="F17" s="775">
        <f t="shared" ref="F17" si="31">D17+11</f>
        <v>45401</v>
      </c>
      <c r="G17" s="898" t="s">
        <v>415</v>
      </c>
      <c r="H17" s="775">
        <f t="shared" ref="H17" si="32">D17+18</f>
        <v>45408</v>
      </c>
      <c r="I17" s="769"/>
      <c r="J17" s="775" t="e">
        <f t="shared" si="17"/>
        <v>#REF!</v>
      </c>
      <c r="K17" s="786"/>
      <c r="L17" s="775">
        <f t="shared" si="4"/>
        <v>45410</v>
      </c>
      <c r="M17" s="775">
        <f t="shared" si="5"/>
        <v>45403</v>
      </c>
      <c r="N17" s="898" t="s">
        <v>415</v>
      </c>
      <c r="O17" s="1030">
        <f t="shared" si="7"/>
        <v>45403</v>
      </c>
      <c r="P17" s="1030">
        <f t="shared" si="8"/>
        <v>45411</v>
      </c>
      <c r="Q17" s="1030">
        <f t="shared" si="9"/>
        <v>45405</v>
      </c>
      <c r="R17" s="1030">
        <f t="shared" si="10"/>
        <v>45405</v>
      </c>
      <c r="S17" s="898" t="s">
        <v>415</v>
      </c>
    </row>
    <row r="18" spans="1:19" ht="17.25" hidden="1" customHeight="1" x14ac:dyDescent="0.2">
      <c r="B18" s="1031" t="s">
        <v>4124</v>
      </c>
      <c r="C18" s="985" t="s">
        <v>4450</v>
      </c>
      <c r="D18" s="985">
        <v>45402</v>
      </c>
      <c r="E18" s="775">
        <f t="shared" ref="E18:E22" si="33">D18+5</f>
        <v>45407</v>
      </c>
      <c r="F18" s="898" t="s">
        <v>415</v>
      </c>
      <c r="G18" s="775">
        <f t="shared" ref="G18:G22" si="34">D18+15</f>
        <v>45417</v>
      </c>
      <c r="H18" s="775">
        <f t="shared" ref="H18:H22" si="35">D18+18</f>
        <v>45420</v>
      </c>
      <c r="I18" s="769"/>
      <c r="J18" s="775" t="e">
        <f t="shared" ref="J18" si="36">J17+7</f>
        <v>#REF!</v>
      </c>
      <c r="K18" s="786"/>
      <c r="L18" s="775">
        <f t="shared" si="4"/>
        <v>45422</v>
      </c>
      <c r="M18" s="775">
        <f t="shared" si="5"/>
        <v>45415</v>
      </c>
      <c r="N18" s="1029">
        <f>G18+14</f>
        <v>45431</v>
      </c>
      <c r="O18" s="1030">
        <f t="shared" si="7"/>
        <v>45415</v>
      </c>
      <c r="P18" s="1030">
        <f t="shared" si="8"/>
        <v>45423</v>
      </c>
      <c r="Q18" s="1030">
        <f t="shared" si="9"/>
        <v>45417</v>
      </c>
      <c r="R18" s="1030">
        <f t="shared" si="10"/>
        <v>45417</v>
      </c>
      <c r="S18" s="1030">
        <f>G18+13</f>
        <v>45430</v>
      </c>
    </row>
    <row r="19" spans="1:19" ht="17.25" hidden="1" customHeight="1" x14ac:dyDescent="0.2">
      <c r="B19" s="1031" t="s">
        <v>4100</v>
      </c>
      <c r="C19" s="985" t="s">
        <v>4451</v>
      </c>
      <c r="D19" s="985">
        <v>45411</v>
      </c>
      <c r="E19" s="775">
        <f t="shared" si="33"/>
        <v>45416</v>
      </c>
      <c r="F19" s="775">
        <f t="shared" ref="F19:F22" si="37">D19+11</f>
        <v>45422</v>
      </c>
      <c r="G19" s="775">
        <f t="shared" si="34"/>
        <v>45426</v>
      </c>
      <c r="H19" s="775">
        <f t="shared" si="35"/>
        <v>45429</v>
      </c>
      <c r="I19" s="769"/>
      <c r="J19" s="775" t="e">
        <f t="shared" ref="J19:J39" si="38">J18+7</f>
        <v>#REF!</v>
      </c>
      <c r="K19" s="786"/>
      <c r="L19" s="775">
        <f t="shared" si="4"/>
        <v>45431</v>
      </c>
      <c r="M19" s="775">
        <f t="shared" si="5"/>
        <v>45424</v>
      </c>
      <c r="N19" s="1029">
        <f>G19+14</f>
        <v>45440</v>
      </c>
      <c r="O19" s="1030">
        <f t="shared" si="7"/>
        <v>45424</v>
      </c>
      <c r="P19" s="1030">
        <f t="shared" si="8"/>
        <v>45432</v>
      </c>
      <c r="Q19" s="1030">
        <f t="shared" si="9"/>
        <v>45426</v>
      </c>
      <c r="R19" s="1030">
        <f t="shared" si="10"/>
        <v>45426</v>
      </c>
      <c r="S19" s="1030">
        <f>G19+13</f>
        <v>45439</v>
      </c>
    </row>
    <row r="20" spans="1:19" ht="17.25" hidden="1" customHeight="1" x14ac:dyDescent="0.2">
      <c r="B20" s="1006" t="s">
        <v>4084</v>
      </c>
      <c r="C20" s="985" t="s">
        <v>4452</v>
      </c>
      <c r="D20" s="985">
        <v>45421</v>
      </c>
      <c r="E20" s="775">
        <f t="shared" si="33"/>
        <v>45426</v>
      </c>
      <c r="F20" s="898" t="s">
        <v>415</v>
      </c>
      <c r="G20" s="775">
        <v>45424</v>
      </c>
      <c r="H20" s="775">
        <v>45426</v>
      </c>
      <c r="I20" s="769"/>
      <c r="J20" s="775" t="e">
        <f t="shared" si="38"/>
        <v>#REF!</v>
      </c>
      <c r="K20" s="786"/>
      <c r="L20" s="775">
        <f t="shared" si="4"/>
        <v>45441</v>
      </c>
      <c r="M20" s="775">
        <f t="shared" si="5"/>
        <v>45434</v>
      </c>
      <c r="N20" s="1029">
        <f>G20+14</f>
        <v>45438</v>
      </c>
      <c r="O20" s="1030">
        <f t="shared" si="7"/>
        <v>45434</v>
      </c>
      <c r="P20" s="1030">
        <f t="shared" si="8"/>
        <v>45442</v>
      </c>
      <c r="Q20" s="1030">
        <f t="shared" si="9"/>
        <v>45436</v>
      </c>
      <c r="R20" s="1030">
        <f t="shared" si="10"/>
        <v>45436</v>
      </c>
      <c r="S20" s="1030">
        <f>G20+13</f>
        <v>45437</v>
      </c>
    </row>
    <row r="21" spans="1:19" ht="17.25" hidden="1" customHeight="1" x14ac:dyDescent="0.2">
      <c r="B21" s="1006" t="s">
        <v>4097</v>
      </c>
      <c r="C21" s="985" t="s">
        <v>4453</v>
      </c>
      <c r="D21" s="985">
        <v>45424</v>
      </c>
      <c r="E21" s="775">
        <f t="shared" si="33"/>
        <v>45429</v>
      </c>
      <c r="F21" s="775">
        <f t="shared" si="37"/>
        <v>45435</v>
      </c>
      <c r="G21" s="898" t="s">
        <v>415</v>
      </c>
      <c r="H21" s="775">
        <f t="shared" si="35"/>
        <v>45442</v>
      </c>
      <c r="I21" s="769"/>
      <c r="J21" s="775" t="e">
        <f t="shared" si="38"/>
        <v>#REF!</v>
      </c>
      <c r="K21" s="786"/>
      <c r="L21" s="775">
        <f t="shared" si="4"/>
        <v>45444</v>
      </c>
      <c r="M21" s="775">
        <f t="shared" si="5"/>
        <v>45437</v>
      </c>
      <c r="N21" s="1029" t="e">
        <f>G21+14</f>
        <v>#VALUE!</v>
      </c>
      <c r="O21" s="1030">
        <f t="shared" si="7"/>
        <v>45437</v>
      </c>
      <c r="P21" s="1030">
        <f t="shared" si="8"/>
        <v>45445</v>
      </c>
      <c r="Q21" s="1030">
        <f t="shared" si="9"/>
        <v>45439</v>
      </c>
      <c r="R21" s="1030">
        <f t="shared" si="10"/>
        <v>45439</v>
      </c>
      <c r="S21" s="1030" t="e">
        <f>G21+13</f>
        <v>#VALUE!</v>
      </c>
    </row>
    <row r="22" spans="1:19" ht="17.25" hidden="1" customHeight="1" x14ac:dyDescent="0.2">
      <c r="B22" s="964" t="s">
        <v>415</v>
      </c>
      <c r="C22" s="985" t="s">
        <v>4454</v>
      </c>
      <c r="D22" s="817">
        <v>45439</v>
      </c>
      <c r="E22" s="817">
        <f t="shared" si="33"/>
        <v>45444</v>
      </c>
      <c r="F22" s="817">
        <f t="shared" si="37"/>
        <v>45450</v>
      </c>
      <c r="G22" s="817">
        <f t="shared" si="34"/>
        <v>45454</v>
      </c>
      <c r="H22" s="817">
        <f t="shared" si="35"/>
        <v>45457</v>
      </c>
      <c r="I22" s="769"/>
      <c r="J22" s="775" t="e">
        <f t="shared" si="38"/>
        <v>#REF!</v>
      </c>
      <c r="K22" s="786"/>
      <c r="L22" s="775">
        <f t="shared" si="4"/>
        <v>45459</v>
      </c>
      <c r="M22" s="775">
        <f t="shared" si="5"/>
        <v>45452</v>
      </c>
      <c r="N22" s="1029">
        <f>G22+14</f>
        <v>45468</v>
      </c>
      <c r="O22" s="1030">
        <f t="shared" si="7"/>
        <v>45452</v>
      </c>
      <c r="P22" s="1030">
        <f t="shared" si="8"/>
        <v>45460</v>
      </c>
      <c r="Q22" s="1030">
        <f t="shared" si="9"/>
        <v>45454</v>
      </c>
      <c r="R22" s="1030">
        <f t="shared" si="10"/>
        <v>45454</v>
      </c>
      <c r="S22" s="1030">
        <f>G22+13</f>
        <v>45467</v>
      </c>
    </row>
    <row r="23" spans="1:19" ht="17.25" hidden="1" customHeight="1" x14ac:dyDescent="0.2">
      <c r="B23" s="1006" t="s">
        <v>3149</v>
      </c>
      <c r="C23" s="985" t="s">
        <v>4455</v>
      </c>
      <c r="D23" s="985">
        <v>45434</v>
      </c>
      <c r="E23" s="775">
        <f t="shared" ref="E23:E24" si="39">D23+5</f>
        <v>45439</v>
      </c>
      <c r="F23" s="775">
        <f t="shared" ref="F23:F24" si="40">D23+11</f>
        <v>45445</v>
      </c>
      <c r="G23" s="775">
        <f t="shared" ref="G23:G24" si="41">D23+15</f>
        <v>45449</v>
      </c>
      <c r="H23" s="775">
        <f t="shared" ref="H23:H24" si="42">D23+18</f>
        <v>45452</v>
      </c>
      <c r="I23" s="769"/>
      <c r="J23" s="775" t="e">
        <f t="shared" si="38"/>
        <v>#REF!</v>
      </c>
      <c r="K23" s="786"/>
      <c r="L23" s="775">
        <f t="shared" ref="L23:L24" si="43">D23+20</f>
        <v>45454</v>
      </c>
      <c r="M23" s="775">
        <f t="shared" ref="M23:M24" si="44">D23+13</f>
        <v>45447</v>
      </c>
      <c r="N23" s="1029">
        <f t="shared" ref="N23:N24" si="45">G23+14</f>
        <v>45463</v>
      </c>
      <c r="O23" s="1030">
        <f t="shared" ref="O23" si="46">SUM(D23+13)</f>
        <v>45447</v>
      </c>
      <c r="P23" s="1030">
        <f t="shared" ref="P23:P24" si="47">D23+21</f>
        <v>45455</v>
      </c>
      <c r="Q23" s="1030">
        <f t="shared" ref="Q23:Q24" si="48">D23+15</f>
        <v>45449</v>
      </c>
      <c r="R23" s="1030">
        <f t="shared" ref="R23:R24" si="49">D23+15</f>
        <v>45449</v>
      </c>
      <c r="S23" s="1030">
        <f t="shared" ref="S23:S24" si="50">G23+13</f>
        <v>45462</v>
      </c>
    </row>
    <row r="24" spans="1:19" ht="17.25" hidden="1" customHeight="1" x14ac:dyDescent="0.2">
      <c r="B24" s="1222" t="s">
        <v>439</v>
      </c>
      <c r="C24" s="985" t="s">
        <v>4456</v>
      </c>
      <c r="D24" s="817">
        <v>45426</v>
      </c>
      <c r="E24" s="817">
        <f t="shared" si="39"/>
        <v>45431</v>
      </c>
      <c r="F24" s="817">
        <f t="shared" si="40"/>
        <v>45437</v>
      </c>
      <c r="G24" s="817">
        <f t="shared" si="41"/>
        <v>45441</v>
      </c>
      <c r="H24" s="817">
        <f t="shared" si="42"/>
        <v>45444</v>
      </c>
      <c r="I24" s="769"/>
      <c r="J24" s="775" t="e">
        <f t="shared" si="38"/>
        <v>#REF!</v>
      </c>
      <c r="K24" s="786"/>
      <c r="L24" s="775">
        <f t="shared" si="43"/>
        <v>45446</v>
      </c>
      <c r="M24" s="775">
        <f t="shared" si="44"/>
        <v>45439</v>
      </c>
      <c r="N24" s="1029">
        <f t="shared" si="45"/>
        <v>45455</v>
      </c>
      <c r="O24" s="1030">
        <f t="shared" ref="O24" si="51">SUM(D24+13)</f>
        <v>45439</v>
      </c>
      <c r="P24" s="1030">
        <f t="shared" si="47"/>
        <v>45447</v>
      </c>
      <c r="Q24" s="1030">
        <f t="shared" si="48"/>
        <v>45441</v>
      </c>
      <c r="R24" s="1030">
        <f t="shared" si="49"/>
        <v>45441</v>
      </c>
      <c r="S24" s="1030">
        <f t="shared" si="50"/>
        <v>45454</v>
      </c>
    </row>
    <row r="25" spans="1:19" ht="17.25" hidden="1" customHeight="1" x14ac:dyDescent="0.2">
      <c r="B25" s="1223"/>
      <c r="C25" s="985" t="s">
        <v>4457</v>
      </c>
      <c r="D25" s="817">
        <v>45430</v>
      </c>
      <c r="E25" s="817">
        <f t="shared" ref="E25" si="52">D25+5</f>
        <v>45435</v>
      </c>
      <c r="F25" s="817">
        <f t="shared" ref="F25" si="53">D25+11</f>
        <v>45441</v>
      </c>
      <c r="G25" s="817">
        <f t="shared" ref="G25" si="54">D25+15</f>
        <v>45445</v>
      </c>
      <c r="H25" s="817">
        <f t="shared" ref="H25" si="55">D25+18</f>
        <v>45448</v>
      </c>
      <c r="I25" s="769"/>
      <c r="J25" s="775" t="e">
        <f t="shared" si="38"/>
        <v>#REF!</v>
      </c>
      <c r="K25" s="786"/>
      <c r="L25" s="775">
        <f t="shared" ref="L25" si="56">D25+20</f>
        <v>45450</v>
      </c>
      <c r="M25" s="775">
        <f t="shared" ref="M25" si="57">D25+13</f>
        <v>45443</v>
      </c>
      <c r="N25" s="1029">
        <f t="shared" ref="N25" si="58">G25+14</f>
        <v>45459</v>
      </c>
      <c r="O25" s="1030">
        <f t="shared" ref="O25" si="59">SUM(D25+13)</f>
        <v>45443</v>
      </c>
      <c r="P25" s="1030">
        <f t="shared" ref="P25" si="60">D25+21</f>
        <v>45451</v>
      </c>
      <c r="Q25" s="1030">
        <f t="shared" ref="Q25" si="61">D25+15</f>
        <v>45445</v>
      </c>
      <c r="R25" s="1030">
        <f t="shared" ref="R25" si="62">D25+15</f>
        <v>45445</v>
      </c>
      <c r="S25" s="1030">
        <f t="shared" ref="S25" si="63">G25+13</f>
        <v>45458</v>
      </c>
    </row>
    <row r="26" spans="1:19" ht="17.25" hidden="1" customHeight="1" x14ac:dyDescent="0.2">
      <c r="B26" s="1224"/>
      <c r="C26" s="985" t="s">
        <v>4458</v>
      </c>
      <c r="D26" s="817">
        <v>45430</v>
      </c>
      <c r="E26" s="817">
        <f t="shared" ref="E26:E28" si="64">D26+5</f>
        <v>45435</v>
      </c>
      <c r="F26" s="817">
        <f t="shared" ref="F26:F28" si="65">D26+11</f>
        <v>45441</v>
      </c>
      <c r="G26" s="817">
        <f t="shared" ref="G26:G28" si="66">D26+15</f>
        <v>45445</v>
      </c>
      <c r="H26" s="817">
        <f t="shared" ref="H26:H28" si="67">D26+18</f>
        <v>45448</v>
      </c>
      <c r="I26" s="769"/>
      <c r="J26" s="775" t="e">
        <f t="shared" si="38"/>
        <v>#REF!</v>
      </c>
      <c r="K26" s="786"/>
      <c r="L26" s="775">
        <f t="shared" ref="L26:L28" si="68">D26+20</f>
        <v>45450</v>
      </c>
      <c r="M26" s="775">
        <f t="shared" ref="M26:M28" si="69">D26+13</f>
        <v>45443</v>
      </c>
      <c r="N26" s="1029">
        <f t="shared" ref="N26:N28" si="70">G26+14</f>
        <v>45459</v>
      </c>
      <c r="O26" s="1030">
        <f t="shared" ref="O26" si="71">SUM(D26+13)</f>
        <v>45443</v>
      </c>
      <c r="P26" s="1030">
        <f t="shared" ref="P26:P28" si="72">D26+21</f>
        <v>45451</v>
      </c>
      <c r="Q26" s="1030">
        <f t="shared" ref="Q26:Q28" si="73">D26+15</f>
        <v>45445</v>
      </c>
      <c r="R26" s="1030">
        <f t="shared" ref="R26:R28" si="74">D26+15</f>
        <v>45445</v>
      </c>
      <c r="S26" s="1030">
        <f t="shared" ref="S26:S28" si="75">G26+13</f>
        <v>45458</v>
      </c>
    </row>
    <row r="27" spans="1:19" ht="17.25" hidden="1" customHeight="1" x14ac:dyDescent="0.2">
      <c r="A27" s="329" t="s">
        <v>4459</v>
      </c>
      <c r="B27" s="964" t="s">
        <v>415</v>
      </c>
      <c r="C27" s="985" t="s">
        <v>4460</v>
      </c>
      <c r="D27" s="817">
        <v>45430</v>
      </c>
      <c r="E27" s="817">
        <f t="shared" ref="E27" si="76">D27+5</f>
        <v>45435</v>
      </c>
      <c r="F27" s="817">
        <f t="shared" ref="F27" si="77">D27+11</f>
        <v>45441</v>
      </c>
      <c r="G27" s="817">
        <f t="shared" ref="G27" si="78">D27+15</f>
        <v>45445</v>
      </c>
      <c r="H27" s="817">
        <f t="shared" ref="H27" si="79">D27+18</f>
        <v>45448</v>
      </c>
      <c r="I27" s="769"/>
      <c r="J27" s="775">
        <v>45436</v>
      </c>
      <c r="K27" s="786"/>
      <c r="L27" s="775">
        <f t="shared" si="68"/>
        <v>45450</v>
      </c>
      <c r="M27" s="775">
        <f t="shared" si="69"/>
        <v>45443</v>
      </c>
      <c r="N27" s="1029">
        <f t="shared" si="70"/>
        <v>45459</v>
      </c>
      <c r="O27" s="1030">
        <f t="shared" ref="O27" si="80">SUM(D27+13)</f>
        <v>45443</v>
      </c>
      <c r="P27" s="1030">
        <f t="shared" si="72"/>
        <v>45451</v>
      </c>
      <c r="Q27" s="1030">
        <f t="shared" si="73"/>
        <v>45445</v>
      </c>
      <c r="R27" s="1030">
        <f t="shared" si="74"/>
        <v>45445</v>
      </c>
      <c r="S27" s="1030">
        <f t="shared" si="75"/>
        <v>45458</v>
      </c>
    </row>
    <row r="28" spans="1:19" ht="17.25" hidden="1" customHeight="1" x14ac:dyDescent="0.2">
      <c r="B28" s="964" t="s">
        <v>415</v>
      </c>
      <c r="C28" s="985" t="s">
        <v>4461</v>
      </c>
      <c r="D28" s="817">
        <v>45433</v>
      </c>
      <c r="E28" s="817">
        <f t="shared" si="64"/>
        <v>45438</v>
      </c>
      <c r="F28" s="817">
        <f t="shared" si="65"/>
        <v>45444</v>
      </c>
      <c r="G28" s="817">
        <f t="shared" si="66"/>
        <v>45448</v>
      </c>
      <c r="H28" s="817">
        <f t="shared" si="67"/>
        <v>45451</v>
      </c>
      <c r="I28" s="769"/>
      <c r="J28" s="775">
        <f t="shared" si="38"/>
        <v>45443</v>
      </c>
      <c r="K28" s="786"/>
      <c r="L28" s="775">
        <f t="shared" si="68"/>
        <v>45453</v>
      </c>
      <c r="M28" s="775">
        <f t="shared" si="69"/>
        <v>45446</v>
      </c>
      <c r="N28" s="1029">
        <f t="shared" si="70"/>
        <v>45462</v>
      </c>
      <c r="O28" s="1030">
        <f t="shared" ref="O28:O30" si="81">SUM(D28+13)</f>
        <v>45446</v>
      </c>
      <c r="P28" s="1030">
        <f t="shared" si="72"/>
        <v>45454</v>
      </c>
      <c r="Q28" s="1030">
        <f t="shared" si="73"/>
        <v>45448</v>
      </c>
      <c r="R28" s="1030">
        <f t="shared" si="74"/>
        <v>45448</v>
      </c>
      <c r="S28" s="1030">
        <f t="shared" si="75"/>
        <v>45461</v>
      </c>
    </row>
    <row r="29" spans="1:19" ht="17.25" hidden="1" customHeight="1" x14ac:dyDescent="0.2">
      <c r="B29" s="964" t="s">
        <v>439</v>
      </c>
      <c r="C29" s="985" t="s">
        <v>4462</v>
      </c>
      <c r="D29" s="817">
        <v>45430</v>
      </c>
      <c r="E29" s="817">
        <f t="shared" ref="E29:E31" si="82">D29+5</f>
        <v>45435</v>
      </c>
      <c r="F29" s="817">
        <f t="shared" ref="F29:F31" si="83">D29+11</f>
        <v>45441</v>
      </c>
      <c r="G29" s="817">
        <f t="shared" ref="G29:G31" si="84">D29+15</f>
        <v>45445</v>
      </c>
      <c r="H29" s="817">
        <f t="shared" ref="H29:H33" si="85">D29+18</f>
        <v>45448</v>
      </c>
      <c r="I29" s="769"/>
      <c r="J29" s="775">
        <f t="shared" si="38"/>
        <v>45450</v>
      </c>
      <c r="K29" s="786"/>
      <c r="L29" s="775">
        <f t="shared" ref="L29:L31" si="86">D29+20</f>
        <v>45450</v>
      </c>
      <c r="M29" s="775">
        <f t="shared" ref="M29:M31" si="87">D29+13</f>
        <v>45443</v>
      </c>
      <c r="N29" s="1029">
        <f t="shared" ref="N29:N31" si="88">G29+14</f>
        <v>45459</v>
      </c>
      <c r="O29" s="1030">
        <f t="shared" si="81"/>
        <v>45443</v>
      </c>
      <c r="P29" s="1030">
        <f t="shared" ref="P29:P31" si="89">D29+21</f>
        <v>45451</v>
      </c>
      <c r="Q29" s="1030">
        <f t="shared" ref="Q29:Q31" si="90">D29+15</f>
        <v>45445</v>
      </c>
      <c r="R29" s="1030">
        <f t="shared" ref="R29:R31" si="91">D29+15</f>
        <v>45445</v>
      </c>
      <c r="S29" s="1030">
        <f t="shared" ref="S29:S31" si="92">G29+13</f>
        <v>45458</v>
      </c>
    </row>
    <row r="30" spans="1:19" ht="17.25" hidden="1" customHeight="1" x14ac:dyDescent="0.2">
      <c r="B30" s="1006" t="s">
        <v>3217</v>
      </c>
      <c r="C30" s="985" t="s">
        <v>4463</v>
      </c>
      <c r="D30" s="985">
        <v>45449</v>
      </c>
      <c r="E30" s="775">
        <f t="shared" si="82"/>
        <v>45454</v>
      </c>
      <c r="F30" s="775">
        <f t="shared" si="83"/>
        <v>45460</v>
      </c>
      <c r="G30" s="775">
        <f t="shared" si="84"/>
        <v>45464</v>
      </c>
      <c r="H30" s="775">
        <f t="shared" si="85"/>
        <v>45467</v>
      </c>
      <c r="I30" s="769"/>
      <c r="J30" s="775">
        <f t="shared" si="38"/>
        <v>45457</v>
      </c>
      <c r="K30" s="786"/>
      <c r="L30" s="775">
        <f t="shared" si="86"/>
        <v>45469</v>
      </c>
      <c r="M30" s="775">
        <f t="shared" si="87"/>
        <v>45462</v>
      </c>
      <c r="N30" s="1029">
        <f t="shared" si="88"/>
        <v>45478</v>
      </c>
      <c r="O30" s="1030">
        <f t="shared" si="81"/>
        <v>45462</v>
      </c>
      <c r="P30" s="1030">
        <f t="shared" si="89"/>
        <v>45470</v>
      </c>
      <c r="Q30" s="1030">
        <f t="shared" si="90"/>
        <v>45464</v>
      </c>
      <c r="R30" s="1030">
        <f t="shared" si="91"/>
        <v>45464</v>
      </c>
      <c r="S30" s="1030">
        <f t="shared" si="92"/>
        <v>45477</v>
      </c>
    </row>
    <row r="31" spans="1:19" ht="17.25" hidden="1" customHeight="1" x14ac:dyDescent="0.2">
      <c r="B31" s="1006" t="s">
        <v>4071</v>
      </c>
      <c r="C31" s="985" t="s">
        <v>4464</v>
      </c>
      <c r="D31" s="985">
        <v>45464</v>
      </c>
      <c r="E31" s="775">
        <f t="shared" si="82"/>
        <v>45469</v>
      </c>
      <c r="F31" s="775">
        <f t="shared" si="83"/>
        <v>45475</v>
      </c>
      <c r="G31" s="775">
        <f t="shared" si="84"/>
        <v>45479</v>
      </c>
      <c r="H31" s="775">
        <f t="shared" si="85"/>
        <v>45482</v>
      </c>
      <c r="I31" s="769"/>
      <c r="J31" s="775">
        <f t="shared" si="38"/>
        <v>45464</v>
      </c>
      <c r="K31" s="786"/>
      <c r="L31" s="775">
        <f t="shared" si="86"/>
        <v>45484</v>
      </c>
      <c r="M31" s="775">
        <f t="shared" si="87"/>
        <v>45477</v>
      </c>
      <c r="N31" s="1029">
        <f t="shared" si="88"/>
        <v>45493</v>
      </c>
      <c r="O31" s="1030">
        <f t="shared" ref="O31:O32" si="93">SUM(D31+13)</f>
        <v>45477</v>
      </c>
      <c r="P31" s="1030">
        <f t="shared" si="89"/>
        <v>45485</v>
      </c>
      <c r="Q31" s="1030">
        <f t="shared" si="90"/>
        <v>45479</v>
      </c>
      <c r="R31" s="1030">
        <f t="shared" si="91"/>
        <v>45479</v>
      </c>
      <c r="S31" s="1030">
        <f t="shared" si="92"/>
        <v>45492</v>
      </c>
    </row>
    <row r="32" spans="1:19" ht="17.25" hidden="1" customHeight="1" x14ac:dyDescent="0.2">
      <c r="B32" s="1006" t="s">
        <v>4127</v>
      </c>
      <c r="C32" s="985" t="s">
        <v>4465</v>
      </c>
      <c r="D32" s="985">
        <v>45497</v>
      </c>
      <c r="E32" s="775">
        <f t="shared" ref="E32" si="94">D32+5</f>
        <v>45502</v>
      </c>
      <c r="F32" s="775">
        <f t="shared" ref="F32" si="95">D32+11</f>
        <v>45508</v>
      </c>
      <c r="G32" s="775">
        <f t="shared" ref="G32" si="96">D32+15</f>
        <v>45512</v>
      </c>
      <c r="H32" s="775">
        <f t="shared" si="85"/>
        <v>45515</v>
      </c>
      <c r="I32" s="769"/>
      <c r="J32" s="775">
        <f t="shared" si="38"/>
        <v>45471</v>
      </c>
      <c r="K32" s="786"/>
      <c r="L32" s="775">
        <f t="shared" ref="L32" si="97">D32+20</f>
        <v>45517</v>
      </c>
      <c r="M32" s="775">
        <f t="shared" ref="M32" si="98">D32+13</f>
        <v>45510</v>
      </c>
      <c r="N32" s="1029">
        <f t="shared" ref="N32" si="99">G32+14</f>
        <v>45526</v>
      </c>
      <c r="O32" s="1030">
        <f t="shared" si="93"/>
        <v>45510</v>
      </c>
      <c r="P32" s="1030">
        <f t="shared" ref="P32" si="100">D32+21</f>
        <v>45518</v>
      </c>
      <c r="Q32" s="1030">
        <f t="shared" ref="Q32" si="101">D32+15</f>
        <v>45512</v>
      </c>
      <c r="R32" s="1030">
        <f t="shared" ref="R32" si="102">D32+15</f>
        <v>45512</v>
      </c>
      <c r="S32" s="1030">
        <f t="shared" ref="S32" si="103">G32+13</f>
        <v>45525</v>
      </c>
    </row>
    <row r="33" spans="2:19" ht="17.25" hidden="1" customHeight="1" x14ac:dyDescent="0.2">
      <c r="B33" s="1006" t="s">
        <v>4466</v>
      </c>
      <c r="C33" s="985" t="s">
        <v>4467</v>
      </c>
      <c r="D33" s="985">
        <v>45477</v>
      </c>
      <c r="E33" s="775">
        <f t="shared" ref="E33" si="104">D33+5</f>
        <v>45482</v>
      </c>
      <c r="F33" s="775">
        <f t="shared" ref="F33" si="105">D33+11</f>
        <v>45488</v>
      </c>
      <c r="G33" s="775">
        <f t="shared" ref="G33" si="106">D33+15</f>
        <v>45492</v>
      </c>
      <c r="H33" s="775">
        <f t="shared" si="85"/>
        <v>45495</v>
      </c>
      <c r="I33" s="769"/>
      <c r="J33" s="775">
        <f t="shared" si="38"/>
        <v>45478</v>
      </c>
      <c r="K33" s="786"/>
      <c r="L33" s="775">
        <f t="shared" ref="L33" si="107">D33+20</f>
        <v>45497</v>
      </c>
      <c r="M33" s="775">
        <f t="shared" ref="M33" si="108">D33+13</f>
        <v>45490</v>
      </c>
      <c r="N33" s="1029">
        <f t="shared" ref="N33" si="109">G33+14</f>
        <v>45506</v>
      </c>
      <c r="O33" s="1030">
        <f t="shared" ref="O33" si="110">SUM(D33+13)</f>
        <v>45490</v>
      </c>
      <c r="P33" s="1030">
        <f t="shared" ref="P33" si="111">D33+21</f>
        <v>45498</v>
      </c>
      <c r="Q33" s="1030">
        <f t="shared" ref="Q33" si="112">D33+15</f>
        <v>45492</v>
      </c>
      <c r="R33" s="1030">
        <f t="shared" ref="R33" si="113">D33+15</f>
        <v>45492</v>
      </c>
      <c r="S33" s="1030">
        <f t="shared" ref="S33" si="114">G33+13</f>
        <v>45505</v>
      </c>
    </row>
    <row r="34" spans="2:19" ht="17.25" hidden="1" customHeight="1" x14ac:dyDescent="0.2">
      <c r="B34" s="1006" t="s">
        <v>4081</v>
      </c>
      <c r="C34" s="985" t="s">
        <v>4468</v>
      </c>
      <c r="D34" s="985">
        <v>45486</v>
      </c>
      <c r="E34" s="775">
        <f t="shared" ref="E34" si="115">D34+5</f>
        <v>45491</v>
      </c>
      <c r="F34" s="775">
        <f t="shared" ref="F34" si="116">D34+11</f>
        <v>45497</v>
      </c>
      <c r="G34" s="775">
        <f t="shared" ref="G34" si="117">D34+15</f>
        <v>45501</v>
      </c>
      <c r="H34" s="775">
        <f t="shared" ref="H34" si="118">D34+18</f>
        <v>45504</v>
      </c>
      <c r="I34" s="769"/>
      <c r="J34" s="775">
        <f t="shared" si="38"/>
        <v>45485</v>
      </c>
      <c r="K34" s="786"/>
      <c r="L34" s="775">
        <f t="shared" ref="L34" si="119">D34+20</f>
        <v>45506</v>
      </c>
      <c r="M34" s="775">
        <f t="shared" ref="M34" si="120">D34+13</f>
        <v>45499</v>
      </c>
      <c r="N34" s="1029">
        <f t="shared" ref="N34" si="121">G34+14</f>
        <v>45515</v>
      </c>
      <c r="O34" s="1030">
        <f t="shared" ref="O34" si="122">SUM(D34+13)</f>
        <v>45499</v>
      </c>
      <c r="P34" s="1030">
        <f t="shared" ref="P34" si="123">D34+21</f>
        <v>45507</v>
      </c>
      <c r="Q34" s="1030">
        <f t="shared" ref="Q34" si="124">D34+15</f>
        <v>45501</v>
      </c>
      <c r="R34" s="1030">
        <f t="shared" ref="R34" si="125">D34+15</f>
        <v>45501</v>
      </c>
      <c r="S34" s="1030">
        <f t="shared" ref="S34" si="126">G34+13</f>
        <v>45514</v>
      </c>
    </row>
    <row r="35" spans="2:19" ht="17.25" hidden="1" customHeight="1" x14ac:dyDescent="0.2">
      <c r="B35" s="1006" t="s">
        <v>4380</v>
      </c>
      <c r="C35" s="985" t="s">
        <v>4469</v>
      </c>
      <c r="D35" s="985">
        <v>45490</v>
      </c>
      <c r="E35" s="775">
        <f t="shared" ref="E35" si="127">D35+5</f>
        <v>45495</v>
      </c>
      <c r="F35" s="775">
        <f t="shared" ref="F35" si="128">D35+11</f>
        <v>45501</v>
      </c>
      <c r="G35" s="775">
        <f t="shared" ref="G35" si="129">D35+15</f>
        <v>45505</v>
      </c>
      <c r="H35" s="775">
        <f t="shared" ref="H35" si="130">D35+18</f>
        <v>45508</v>
      </c>
      <c r="I35" s="769"/>
      <c r="J35" s="775">
        <f t="shared" si="38"/>
        <v>45492</v>
      </c>
      <c r="K35" s="786"/>
      <c r="L35" s="775">
        <f t="shared" ref="L35" si="131">D35+20</f>
        <v>45510</v>
      </c>
      <c r="M35" s="775">
        <f t="shared" ref="M35" si="132">D35+13</f>
        <v>45503</v>
      </c>
      <c r="N35" s="1029">
        <f t="shared" ref="N35" si="133">G35+14</f>
        <v>45519</v>
      </c>
      <c r="O35" s="1030">
        <f t="shared" ref="O35" si="134">SUM(D35+13)</f>
        <v>45503</v>
      </c>
      <c r="P35" s="1030">
        <f t="shared" ref="P35" si="135">D35+21</f>
        <v>45511</v>
      </c>
      <c r="Q35" s="1030">
        <f t="shared" ref="Q35" si="136">D35+15</f>
        <v>45505</v>
      </c>
      <c r="R35" s="1030">
        <f t="shared" ref="R35" si="137">D35+15</f>
        <v>45505</v>
      </c>
      <c r="S35" s="1030">
        <f t="shared" ref="S35" si="138">G35+13</f>
        <v>45518</v>
      </c>
    </row>
    <row r="36" spans="2:19" ht="17.25" hidden="1" customHeight="1" x14ac:dyDescent="0.2">
      <c r="B36" s="1006" t="s">
        <v>3170</v>
      </c>
      <c r="C36" s="985" t="s">
        <v>4470</v>
      </c>
      <c r="D36" s="985">
        <v>45494</v>
      </c>
      <c r="E36" s="775">
        <f t="shared" ref="E36" si="139">D36+5</f>
        <v>45499</v>
      </c>
      <c r="F36" s="775">
        <f t="shared" ref="F36" si="140">D36+11</f>
        <v>45505</v>
      </c>
      <c r="G36" s="775">
        <f t="shared" ref="G36" si="141">D36+15</f>
        <v>45509</v>
      </c>
      <c r="H36" s="775">
        <f t="shared" ref="H36" si="142">D36+18</f>
        <v>45512</v>
      </c>
      <c r="I36" s="769"/>
      <c r="J36" s="775">
        <f t="shared" si="38"/>
        <v>45499</v>
      </c>
      <c r="K36" s="786"/>
      <c r="L36" s="775">
        <f t="shared" ref="L36" si="143">D36+20</f>
        <v>45514</v>
      </c>
      <c r="M36" s="775">
        <f t="shared" ref="M36" si="144">D36+13</f>
        <v>45507</v>
      </c>
      <c r="N36" s="1029">
        <f t="shared" ref="N36" si="145">G36+14</f>
        <v>45523</v>
      </c>
      <c r="O36" s="1030">
        <f t="shared" ref="O36" si="146">SUM(D36+13)</f>
        <v>45507</v>
      </c>
      <c r="P36" s="1030">
        <f t="shared" ref="P36" si="147">D36+21</f>
        <v>45515</v>
      </c>
      <c r="Q36" s="1030">
        <f t="shared" ref="Q36" si="148">D36+15</f>
        <v>45509</v>
      </c>
      <c r="R36" s="1030">
        <f t="shared" ref="R36" si="149">D36+15</f>
        <v>45509</v>
      </c>
      <c r="S36" s="1030">
        <f t="shared" ref="S36" si="150">G36+13</f>
        <v>45522</v>
      </c>
    </row>
    <row r="37" spans="2:19" ht="17.25" hidden="1" customHeight="1" x14ac:dyDescent="0.2">
      <c r="B37" s="1006" t="s">
        <v>4077</v>
      </c>
      <c r="C37" s="985" t="s">
        <v>4471</v>
      </c>
      <c r="D37" s="985">
        <v>45511</v>
      </c>
      <c r="E37" s="775">
        <f t="shared" ref="E37" si="151">D37+5</f>
        <v>45516</v>
      </c>
      <c r="F37" s="775">
        <f t="shared" ref="F37" si="152">D37+11</f>
        <v>45522</v>
      </c>
      <c r="G37" s="775">
        <f t="shared" ref="G37" si="153">D37+15</f>
        <v>45526</v>
      </c>
      <c r="H37" s="775">
        <f t="shared" ref="H37" si="154">D37+18</f>
        <v>45529</v>
      </c>
      <c r="I37" s="769"/>
      <c r="J37" s="775">
        <f t="shared" si="38"/>
        <v>45506</v>
      </c>
      <c r="K37" s="786"/>
      <c r="L37" s="775">
        <f t="shared" ref="L37" si="155">D37+20</f>
        <v>45531</v>
      </c>
      <c r="M37" s="775">
        <f t="shared" ref="M37" si="156">D37+13</f>
        <v>45524</v>
      </c>
      <c r="N37" s="1029">
        <f t="shared" ref="N37" si="157">G37+14</f>
        <v>45540</v>
      </c>
      <c r="O37" s="1030">
        <f t="shared" ref="O37" si="158">SUM(D37+13)</f>
        <v>45524</v>
      </c>
      <c r="P37" s="1030">
        <f t="shared" ref="P37" si="159">D37+21</f>
        <v>45532</v>
      </c>
      <c r="Q37" s="1030">
        <f t="shared" ref="Q37" si="160">D37+15</f>
        <v>45526</v>
      </c>
      <c r="R37" s="1030">
        <f t="shared" ref="R37" si="161">D37+15</f>
        <v>45526</v>
      </c>
      <c r="S37" s="1030">
        <f t="shared" ref="S37" si="162">G37+13</f>
        <v>45539</v>
      </c>
    </row>
    <row r="38" spans="2:19" ht="17.25" hidden="1" customHeight="1" x14ac:dyDescent="0.2">
      <c r="B38" s="1006" t="s">
        <v>4124</v>
      </c>
      <c r="C38" s="985" t="s">
        <v>4472</v>
      </c>
      <c r="D38" s="985">
        <v>45517</v>
      </c>
      <c r="E38" s="775">
        <f t="shared" ref="E38" si="163">D38+5</f>
        <v>45522</v>
      </c>
      <c r="F38" s="775">
        <f t="shared" ref="F38" si="164">D38+11</f>
        <v>45528</v>
      </c>
      <c r="G38" s="775">
        <f t="shared" ref="G38" si="165">D38+15</f>
        <v>45532</v>
      </c>
      <c r="H38" s="775">
        <f t="shared" ref="H38" si="166">D38+18</f>
        <v>45535</v>
      </c>
      <c r="I38" s="769"/>
      <c r="J38" s="775">
        <f t="shared" si="38"/>
        <v>45513</v>
      </c>
      <c r="K38" s="786"/>
      <c r="L38" s="775">
        <f t="shared" ref="L38" si="167">D38+20</f>
        <v>45537</v>
      </c>
      <c r="M38" s="775">
        <f t="shared" ref="M38" si="168">D38+13</f>
        <v>45530</v>
      </c>
      <c r="N38" s="1029">
        <f t="shared" ref="N38" si="169">G38+14</f>
        <v>45546</v>
      </c>
      <c r="O38" s="1030">
        <f t="shared" ref="O38" si="170">SUM(D38+13)</f>
        <v>45530</v>
      </c>
      <c r="P38" s="1030">
        <f t="shared" ref="P38" si="171">D38+21</f>
        <v>45538</v>
      </c>
      <c r="Q38" s="1030">
        <f t="shared" ref="Q38" si="172">D38+15</f>
        <v>45532</v>
      </c>
      <c r="R38" s="1030">
        <f t="shared" ref="R38" si="173">D38+15</f>
        <v>45532</v>
      </c>
      <c r="S38" s="1030">
        <f t="shared" ref="S38" si="174">G38+13</f>
        <v>45545</v>
      </c>
    </row>
    <row r="39" spans="2:19" ht="17.25" hidden="1" customHeight="1" x14ac:dyDescent="0.2">
      <c r="B39" s="1006" t="s">
        <v>3192</v>
      </c>
      <c r="C39" s="985" t="s">
        <v>4473</v>
      </c>
      <c r="D39" s="985">
        <v>45518</v>
      </c>
      <c r="E39" s="775">
        <f t="shared" ref="E39" si="175">D39+5</f>
        <v>45523</v>
      </c>
      <c r="F39" s="775">
        <f t="shared" ref="F39" si="176">D39+11</f>
        <v>45529</v>
      </c>
      <c r="G39" s="775">
        <f t="shared" ref="G39" si="177">D39+15</f>
        <v>45533</v>
      </c>
      <c r="H39" s="775">
        <f t="shared" ref="H39" si="178">D39+18</f>
        <v>45536</v>
      </c>
      <c r="I39" s="769"/>
      <c r="J39" s="775">
        <f t="shared" si="38"/>
        <v>45520</v>
      </c>
      <c r="K39" s="786"/>
      <c r="L39" s="775">
        <f t="shared" ref="L39" si="179">D39+20</f>
        <v>45538</v>
      </c>
      <c r="M39" s="775">
        <f t="shared" ref="M39" si="180">D39+13</f>
        <v>45531</v>
      </c>
      <c r="N39" s="1029">
        <f t="shared" ref="N39" si="181">G39+14</f>
        <v>45547</v>
      </c>
      <c r="O39" s="1030">
        <f t="shared" ref="O39" si="182">SUM(D39+13)</f>
        <v>45531</v>
      </c>
      <c r="P39" s="1030">
        <f t="shared" ref="P39" si="183">D39+21</f>
        <v>45539</v>
      </c>
      <c r="Q39" s="1030">
        <f t="shared" ref="Q39" si="184">D39+15</f>
        <v>45533</v>
      </c>
      <c r="R39" s="1030">
        <f t="shared" ref="R39" si="185">D39+15</f>
        <v>45533</v>
      </c>
      <c r="S39" s="1030">
        <f t="shared" ref="S39" si="186">G39+13</f>
        <v>45546</v>
      </c>
    </row>
    <row r="40" spans="2:19" ht="17.25" hidden="1" customHeight="1" x14ac:dyDescent="0.2">
      <c r="B40" s="1006" t="s">
        <v>4084</v>
      </c>
      <c r="C40" s="985" t="s">
        <v>4474</v>
      </c>
      <c r="D40" s="985">
        <v>45533</v>
      </c>
      <c r="E40" s="775">
        <f t="shared" ref="E40" si="187">D40+5</f>
        <v>45538</v>
      </c>
      <c r="F40" s="775">
        <f t="shared" ref="F40" si="188">D40+11</f>
        <v>45544</v>
      </c>
      <c r="G40" s="775">
        <f t="shared" ref="G40" si="189">D40+15</f>
        <v>45548</v>
      </c>
      <c r="H40" s="775">
        <f t="shared" ref="H40" si="190">D40+18</f>
        <v>45551</v>
      </c>
      <c r="I40" s="769"/>
      <c r="J40" s="775">
        <v>45512</v>
      </c>
      <c r="K40" s="786"/>
      <c r="L40" s="775">
        <f t="shared" ref="L40" si="191">D40+20</f>
        <v>45553</v>
      </c>
      <c r="M40" s="775">
        <f t="shared" ref="M40" si="192">D40+13</f>
        <v>45546</v>
      </c>
      <c r="N40" s="1029">
        <f t="shared" ref="N40" si="193">G40+14</f>
        <v>45562</v>
      </c>
      <c r="O40" s="1030">
        <f t="shared" ref="O40" si="194">SUM(D40+13)</f>
        <v>45546</v>
      </c>
      <c r="P40" s="1030">
        <f t="shared" ref="P40" si="195">D40+21</f>
        <v>45554</v>
      </c>
      <c r="Q40" s="1030">
        <f t="shared" ref="Q40" si="196">D40+15</f>
        <v>45548</v>
      </c>
      <c r="R40" s="1030">
        <f t="shared" ref="R40" si="197">D40+15</f>
        <v>45548</v>
      </c>
      <c r="S40" s="1030">
        <f t="shared" ref="S40" si="198">G40+13</f>
        <v>45561</v>
      </c>
    </row>
    <row r="41" spans="2:19" ht="17.25" hidden="1" customHeight="1" x14ac:dyDescent="0.2">
      <c r="B41" s="1006" t="s">
        <v>4097</v>
      </c>
      <c r="C41" s="985" t="s">
        <v>4475</v>
      </c>
      <c r="D41" s="985">
        <v>45538</v>
      </c>
      <c r="E41" s="775">
        <f t="shared" ref="E41:E42" si="199">D41+5</f>
        <v>45543</v>
      </c>
      <c r="F41" s="775">
        <f t="shared" ref="F41:F42" si="200">D41+11</f>
        <v>45549</v>
      </c>
      <c r="G41" s="775">
        <f t="shared" ref="G41:G42" si="201">D41+15</f>
        <v>45553</v>
      </c>
      <c r="H41" s="775">
        <f t="shared" ref="H41:H42" si="202">D41+18</f>
        <v>45556</v>
      </c>
      <c r="I41" s="769"/>
      <c r="J41" s="775">
        <f>J40+7</f>
        <v>45519</v>
      </c>
      <c r="K41" s="786"/>
      <c r="L41" s="775">
        <f t="shared" ref="L41:L42" si="203">D41+20</f>
        <v>45558</v>
      </c>
      <c r="M41" s="775">
        <f t="shared" ref="M41:M42" si="204">D41+13</f>
        <v>45551</v>
      </c>
      <c r="N41" s="1029">
        <f t="shared" ref="N41:N42" si="205">G41+14</f>
        <v>45567</v>
      </c>
      <c r="O41" s="1030">
        <f t="shared" ref="O41:O42" si="206">SUM(D41+13)</f>
        <v>45551</v>
      </c>
      <c r="P41" s="1030">
        <f t="shared" ref="P41:P42" si="207">D41+21</f>
        <v>45559</v>
      </c>
      <c r="Q41" s="1030">
        <f t="shared" ref="Q41:Q42" si="208">D41+15</f>
        <v>45553</v>
      </c>
      <c r="R41" s="1030">
        <f t="shared" ref="R41:R42" si="209">D41+15</f>
        <v>45553</v>
      </c>
      <c r="S41" s="1030">
        <f t="shared" ref="S41:S42" si="210">G41+13</f>
        <v>45566</v>
      </c>
    </row>
    <row r="42" spans="2:19" ht="17.25" hidden="1" customHeight="1" x14ac:dyDescent="0.2">
      <c r="B42" s="1006" t="s">
        <v>4459</v>
      </c>
      <c r="C42" s="985" t="s">
        <v>4476</v>
      </c>
      <c r="D42" s="985">
        <v>45542</v>
      </c>
      <c r="E42" s="775">
        <f t="shared" si="199"/>
        <v>45547</v>
      </c>
      <c r="F42" s="775">
        <f t="shared" si="200"/>
        <v>45553</v>
      </c>
      <c r="G42" s="775">
        <f t="shared" si="201"/>
        <v>45557</v>
      </c>
      <c r="H42" s="775">
        <f t="shared" si="202"/>
        <v>45560</v>
      </c>
      <c r="I42" s="769"/>
      <c r="J42" s="775">
        <f t="shared" ref="J42:J47" si="211">J41+7</f>
        <v>45526</v>
      </c>
      <c r="K42" s="786"/>
      <c r="L42" s="775">
        <f t="shared" si="203"/>
        <v>45562</v>
      </c>
      <c r="M42" s="775">
        <f t="shared" si="204"/>
        <v>45555</v>
      </c>
      <c r="N42" s="1029">
        <f t="shared" si="205"/>
        <v>45571</v>
      </c>
      <c r="O42" s="1030">
        <f t="shared" si="206"/>
        <v>45555</v>
      </c>
      <c r="P42" s="1030">
        <f t="shared" si="207"/>
        <v>45563</v>
      </c>
      <c r="Q42" s="1030">
        <f t="shared" si="208"/>
        <v>45557</v>
      </c>
      <c r="R42" s="1030">
        <f t="shared" si="209"/>
        <v>45557</v>
      </c>
      <c r="S42" s="1030">
        <f t="shared" si="210"/>
        <v>45570</v>
      </c>
    </row>
    <row r="43" spans="2:19" ht="17.25" hidden="1" customHeight="1" x14ac:dyDescent="0.2">
      <c r="B43" s="1006" t="s">
        <v>3183</v>
      </c>
      <c r="C43" s="985" t="s">
        <v>4477</v>
      </c>
      <c r="D43" s="985">
        <v>45549</v>
      </c>
      <c r="E43" s="775">
        <f t="shared" ref="E43:E47" si="212">D43+5</f>
        <v>45554</v>
      </c>
      <c r="F43" s="775">
        <f t="shared" ref="F43:F46" si="213">D43+11</f>
        <v>45560</v>
      </c>
      <c r="G43" s="775">
        <f t="shared" ref="G43:G46" si="214">D43+15</f>
        <v>45564</v>
      </c>
      <c r="H43" s="775">
        <f t="shared" ref="H43:H46" si="215">D43+18</f>
        <v>45567</v>
      </c>
      <c r="I43" s="769"/>
      <c r="J43" s="775">
        <f t="shared" si="211"/>
        <v>45533</v>
      </c>
      <c r="K43" s="786"/>
      <c r="L43" s="775">
        <f t="shared" ref="L43:L46" si="216">D43+20</f>
        <v>45569</v>
      </c>
      <c r="M43" s="775">
        <f t="shared" ref="M43:M46" si="217">D43+13</f>
        <v>45562</v>
      </c>
      <c r="N43" s="1029">
        <f t="shared" ref="N43:N46" si="218">G43+14</f>
        <v>45578</v>
      </c>
      <c r="O43" s="1030">
        <f t="shared" ref="O43:O46" si="219">SUM(D43+13)</f>
        <v>45562</v>
      </c>
      <c r="P43" s="1030">
        <f t="shared" ref="P43:P46" si="220">D43+21</f>
        <v>45570</v>
      </c>
      <c r="Q43" s="1030">
        <f t="shared" ref="Q43:Q46" si="221">D43+15</f>
        <v>45564</v>
      </c>
      <c r="R43" s="1030">
        <f t="shared" ref="R43:R46" si="222">D43+15</f>
        <v>45564</v>
      </c>
      <c r="S43" s="1030">
        <f t="shared" ref="S43:S46" si="223">G43+13</f>
        <v>45577</v>
      </c>
    </row>
    <row r="44" spans="2:19" ht="17.25" hidden="1" customHeight="1" x14ac:dyDescent="0.2">
      <c r="B44" s="1006" t="s">
        <v>3149</v>
      </c>
      <c r="C44" s="985" t="s">
        <v>4478</v>
      </c>
      <c r="D44" s="985">
        <v>45552</v>
      </c>
      <c r="E44" s="775">
        <f t="shared" si="212"/>
        <v>45557</v>
      </c>
      <c r="F44" s="775">
        <f t="shared" si="213"/>
        <v>45563</v>
      </c>
      <c r="G44" s="775">
        <f t="shared" si="214"/>
        <v>45567</v>
      </c>
      <c r="H44" s="775">
        <f t="shared" si="215"/>
        <v>45570</v>
      </c>
      <c r="I44" s="769"/>
      <c r="J44" s="775">
        <f t="shared" si="211"/>
        <v>45540</v>
      </c>
      <c r="K44" s="786"/>
      <c r="L44" s="775">
        <f t="shared" si="216"/>
        <v>45572</v>
      </c>
      <c r="M44" s="775">
        <f t="shared" si="217"/>
        <v>45565</v>
      </c>
      <c r="N44" s="1029">
        <f t="shared" si="218"/>
        <v>45581</v>
      </c>
      <c r="O44" s="1030">
        <f t="shared" si="219"/>
        <v>45565</v>
      </c>
      <c r="P44" s="1030">
        <f t="shared" si="220"/>
        <v>45573</v>
      </c>
      <c r="Q44" s="1030">
        <f t="shared" si="221"/>
        <v>45567</v>
      </c>
      <c r="R44" s="1030">
        <f t="shared" si="222"/>
        <v>45567</v>
      </c>
      <c r="S44" s="1030">
        <f t="shared" si="223"/>
        <v>45580</v>
      </c>
    </row>
    <row r="45" spans="2:19" ht="17.25" hidden="1" customHeight="1" x14ac:dyDescent="0.2">
      <c r="B45" s="1006" t="s">
        <v>3217</v>
      </c>
      <c r="C45" s="985" t="s">
        <v>4479</v>
      </c>
      <c r="D45" s="985">
        <v>45562</v>
      </c>
      <c r="E45" s="775">
        <f t="shared" si="212"/>
        <v>45567</v>
      </c>
      <c r="F45" s="775">
        <f t="shared" si="213"/>
        <v>45573</v>
      </c>
      <c r="G45" s="775">
        <f t="shared" si="214"/>
        <v>45577</v>
      </c>
      <c r="H45" s="775">
        <f t="shared" si="215"/>
        <v>45580</v>
      </c>
      <c r="I45" s="769"/>
      <c r="J45" s="775">
        <f t="shared" si="211"/>
        <v>45547</v>
      </c>
      <c r="K45" s="786"/>
      <c r="L45" s="775">
        <f t="shared" si="216"/>
        <v>45582</v>
      </c>
      <c r="M45" s="775">
        <f>D45+13</f>
        <v>45575</v>
      </c>
      <c r="N45" s="1029">
        <f t="shared" si="218"/>
        <v>45591</v>
      </c>
      <c r="O45" s="1030">
        <f t="shared" si="219"/>
        <v>45575</v>
      </c>
      <c r="P45" s="1030">
        <f t="shared" si="220"/>
        <v>45583</v>
      </c>
      <c r="Q45" s="1030">
        <f t="shared" si="221"/>
        <v>45577</v>
      </c>
      <c r="R45" s="1030">
        <f t="shared" si="222"/>
        <v>45577</v>
      </c>
      <c r="S45" s="1030">
        <f t="shared" si="223"/>
        <v>45590</v>
      </c>
    </row>
    <row r="46" spans="2:19" ht="17.25" hidden="1" customHeight="1" x14ac:dyDescent="0.2">
      <c r="B46" s="1006" t="s">
        <v>4127</v>
      </c>
      <c r="C46" s="985" t="s">
        <v>4480</v>
      </c>
      <c r="D46" s="985">
        <v>45572</v>
      </c>
      <c r="E46" s="775">
        <f t="shared" si="212"/>
        <v>45577</v>
      </c>
      <c r="F46" s="775">
        <f t="shared" si="213"/>
        <v>45583</v>
      </c>
      <c r="G46" s="775">
        <f t="shared" si="214"/>
        <v>45587</v>
      </c>
      <c r="H46" s="775">
        <f t="shared" si="215"/>
        <v>45590</v>
      </c>
      <c r="I46" s="769"/>
      <c r="J46" s="775">
        <f t="shared" si="211"/>
        <v>45554</v>
      </c>
      <c r="K46" s="786"/>
      <c r="L46" s="775">
        <f t="shared" si="216"/>
        <v>45592</v>
      </c>
      <c r="M46" s="775">
        <f t="shared" si="217"/>
        <v>45585</v>
      </c>
      <c r="N46" s="1029">
        <f t="shared" si="218"/>
        <v>45601</v>
      </c>
      <c r="O46" s="1030">
        <f t="shared" si="219"/>
        <v>45585</v>
      </c>
      <c r="P46" s="1030">
        <f t="shared" si="220"/>
        <v>45593</v>
      </c>
      <c r="Q46" s="1030">
        <f t="shared" si="221"/>
        <v>45587</v>
      </c>
      <c r="R46" s="1030">
        <f t="shared" si="222"/>
        <v>45587</v>
      </c>
      <c r="S46" s="1030">
        <f t="shared" si="223"/>
        <v>45600</v>
      </c>
    </row>
    <row r="47" spans="2:19" ht="17.25" hidden="1" customHeight="1" x14ac:dyDescent="0.2">
      <c r="B47" s="1104" t="s">
        <v>439</v>
      </c>
      <c r="C47" s="985" t="s">
        <v>4481</v>
      </c>
      <c r="D47" s="817" t="e">
        <f t="shared" ref="D47:F49" si="224">B47+11</f>
        <v>#VALUE!</v>
      </c>
      <c r="E47" s="817" t="e">
        <f t="shared" si="212"/>
        <v>#VALUE!</v>
      </c>
      <c r="F47" s="817" t="e">
        <f t="shared" si="224"/>
        <v>#VALUE!</v>
      </c>
      <c r="G47" s="817" t="e">
        <f t="shared" ref="G47:G49" si="225">D47+15</f>
        <v>#VALUE!</v>
      </c>
      <c r="H47" s="817" t="e">
        <f t="shared" ref="H47:H49" si="226">D47+18</f>
        <v>#VALUE!</v>
      </c>
      <c r="I47" s="769"/>
      <c r="J47" s="817">
        <f t="shared" si="211"/>
        <v>45561</v>
      </c>
      <c r="K47" s="786"/>
      <c r="L47" s="817" t="e">
        <f t="shared" ref="L47:L50" si="227">D47+20</f>
        <v>#VALUE!</v>
      </c>
      <c r="M47" s="817" t="e">
        <f t="shared" ref="M47:M50" si="228">D47+13</f>
        <v>#VALUE!</v>
      </c>
      <c r="N47" s="1110" t="e">
        <f t="shared" ref="N47:N50" si="229">G47+14</f>
        <v>#VALUE!</v>
      </c>
      <c r="O47" s="1111" t="e">
        <f t="shared" ref="O47:O50" si="230">SUM(D47+13)</f>
        <v>#VALUE!</v>
      </c>
      <c r="P47" s="1111" t="e">
        <f t="shared" ref="P47:P50" si="231">D47+21</f>
        <v>#VALUE!</v>
      </c>
      <c r="Q47" s="1111" t="e">
        <f t="shared" ref="Q47:Q50" si="232">D47+15</f>
        <v>#VALUE!</v>
      </c>
      <c r="R47" s="1111" t="e">
        <f t="shared" ref="R47:R50" si="233">D47+15</f>
        <v>#VALUE!</v>
      </c>
      <c r="S47" s="1111" t="e">
        <f t="shared" ref="S47:S50" si="234">G47+13</f>
        <v>#VALUE!</v>
      </c>
    </row>
    <row r="48" spans="2:19" ht="17.25" hidden="1" customHeight="1" x14ac:dyDescent="0.2">
      <c r="B48" s="1006" t="s">
        <v>4071</v>
      </c>
      <c r="C48" s="985" t="s">
        <v>4482</v>
      </c>
      <c r="D48" s="985">
        <v>45584</v>
      </c>
      <c r="E48" s="775">
        <f t="shared" ref="E48:E50" si="235">D48+5</f>
        <v>45589</v>
      </c>
      <c r="F48" s="775">
        <f t="shared" si="224"/>
        <v>45595</v>
      </c>
      <c r="G48" s="775">
        <f t="shared" si="225"/>
        <v>45599</v>
      </c>
      <c r="H48" s="775">
        <f t="shared" si="226"/>
        <v>45602</v>
      </c>
      <c r="I48" s="769"/>
      <c r="J48" s="775">
        <f t="shared" ref="J48:J73" si="236">J47+7</f>
        <v>45568</v>
      </c>
      <c r="K48" s="786"/>
      <c r="L48" s="775">
        <f t="shared" si="227"/>
        <v>45604</v>
      </c>
      <c r="M48" s="775">
        <f t="shared" si="228"/>
        <v>45597</v>
      </c>
      <c r="N48" s="1029">
        <f t="shared" si="229"/>
        <v>45613</v>
      </c>
      <c r="O48" s="1030">
        <f t="shared" si="230"/>
        <v>45597</v>
      </c>
      <c r="P48" s="1030">
        <f t="shared" si="231"/>
        <v>45605</v>
      </c>
      <c r="Q48" s="1030">
        <f t="shared" si="232"/>
        <v>45599</v>
      </c>
      <c r="R48" s="1030">
        <f t="shared" si="233"/>
        <v>45599</v>
      </c>
      <c r="S48" s="1030">
        <f t="shared" si="234"/>
        <v>45612</v>
      </c>
    </row>
    <row r="49" spans="2:19" ht="17.25" hidden="1" customHeight="1" x14ac:dyDescent="0.2">
      <c r="B49" s="1006" t="s">
        <v>3168</v>
      </c>
      <c r="C49" s="985" t="s">
        <v>4483</v>
      </c>
      <c r="D49" s="985">
        <v>45588</v>
      </c>
      <c r="E49" s="775">
        <f t="shared" si="235"/>
        <v>45593</v>
      </c>
      <c r="F49" s="775">
        <f t="shared" si="224"/>
        <v>45599</v>
      </c>
      <c r="G49" s="775">
        <f t="shared" si="225"/>
        <v>45603</v>
      </c>
      <c r="H49" s="775">
        <f t="shared" si="226"/>
        <v>45606</v>
      </c>
      <c r="I49" s="769"/>
      <c r="J49" s="775">
        <f t="shared" si="236"/>
        <v>45575</v>
      </c>
      <c r="K49" s="786"/>
      <c r="L49" s="775">
        <f t="shared" si="227"/>
        <v>45608</v>
      </c>
      <c r="M49" s="775">
        <f t="shared" si="228"/>
        <v>45601</v>
      </c>
      <c r="N49" s="1029">
        <f t="shared" si="229"/>
        <v>45617</v>
      </c>
      <c r="O49" s="1030">
        <f t="shared" si="230"/>
        <v>45601</v>
      </c>
      <c r="P49" s="1030">
        <f t="shared" si="231"/>
        <v>45609</v>
      </c>
      <c r="Q49" s="1030">
        <f t="shared" si="232"/>
        <v>45603</v>
      </c>
      <c r="R49" s="1030">
        <f t="shared" si="233"/>
        <v>45603</v>
      </c>
      <c r="S49" s="1030">
        <f t="shared" si="234"/>
        <v>45616</v>
      </c>
    </row>
    <row r="50" spans="2:19" ht="17.25" hidden="1" customHeight="1" x14ac:dyDescent="0.2">
      <c r="B50" s="1006" t="s">
        <v>4081</v>
      </c>
      <c r="C50" s="985" t="s">
        <v>4484</v>
      </c>
      <c r="D50" s="985">
        <v>45605</v>
      </c>
      <c r="E50" s="775">
        <f t="shared" si="235"/>
        <v>45610</v>
      </c>
      <c r="F50" s="898" t="s">
        <v>415</v>
      </c>
      <c r="G50" s="775">
        <v>45614</v>
      </c>
      <c r="H50" s="775">
        <v>45616</v>
      </c>
      <c r="I50" s="769"/>
      <c r="J50" s="775">
        <f t="shared" si="236"/>
        <v>45582</v>
      </c>
      <c r="K50" s="786"/>
      <c r="L50" s="775">
        <f t="shared" si="227"/>
        <v>45625</v>
      </c>
      <c r="M50" s="775">
        <f t="shared" si="228"/>
        <v>45618</v>
      </c>
      <c r="N50" s="1029">
        <f t="shared" si="229"/>
        <v>45628</v>
      </c>
      <c r="O50" s="1030">
        <f t="shared" si="230"/>
        <v>45618</v>
      </c>
      <c r="P50" s="1030">
        <f t="shared" si="231"/>
        <v>45626</v>
      </c>
      <c r="Q50" s="1030">
        <f t="shared" si="232"/>
        <v>45620</v>
      </c>
      <c r="R50" s="1030">
        <f t="shared" si="233"/>
        <v>45620</v>
      </c>
      <c r="S50" s="1030">
        <f t="shared" si="234"/>
        <v>45627</v>
      </c>
    </row>
    <row r="51" spans="2:19" ht="17.25" hidden="1" customHeight="1" x14ac:dyDescent="0.2">
      <c r="B51" s="1006" t="s">
        <v>4380</v>
      </c>
      <c r="C51" s="985" t="s">
        <v>4485</v>
      </c>
      <c r="D51" s="985">
        <v>45611</v>
      </c>
      <c r="E51" s="898" t="s">
        <v>415</v>
      </c>
      <c r="F51" s="775">
        <f t="shared" ref="F51:F53" si="237">D51+11</f>
        <v>45622</v>
      </c>
      <c r="G51" s="775">
        <f t="shared" ref="G51:G52" si="238">D51+15</f>
        <v>45626</v>
      </c>
      <c r="H51" s="775">
        <f t="shared" ref="H51:H52" si="239">D51+18</f>
        <v>45629</v>
      </c>
      <c r="I51" s="769"/>
      <c r="J51" s="775">
        <f t="shared" si="236"/>
        <v>45589</v>
      </c>
      <c r="K51" s="786"/>
      <c r="L51" s="775">
        <f t="shared" ref="L51:L53" si="240">D51+20</f>
        <v>45631</v>
      </c>
      <c r="M51" s="775">
        <f t="shared" ref="M51:M53" si="241">D51+13</f>
        <v>45624</v>
      </c>
      <c r="N51" s="1029">
        <f t="shared" ref="N51:N53" si="242">G51+14</f>
        <v>45640</v>
      </c>
      <c r="O51" s="1030">
        <f t="shared" ref="O51:O53" si="243">SUM(D51+13)</f>
        <v>45624</v>
      </c>
      <c r="P51" s="1030">
        <f t="shared" ref="P51:P53" si="244">D51+21</f>
        <v>45632</v>
      </c>
      <c r="Q51" s="1030">
        <f t="shared" ref="Q51:Q53" si="245">D51+15</f>
        <v>45626</v>
      </c>
      <c r="R51" s="1030">
        <f t="shared" ref="R51:R53" si="246">D51+15</f>
        <v>45626</v>
      </c>
      <c r="S51" s="1030">
        <f t="shared" ref="S51:S53" si="247">G51+13</f>
        <v>45639</v>
      </c>
    </row>
    <row r="52" spans="2:19" ht="17.25" hidden="1" customHeight="1" x14ac:dyDescent="0.2">
      <c r="B52" s="1006" t="s">
        <v>3170</v>
      </c>
      <c r="C52" s="985" t="s">
        <v>4486</v>
      </c>
      <c r="D52" s="985">
        <v>45614</v>
      </c>
      <c r="E52" s="775">
        <f t="shared" ref="E52:E53" si="248">D52+5</f>
        <v>45619</v>
      </c>
      <c r="F52" s="775">
        <f t="shared" si="237"/>
        <v>45625</v>
      </c>
      <c r="G52" s="775">
        <f t="shared" si="238"/>
        <v>45629</v>
      </c>
      <c r="H52" s="775">
        <f t="shared" si="239"/>
        <v>45632</v>
      </c>
      <c r="I52" s="769"/>
      <c r="J52" s="775">
        <f t="shared" si="236"/>
        <v>45596</v>
      </c>
      <c r="K52" s="786"/>
      <c r="L52" s="775">
        <f t="shared" si="240"/>
        <v>45634</v>
      </c>
      <c r="M52" s="775">
        <f t="shared" si="241"/>
        <v>45627</v>
      </c>
      <c r="N52" s="1029">
        <f t="shared" si="242"/>
        <v>45643</v>
      </c>
      <c r="O52" s="1030">
        <f t="shared" si="243"/>
        <v>45627</v>
      </c>
      <c r="P52" s="1030">
        <f t="shared" si="244"/>
        <v>45635</v>
      </c>
      <c r="Q52" s="1030">
        <f t="shared" si="245"/>
        <v>45629</v>
      </c>
      <c r="R52" s="1030">
        <f t="shared" si="246"/>
        <v>45629</v>
      </c>
      <c r="S52" s="1030">
        <f t="shared" si="247"/>
        <v>45642</v>
      </c>
    </row>
    <row r="53" spans="2:19" ht="17.25" hidden="1" customHeight="1" x14ac:dyDescent="0.2">
      <c r="B53" s="1006" t="s">
        <v>4077</v>
      </c>
      <c r="C53" s="985" t="s">
        <v>4487</v>
      </c>
      <c r="D53" s="985">
        <v>45631</v>
      </c>
      <c r="E53" s="775">
        <f t="shared" si="248"/>
        <v>45636</v>
      </c>
      <c r="F53" s="775">
        <f t="shared" si="237"/>
        <v>45642</v>
      </c>
      <c r="G53" s="898" t="s">
        <v>415</v>
      </c>
      <c r="H53" s="898" t="s">
        <v>415</v>
      </c>
      <c r="I53" s="769"/>
      <c r="J53" s="775">
        <f t="shared" si="236"/>
        <v>45603</v>
      </c>
      <c r="K53" s="786"/>
      <c r="L53" s="775">
        <f t="shared" si="240"/>
        <v>45651</v>
      </c>
      <c r="M53" s="775">
        <f t="shared" si="241"/>
        <v>45644</v>
      </c>
      <c r="N53" s="1029" t="e">
        <f t="shared" si="242"/>
        <v>#VALUE!</v>
      </c>
      <c r="O53" s="1030">
        <f t="shared" si="243"/>
        <v>45644</v>
      </c>
      <c r="P53" s="1030">
        <f t="shared" si="244"/>
        <v>45652</v>
      </c>
      <c r="Q53" s="1030">
        <f t="shared" si="245"/>
        <v>45646</v>
      </c>
      <c r="R53" s="1030">
        <f t="shared" si="246"/>
        <v>45646</v>
      </c>
      <c r="S53" s="1030" t="e">
        <f t="shared" si="247"/>
        <v>#VALUE!</v>
      </c>
    </row>
    <row r="54" spans="2:19" ht="17.25" hidden="1" customHeight="1" x14ac:dyDescent="0.2">
      <c r="B54" s="1006" t="s">
        <v>4124</v>
      </c>
      <c r="C54" s="985" t="s">
        <v>4488</v>
      </c>
      <c r="D54" s="985">
        <v>45622</v>
      </c>
      <c r="E54" s="775">
        <f t="shared" ref="E54:E55" si="249">D54+5</f>
        <v>45627</v>
      </c>
      <c r="F54" s="775">
        <f t="shared" ref="F54" si="250">D54+11</f>
        <v>45633</v>
      </c>
      <c r="G54" s="775">
        <f t="shared" ref="G54" si="251">D54+15</f>
        <v>45637</v>
      </c>
      <c r="H54" s="775">
        <f t="shared" ref="H54" si="252">D54+18</f>
        <v>45640</v>
      </c>
      <c r="I54" s="769"/>
      <c r="J54" s="775">
        <f t="shared" si="236"/>
        <v>45610</v>
      </c>
      <c r="K54" s="786"/>
      <c r="L54" s="775">
        <f t="shared" ref="L54:L55" si="253">D54+20</f>
        <v>45642</v>
      </c>
      <c r="M54" s="775">
        <f t="shared" ref="M54:M55" si="254">D54+13</f>
        <v>45635</v>
      </c>
      <c r="N54" s="1029">
        <f t="shared" ref="N54:N55" si="255">G54+14</f>
        <v>45651</v>
      </c>
      <c r="O54" s="1030">
        <f t="shared" ref="O54:O55" si="256">SUM(D54+13)</f>
        <v>45635</v>
      </c>
      <c r="P54" s="1030">
        <f t="shared" ref="P54:P55" si="257">D54+21</f>
        <v>45643</v>
      </c>
      <c r="Q54" s="1030">
        <f t="shared" ref="Q54:Q55" si="258">D54+15</f>
        <v>45637</v>
      </c>
      <c r="R54" s="1030">
        <f t="shared" ref="R54:R55" si="259">D54+15</f>
        <v>45637</v>
      </c>
      <c r="S54" s="1030">
        <f t="shared" ref="S54:S55" si="260">G54+13</f>
        <v>45650</v>
      </c>
    </row>
    <row r="55" spans="2:19" ht="17.25" hidden="1" customHeight="1" x14ac:dyDescent="0.2">
      <c r="B55" s="1006" t="s">
        <v>3192</v>
      </c>
      <c r="C55" s="985" t="s">
        <v>4489</v>
      </c>
      <c r="D55" s="985">
        <v>45641</v>
      </c>
      <c r="E55" s="775">
        <f t="shared" si="249"/>
        <v>45646</v>
      </c>
      <c r="F55" s="898" t="s">
        <v>415</v>
      </c>
      <c r="G55" s="775">
        <v>45649</v>
      </c>
      <c r="H55" s="775">
        <v>45652</v>
      </c>
      <c r="I55" s="769"/>
      <c r="J55" s="775">
        <f t="shared" si="236"/>
        <v>45617</v>
      </c>
      <c r="K55" s="786"/>
      <c r="L55" s="775">
        <f t="shared" si="253"/>
        <v>45661</v>
      </c>
      <c r="M55" s="775">
        <f t="shared" si="254"/>
        <v>45654</v>
      </c>
      <c r="N55" s="1029">
        <f t="shared" si="255"/>
        <v>45663</v>
      </c>
      <c r="O55" s="1030">
        <f t="shared" si="256"/>
        <v>45654</v>
      </c>
      <c r="P55" s="1030">
        <f t="shared" si="257"/>
        <v>45662</v>
      </c>
      <c r="Q55" s="1030">
        <f t="shared" si="258"/>
        <v>45656</v>
      </c>
      <c r="R55" s="1030">
        <f t="shared" si="259"/>
        <v>45656</v>
      </c>
      <c r="S55" s="1030">
        <f t="shared" si="260"/>
        <v>45662</v>
      </c>
    </row>
    <row r="56" spans="2:19" ht="17.25" hidden="1" customHeight="1" x14ac:dyDescent="0.2">
      <c r="B56" s="1006" t="s">
        <v>4084</v>
      </c>
      <c r="C56" s="985" t="s">
        <v>4490</v>
      </c>
      <c r="D56" s="985">
        <v>45648</v>
      </c>
      <c r="E56" s="775">
        <f t="shared" ref="E56:E57" si="261">D56+5</f>
        <v>45653</v>
      </c>
      <c r="F56" s="775">
        <f t="shared" ref="F56:F57" si="262">D56+11</f>
        <v>45659</v>
      </c>
      <c r="G56" s="898" t="s">
        <v>415</v>
      </c>
      <c r="H56" s="775">
        <v>45293</v>
      </c>
      <c r="I56" s="769"/>
      <c r="J56" s="775">
        <f t="shared" si="236"/>
        <v>45624</v>
      </c>
      <c r="K56" s="786"/>
      <c r="L56" s="775">
        <f t="shared" ref="L56:L57" si="263">D56+20</f>
        <v>45668</v>
      </c>
      <c r="M56" s="775">
        <f t="shared" ref="M56:M57" si="264">D56+13</f>
        <v>45661</v>
      </c>
      <c r="N56" s="1029" t="e">
        <f t="shared" ref="N56:N57" si="265">G56+14</f>
        <v>#VALUE!</v>
      </c>
      <c r="O56" s="1030">
        <f t="shared" ref="O56:O57" si="266">SUM(D56+13)</f>
        <v>45661</v>
      </c>
      <c r="P56" s="1030">
        <f t="shared" ref="P56:P57" si="267">D56+21</f>
        <v>45669</v>
      </c>
      <c r="Q56" s="1030">
        <f t="shared" ref="Q56:Q57" si="268">D56+15</f>
        <v>45663</v>
      </c>
      <c r="R56" s="1030">
        <f t="shared" ref="R56:R57" si="269">D56+15</f>
        <v>45663</v>
      </c>
      <c r="S56" s="1030" t="e">
        <f t="shared" ref="S56:S57" si="270">G56+13</f>
        <v>#VALUE!</v>
      </c>
    </row>
    <row r="57" spans="2:19" ht="17.25" hidden="1" customHeight="1" x14ac:dyDescent="0.2">
      <c r="B57" s="1006" t="s">
        <v>4097</v>
      </c>
      <c r="C57" s="985" t="s">
        <v>4491</v>
      </c>
      <c r="D57" s="985">
        <v>45651</v>
      </c>
      <c r="E57" s="775">
        <f t="shared" si="261"/>
        <v>45656</v>
      </c>
      <c r="F57" s="775">
        <f t="shared" si="262"/>
        <v>45662</v>
      </c>
      <c r="G57" s="775">
        <f t="shared" ref="G57" si="271">D57+15</f>
        <v>45666</v>
      </c>
      <c r="H57" s="775">
        <f t="shared" ref="H57" si="272">D57+18</f>
        <v>45669</v>
      </c>
      <c r="I57" s="769"/>
      <c r="J57" s="775">
        <f t="shared" si="236"/>
        <v>45631</v>
      </c>
      <c r="K57" s="786"/>
      <c r="L57" s="775">
        <f t="shared" si="263"/>
        <v>45671</v>
      </c>
      <c r="M57" s="775">
        <f t="shared" si="264"/>
        <v>45664</v>
      </c>
      <c r="N57" s="1029">
        <f t="shared" si="265"/>
        <v>45680</v>
      </c>
      <c r="O57" s="1030">
        <f t="shared" si="266"/>
        <v>45664</v>
      </c>
      <c r="P57" s="1030">
        <f t="shared" si="267"/>
        <v>45672</v>
      </c>
      <c r="Q57" s="1030">
        <f t="shared" si="268"/>
        <v>45666</v>
      </c>
      <c r="R57" s="1030">
        <f t="shared" si="269"/>
        <v>45666</v>
      </c>
      <c r="S57" s="1030">
        <f t="shared" si="270"/>
        <v>45679</v>
      </c>
    </row>
    <row r="58" spans="2:19" ht="17.25" hidden="1" customHeight="1" x14ac:dyDescent="0.2">
      <c r="B58" s="1006" t="s">
        <v>4459</v>
      </c>
      <c r="C58" s="985" t="s">
        <v>4492</v>
      </c>
      <c r="D58" s="985">
        <v>45656</v>
      </c>
      <c r="E58" s="775">
        <f t="shared" ref="E58:E63" si="273">D58+5</f>
        <v>45661</v>
      </c>
      <c r="F58" s="775">
        <f t="shared" ref="F58:F63" si="274">D58+11</f>
        <v>45667</v>
      </c>
      <c r="G58" s="775">
        <f t="shared" ref="G58:G63" si="275">D58+15</f>
        <v>45671</v>
      </c>
      <c r="H58" s="775">
        <f t="shared" ref="H58:H63" si="276">D58+18</f>
        <v>45674</v>
      </c>
      <c r="I58" s="769"/>
      <c r="J58" s="775">
        <f t="shared" si="236"/>
        <v>45638</v>
      </c>
      <c r="K58" s="786"/>
      <c r="L58" s="775">
        <f t="shared" ref="L58:L63" si="277">D58+20</f>
        <v>45676</v>
      </c>
      <c r="M58" s="775">
        <f t="shared" ref="M58:M63" si="278">D58+13</f>
        <v>45669</v>
      </c>
      <c r="N58" s="1029">
        <f t="shared" ref="N58:N63" si="279">G58+14</f>
        <v>45685</v>
      </c>
      <c r="O58" s="1030">
        <f t="shared" ref="O58:O63" si="280">SUM(D58+13)</f>
        <v>45669</v>
      </c>
      <c r="P58" s="1030">
        <f t="shared" ref="P58:P63" si="281">D58+21</f>
        <v>45677</v>
      </c>
      <c r="Q58" s="1030">
        <f t="shared" ref="Q58:Q63" si="282">D58+15</f>
        <v>45671</v>
      </c>
      <c r="R58" s="1030">
        <f t="shared" ref="R58:R63" si="283">D58+15</f>
        <v>45671</v>
      </c>
      <c r="S58" s="1030">
        <f t="shared" ref="S58:S63" si="284">G58+13</f>
        <v>45684</v>
      </c>
    </row>
    <row r="59" spans="2:19" ht="17.25" hidden="1" customHeight="1" x14ac:dyDescent="0.2">
      <c r="B59" s="1006" t="s">
        <v>3183</v>
      </c>
      <c r="C59" s="985" t="s">
        <v>4493</v>
      </c>
      <c r="D59" s="985">
        <v>45297</v>
      </c>
      <c r="E59" s="775">
        <f t="shared" si="273"/>
        <v>45302</v>
      </c>
      <c r="F59" s="775">
        <f t="shared" si="274"/>
        <v>45308</v>
      </c>
      <c r="G59" s="775">
        <f t="shared" si="275"/>
        <v>45312</v>
      </c>
      <c r="H59" s="775">
        <f t="shared" si="276"/>
        <v>45315</v>
      </c>
      <c r="I59" s="769"/>
      <c r="J59" s="775">
        <f t="shared" si="236"/>
        <v>45645</v>
      </c>
      <c r="K59" s="786"/>
      <c r="L59" s="775">
        <f t="shared" si="277"/>
        <v>45317</v>
      </c>
      <c r="M59" s="775">
        <f t="shared" si="278"/>
        <v>45310</v>
      </c>
      <c r="N59" s="1029">
        <f t="shared" si="279"/>
        <v>45326</v>
      </c>
      <c r="O59" s="1030">
        <f t="shared" si="280"/>
        <v>45310</v>
      </c>
      <c r="P59" s="1030">
        <f t="shared" si="281"/>
        <v>45318</v>
      </c>
      <c r="Q59" s="1030">
        <f t="shared" si="282"/>
        <v>45312</v>
      </c>
      <c r="R59" s="1030">
        <f t="shared" si="283"/>
        <v>45312</v>
      </c>
      <c r="S59" s="1030">
        <f t="shared" si="284"/>
        <v>45325</v>
      </c>
    </row>
    <row r="60" spans="2:19" ht="17.25" hidden="1" customHeight="1" x14ac:dyDescent="0.2">
      <c r="B60" s="1104" t="s">
        <v>439</v>
      </c>
      <c r="C60" s="985" t="s">
        <v>4494</v>
      </c>
      <c r="D60" s="817"/>
      <c r="E60" s="817"/>
      <c r="F60" s="817"/>
      <c r="G60" s="817"/>
      <c r="H60" s="817"/>
      <c r="I60" s="769"/>
      <c r="J60" s="775">
        <f t="shared" si="236"/>
        <v>45652</v>
      </c>
      <c r="K60" s="786"/>
      <c r="L60" s="775">
        <f t="shared" si="277"/>
        <v>20</v>
      </c>
      <c r="M60" s="775">
        <f t="shared" si="278"/>
        <v>13</v>
      </c>
      <c r="N60" s="1029">
        <f t="shared" si="279"/>
        <v>14</v>
      </c>
      <c r="O60" s="1030">
        <f t="shared" si="280"/>
        <v>13</v>
      </c>
      <c r="P60" s="1030">
        <f t="shared" si="281"/>
        <v>21</v>
      </c>
      <c r="Q60" s="1030">
        <f t="shared" si="282"/>
        <v>15</v>
      </c>
      <c r="R60" s="1030">
        <f t="shared" si="283"/>
        <v>15</v>
      </c>
      <c r="S60" s="1030">
        <f t="shared" si="284"/>
        <v>13</v>
      </c>
    </row>
    <row r="61" spans="2:19" ht="17.25" hidden="1" customHeight="1" x14ac:dyDescent="0.2">
      <c r="B61" s="1006" t="s">
        <v>3149</v>
      </c>
      <c r="C61" s="985" t="s">
        <v>4495</v>
      </c>
      <c r="D61" s="985">
        <v>45667</v>
      </c>
      <c r="E61" s="775">
        <f t="shared" si="273"/>
        <v>45672</v>
      </c>
      <c r="F61" s="775">
        <f t="shared" si="274"/>
        <v>45678</v>
      </c>
      <c r="G61" s="775">
        <f t="shared" si="275"/>
        <v>45682</v>
      </c>
      <c r="H61" s="775">
        <f t="shared" si="276"/>
        <v>45685</v>
      </c>
      <c r="I61" s="769"/>
      <c r="J61" s="775">
        <f t="shared" si="236"/>
        <v>45659</v>
      </c>
      <c r="K61" s="786"/>
      <c r="L61" s="775">
        <f t="shared" si="277"/>
        <v>45687</v>
      </c>
      <c r="M61" s="775">
        <f t="shared" si="278"/>
        <v>45680</v>
      </c>
      <c r="N61" s="1029">
        <f t="shared" si="279"/>
        <v>45696</v>
      </c>
      <c r="O61" s="1030">
        <f t="shared" si="280"/>
        <v>45680</v>
      </c>
      <c r="P61" s="1030">
        <f t="shared" si="281"/>
        <v>45688</v>
      </c>
      <c r="Q61" s="1030">
        <f t="shared" si="282"/>
        <v>45682</v>
      </c>
      <c r="R61" s="1030">
        <f t="shared" si="283"/>
        <v>45682</v>
      </c>
      <c r="S61" s="1030">
        <f t="shared" si="284"/>
        <v>45695</v>
      </c>
    </row>
    <row r="62" spans="2:19" ht="17.25" customHeight="1" x14ac:dyDescent="0.2">
      <c r="B62" s="1104" t="s">
        <v>439</v>
      </c>
      <c r="C62" s="985" t="s">
        <v>4496</v>
      </c>
      <c r="D62" s="817"/>
      <c r="E62" s="817"/>
      <c r="F62" s="817"/>
      <c r="G62" s="817"/>
      <c r="H62" s="817"/>
      <c r="I62" s="769"/>
      <c r="J62" s="775">
        <f t="shared" si="236"/>
        <v>45666</v>
      </c>
      <c r="K62" s="786"/>
      <c r="L62" s="775">
        <f t="shared" si="277"/>
        <v>20</v>
      </c>
      <c r="M62" s="775">
        <f t="shared" si="278"/>
        <v>13</v>
      </c>
      <c r="N62" s="1029">
        <f t="shared" si="279"/>
        <v>14</v>
      </c>
      <c r="O62" s="1030">
        <f t="shared" si="280"/>
        <v>13</v>
      </c>
      <c r="P62" s="1030">
        <f t="shared" si="281"/>
        <v>21</v>
      </c>
      <c r="Q62" s="1030">
        <f t="shared" si="282"/>
        <v>15</v>
      </c>
      <c r="R62" s="1030">
        <f t="shared" si="283"/>
        <v>15</v>
      </c>
      <c r="S62" s="1030">
        <f t="shared" si="284"/>
        <v>13</v>
      </c>
    </row>
    <row r="63" spans="2:19" ht="17.25" customHeight="1" x14ac:dyDescent="0.2">
      <c r="B63" s="1006" t="s">
        <v>3217</v>
      </c>
      <c r="C63" s="985" t="s">
        <v>4497</v>
      </c>
      <c r="D63" s="985">
        <v>45678</v>
      </c>
      <c r="E63" s="775">
        <f t="shared" si="273"/>
        <v>45683</v>
      </c>
      <c r="F63" s="775">
        <f t="shared" si="274"/>
        <v>45689</v>
      </c>
      <c r="G63" s="775">
        <f t="shared" si="275"/>
        <v>45693</v>
      </c>
      <c r="H63" s="775">
        <f t="shared" si="276"/>
        <v>45696</v>
      </c>
      <c r="I63" s="769"/>
      <c r="J63" s="775">
        <f t="shared" si="236"/>
        <v>45673</v>
      </c>
      <c r="K63" s="786"/>
      <c r="L63" s="775">
        <f t="shared" si="277"/>
        <v>45698</v>
      </c>
      <c r="M63" s="775">
        <f t="shared" si="278"/>
        <v>45691</v>
      </c>
      <c r="N63" s="1029">
        <f t="shared" si="279"/>
        <v>45707</v>
      </c>
      <c r="O63" s="1030">
        <f t="shared" si="280"/>
        <v>45691</v>
      </c>
      <c r="P63" s="1030">
        <f t="shared" si="281"/>
        <v>45699</v>
      </c>
      <c r="Q63" s="1030">
        <f t="shared" si="282"/>
        <v>45693</v>
      </c>
      <c r="R63" s="1030">
        <f t="shared" si="283"/>
        <v>45693</v>
      </c>
      <c r="S63" s="1030">
        <f t="shared" si="284"/>
        <v>45706</v>
      </c>
    </row>
    <row r="64" spans="2:19" ht="17.25" customHeight="1" x14ac:dyDescent="0.2">
      <c r="B64" s="1006" t="s">
        <v>4127</v>
      </c>
      <c r="C64" s="985" t="s">
        <v>4498</v>
      </c>
      <c r="D64" s="985">
        <v>45314</v>
      </c>
      <c r="E64" s="775">
        <f t="shared" ref="E64" si="285">D64+5</f>
        <v>45319</v>
      </c>
      <c r="F64" s="775">
        <f t="shared" ref="F64" si="286">D64+11</f>
        <v>45325</v>
      </c>
      <c r="G64" s="775">
        <f t="shared" ref="G64" si="287">D64+15</f>
        <v>45329</v>
      </c>
      <c r="H64" s="775">
        <f t="shared" ref="H64" si="288">D64+18</f>
        <v>45332</v>
      </c>
      <c r="I64" s="769"/>
      <c r="J64" s="775">
        <f t="shared" si="236"/>
        <v>45680</v>
      </c>
      <c r="K64" s="786"/>
      <c r="L64" s="775">
        <f t="shared" ref="L64" si="289">D64+20</f>
        <v>45334</v>
      </c>
      <c r="M64" s="775">
        <f t="shared" ref="M64" si="290">D64+13</f>
        <v>45327</v>
      </c>
      <c r="N64" s="1029">
        <f t="shared" ref="N64" si="291">G64+14</f>
        <v>45343</v>
      </c>
      <c r="O64" s="1030">
        <f t="shared" ref="O64" si="292">SUM(D64+13)</f>
        <v>45327</v>
      </c>
      <c r="P64" s="1030">
        <f t="shared" ref="P64" si="293">D64+21</f>
        <v>45335</v>
      </c>
      <c r="Q64" s="1030">
        <f t="shared" ref="Q64" si="294">D64+15</f>
        <v>45329</v>
      </c>
      <c r="R64" s="1030">
        <f t="shared" ref="R64" si="295">D64+15</f>
        <v>45329</v>
      </c>
      <c r="S64" s="1030">
        <f t="shared" ref="S64" si="296">G64+13</f>
        <v>45342</v>
      </c>
    </row>
    <row r="65" spans="1:19" ht="17.25" customHeight="1" x14ac:dyDescent="0.2">
      <c r="B65" s="1006" t="s">
        <v>4071</v>
      </c>
      <c r="C65" s="985" t="s">
        <v>4499</v>
      </c>
      <c r="D65" s="985">
        <v>45321</v>
      </c>
      <c r="E65" s="775">
        <f t="shared" ref="E65:E67" si="297">D65+5</f>
        <v>45326</v>
      </c>
      <c r="F65" s="775">
        <f t="shared" ref="F65:F67" si="298">D65+11</f>
        <v>45332</v>
      </c>
      <c r="G65" s="775">
        <f t="shared" ref="G65:G67" si="299">D65+15</f>
        <v>45336</v>
      </c>
      <c r="H65" s="775">
        <f t="shared" ref="H65:H67" si="300">D65+18</f>
        <v>45339</v>
      </c>
      <c r="I65" s="769"/>
      <c r="J65" s="775">
        <f t="shared" si="236"/>
        <v>45687</v>
      </c>
      <c r="K65" s="786"/>
      <c r="L65" s="775">
        <f t="shared" ref="L65:L67" si="301">D65+20</f>
        <v>45341</v>
      </c>
      <c r="M65" s="775">
        <f t="shared" ref="M65:M67" si="302">D65+13</f>
        <v>45334</v>
      </c>
      <c r="N65" s="1029">
        <f t="shared" ref="N65:N67" si="303">G65+14</f>
        <v>45350</v>
      </c>
      <c r="O65" s="1030">
        <f t="shared" ref="O65:O67" si="304">SUM(D65+13)</f>
        <v>45334</v>
      </c>
      <c r="P65" s="1030">
        <f t="shared" ref="P65:P67" si="305">D65+21</f>
        <v>45342</v>
      </c>
      <c r="Q65" s="1030">
        <f t="shared" ref="Q65:Q67" si="306">D65+15</f>
        <v>45336</v>
      </c>
      <c r="R65" s="1030">
        <f t="shared" ref="R65:R67" si="307">D65+15</f>
        <v>45336</v>
      </c>
      <c r="S65" s="1030">
        <f t="shared" ref="S65:S67" si="308">G65+13</f>
        <v>45349</v>
      </c>
    </row>
    <row r="66" spans="1:19" ht="17.25" customHeight="1" x14ac:dyDescent="0.2">
      <c r="B66" s="1006" t="s">
        <v>3168</v>
      </c>
      <c r="C66" s="985" t="s">
        <v>4500</v>
      </c>
      <c r="D66" s="985">
        <v>45328</v>
      </c>
      <c r="E66" s="775">
        <f t="shared" si="297"/>
        <v>45333</v>
      </c>
      <c r="F66" s="775">
        <f t="shared" si="298"/>
        <v>45339</v>
      </c>
      <c r="G66" s="775">
        <f t="shared" si="299"/>
        <v>45343</v>
      </c>
      <c r="H66" s="775">
        <f t="shared" si="300"/>
        <v>45346</v>
      </c>
      <c r="I66" s="769"/>
      <c r="J66" s="775">
        <f t="shared" si="236"/>
        <v>45694</v>
      </c>
      <c r="K66" s="786"/>
      <c r="L66" s="775">
        <f t="shared" si="301"/>
        <v>45348</v>
      </c>
      <c r="M66" s="775">
        <f t="shared" si="302"/>
        <v>45341</v>
      </c>
      <c r="N66" s="1029">
        <f t="shared" si="303"/>
        <v>45357</v>
      </c>
      <c r="O66" s="1030">
        <f t="shared" si="304"/>
        <v>45341</v>
      </c>
      <c r="P66" s="1030">
        <f t="shared" si="305"/>
        <v>45349</v>
      </c>
      <c r="Q66" s="1030">
        <f t="shared" si="306"/>
        <v>45343</v>
      </c>
      <c r="R66" s="1030">
        <f t="shared" si="307"/>
        <v>45343</v>
      </c>
      <c r="S66" s="1030">
        <f t="shared" si="308"/>
        <v>45356</v>
      </c>
    </row>
    <row r="67" spans="1:19" ht="17.25" customHeight="1" x14ac:dyDescent="0.2">
      <c r="B67" s="1006" t="s">
        <v>4081</v>
      </c>
      <c r="C67" s="985" t="s">
        <v>4501</v>
      </c>
      <c r="D67" s="985">
        <v>45335</v>
      </c>
      <c r="E67" s="775">
        <f t="shared" si="297"/>
        <v>45340</v>
      </c>
      <c r="F67" s="775">
        <f t="shared" si="298"/>
        <v>45346</v>
      </c>
      <c r="G67" s="775">
        <f t="shared" si="299"/>
        <v>45350</v>
      </c>
      <c r="H67" s="775">
        <f t="shared" si="300"/>
        <v>45353</v>
      </c>
      <c r="I67" s="769"/>
      <c r="J67" s="775">
        <f t="shared" si="236"/>
        <v>45701</v>
      </c>
      <c r="K67" s="786"/>
      <c r="L67" s="775">
        <f t="shared" si="301"/>
        <v>45355</v>
      </c>
      <c r="M67" s="775">
        <f t="shared" si="302"/>
        <v>45348</v>
      </c>
      <c r="N67" s="1029">
        <f t="shared" si="303"/>
        <v>45364</v>
      </c>
      <c r="O67" s="1030">
        <f t="shared" si="304"/>
        <v>45348</v>
      </c>
      <c r="P67" s="1030">
        <f t="shared" si="305"/>
        <v>45356</v>
      </c>
      <c r="Q67" s="1030">
        <f t="shared" si="306"/>
        <v>45350</v>
      </c>
      <c r="R67" s="1030">
        <f t="shared" si="307"/>
        <v>45350</v>
      </c>
      <c r="S67" s="1030">
        <f t="shared" si="308"/>
        <v>45363</v>
      </c>
    </row>
    <row r="68" spans="1:19" ht="17.25" customHeight="1" x14ac:dyDescent="0.2">
      <c r="B68" s="1006" t="s">
        <v>4380</v>
      </c>
      <c r="C68" s="985" t="s">
        <v>4502</v>
      </c>
      <c r="D68" s="985">
        <v>45342</v>
      </c>
      <c r="E68" s="775">
        <f t="shared" ref="E68" si="309">D68+5</f>
        <v>45347</v>
      </c>
      <c r="F68" s="775">
        <f t="shared" ref="F68" si="310">D68+11</f>
        <v>45353</v>
      </c>
      <c r="G68" s="775">
        <f t="shared" ref="G68" si="311">D68+15</f>
        <v>45357</v>
      </c>
      <c r="H68" s="775">
        <f t="shared" ref="H68" si="312">D68+18</f>
        <v>45360</v>
      </c>
      <c r="I68" s="769"/>
      <c r="J68" s="775">
        <f t="shared" si="236"/>
        <v>45708</v>
      </c>
      <c r="K68" s="786"/>
      <c r="L68" s="775">
        <f t="shared" ref="L68" si="313">D68+20</f>
        <v>45362</v>
      </c>
      <c r="M68" s="775">
        <f t="shared" ref="M68" si="314">D68+13</f>
        <v>45355</v>
      </c>
      <c r="N68" s="1029">
        <f t="shared" ref="N68" si="315">G68+14</f>
        <v>45371</v>
      </c>
      <c r="O68" s="1030">
        <f t="shared" ref="O68" si="316">SUM(D68+13)</f>
        <v>45355</v>
      </c>
      <c r="P68" s="1030">
        <f t="shared" ref="P68" si="317">D68+21</f>
        <v>45363</v>
      </c>
      <c r="Q68" s="1030">
        <f t="shared" ref="Q68" si="318">D68+15</f>
        <v>45357</v>
      </c>
      <c r="R68" s="1030">
        <f t="shared" ref="R68" si="319">D68+15</f>
        <v>45357</v>
      </c>
      <c r="S68" s="1030">
        <f t="shared" ref="S68" si="320">G68+13</f>
        <v>45370</v>
      </c>
    </row>
    <row r="69" spans="1:19" ht="17.25" customHeight="1" x14ac:dyDescent="0.2">
      <c r="B69" s="1006" t="s">
        <v>3170</v>
      </c>
      <c r="C69" s="985" t="s">
        <v>4503</v>
      </c>
      <c r="D69" s="985">
        <v>45349</v>
      </c>
      <c r="E69" s="775">
        <f t="shared" ref="E69:E72" si="321">D69+5</f>
        <v>45354</v>
      </c>
      <c r="F69" s="775">
        <f t="shared" ref="F69:F72" si="322">D69+11</f>
        <v>45360</v>
      </c>
      <c r="G69" s="775">
        <f t="shared" ref="G69:G72" si="323">D69+15</f>
        <v>45364</v>
      </c>
      <c r="H69" s="775">
        <f t="shared" ref="H69:H72" si="324">D69+18</f>
        <v>45367</v>
      </c>
      <c r="I69" s="769"/>
      <c r="J69" s="775">
        <f t="shared" si="236"/>
        <v>45715</v>
      </c>
      <c r="K69" s="786"/>
      <c r="L69" s="775">
        <f t="shared" ref="L69:L72" si="325">D69+20</f>
        <v>45369</v>
      </c>
      <c r="M69" s="775">
        <f t="shared" ref="M69:M72" si="326">D69+13</f>
        <v>45362</v>
      </c>
      <c r="N69" s="1029">
        <f t="shared" ref="N69:N72" si="327">G69+14</f>
        <v>45378</v>
      </c>
      <c r="O69" s="1030">
        <f t="shared" ref="O69:O72" si="328">SUM(D69+13)</f>
        <v>45362</v>
      </c>
      <c r="P69" s="1030">
        <f t="shared" ref="P69:P72" si="329">D69+21</f>
        <v>45370</v>
      </c>
      <c r="Q69" s="1030">
        <f t="shared" ref="Q69:Q72" si="330">D69+15</f>
        <v>45364</v>
      </c>
      <c r="R69" s="1030">
        <f t="shared" ref="R69:R72" si="331">D69+15</f>
        <v>45364</v>
      </c>
      <c r="S69" s="1030">
        <f t="shared" ref="S69:S72" si="332">G69+13</f>
        <v>45377</v>
      </c>
    </row>
    <row r="70" spans="1:19" ht="17.25" customHeight="1" x14ac:dyDescent="0.2">
      <c r="B70" s="1006" t="s">
        <v>4124</v>
      </c>
      <c r="C70" s="985" t="s">
        <v>4504</v>
      </c>
      <c r="D70" s="985">
        <v>45722</v>
      </c>
      <c r="E70" s="775">
        <f t="shared" si="321"/>
        <v>45727</v>
      </c>
      <c r="F70" s="775">
        <f t="shared" si="322"/>
        <v>45733</v>
      </c>
      <c r="G70" s="775">
        <f t="shared" si="323"/>
        <v>45737</v>
      </c>
      <c r="H70" s="775">
        <f t="shared" si="324"/>
        <v>45740</v>
      </c>
      <c r="I70" s="769"/>
      <c r="J70" s="775">
        <f t="shared" si="236"/>
        <v>45722</v>
      </c>
      <c r="K70" s="786"/>
      <c r="L70" s="775">
        <f t="shared" si="325"/>
        <v>45742</v>
      </c>
      <c r="M70" s="775">
        <f t="shared" si="326"/>
        <v>45735</v>
      </c>
      <c r="N70" s="1029">
        <f t="shared" si="327"/>
        <v>45751</v>
      </c>
      <c r="O70" s="1030">
        <f t="shared" si="328"/>
        <v>45735</v>
      </c>
      <c r="P70" s="1030">
        <f t="shared" si="329"/>
        <v>45743</v>
      </c>
      <c r="Q70" s="1030">
        <f t="shared" si="330"/>
        <v>45737</v>
      </c>
      <c r="R70" s="1030">
        <f t="shared" si="331"/>
        <v>45737</v>
      </c>
      <c r="S70" s="1030">
        <f t="shared" si="332"/>
        <v>45750</v>
      </c>
    </row>
    <row r="71" spans="1:19" ht="17.25" customHeight="1" x14ac:dyDescent="0.2">
      <c r="B71" s="1006" t="s">
        <v>3230</v>
      </c>
      <c r="C71" s="985" t="s">
        <v>4505</v>
      </c>
      <c r="D71" s="985">
        <v>45729</v>
      </c>
      <c r="E71" s="775">
        <f t="shared" si="321"/>
        <v>45734</v>
      </c>
      <c r="F71" s="775">
        <f t="shared" si="322"/>
        <v>45740</v>
      </c>
      <c r="G71" s="775">
        <f t="shared" si="323"/>
        <v>45744</v>
      </c>
      <c r="H71" s="775">
        <f t="shared" si="324"/>
        <v>45747</v>
      </c>
      <c r="I71" s="769"/>
      <c r="J71" s="775">
        <f t="shared" si="236"/>
        <v>45729</v>
      </c>
      <c r="K71" s="786"/>
      <c r="L71" s="775">
        <f t="shared" si="325"/>
        <v>45749</v>
      </c>
      <c r="M71" s="775">
        <f t="shared" si="326"/>
        <v>45742</v>
      </c>
      <c r="N71" s="1029">
        <f t="shared" si="327"/>
        <v>45758</v>
      </c>
      <c r="O71" s="1030">
        <f t="shared" si="328"/>
        <v>45742</v>
      </c>
      <c r="P71" s="1030">
        <f t="shared" si="329"/>
        <v>45750</v>
      </c>
      <c r="Q71" s="1030">
        <f t="shared" si="330"/>
        <v>45744</v>
      </c>
      <c r="R71" s="1030">
        <f t="shared" si="331"/>
        <v>45744</v>
      </c>
      <c r="S71" s="1030">
        <f t="shared" si="332"/>
        <v>45757</v>
      </c>
    </row>
    <row r="72" spans="1:19" ht="17.25" customHeight="1" x14ac:dyDescent="0.2">
      <c r="B72" s="1006" t="s">
        <v>3192</v>
      </c>
      <c r="C72" s="985" t="s">
        <v>4506</v>
      </c>
      <c r="D72" s="985">
        <v>45736</v>
      </c>
      <c r="E72" s="775">
        <f t="shared" si="321"/>
        <v>45741</v>
      </c>
      <c r="F72" s="775">
        <f t="shared" si="322"/>
        <v>45747</v>
      </c>
      <c r="G72" s="775">
        <f t="shared" si="323"/>
        <v>45751</v>
      </c>
      <c r="H72" s="775">
        <f t="shared" si="324"/>
        <v>45754</v>
      </c>
      <c r="I72" s="769"/>
      <c r="J72" s="775">
        <f t="shared" si="236"/>
        <v>45736</v>
      </c>
      <c r="K72" s="786"/>
      <c r="L72" s="775">
        <f t="shared" si="325"/>
        <v>45756</v>
      </c>
      <c r="M72" s="775">
        <f t="shared" si="326"/>
        <v>45749</v>
      </c>
      <c r="N72" s="1029">
        <f t="shared" si="327"/>
        <v>45765</v>
      </c>
      <c r="O72" s="1030">
        <f t="shared" si="328"/>
        <v>45749</v>
      </c>
      <c r="P72" s="1030">
        <f t="shared" si="329"/>
        <v>45757</v>
      </c>
      <c r="Q72" s="1030">
        <f t="shared" si="330"/>
        <v>45751</v>
      </c>
      <c r="R72" s="1030">
        <f t="shared" si="331"/>
        <v>45751</v>
      </c>
      <c r="S72" s="1030">
        <f t="shared" si="332"/>
        <v>45764</v>
      </c>
    </row>
    <row r="73" spans="1:19" ht="17.25" customHeight="1" x14ac:dyDescent="0.2">
      <c r="B73" s="1006" t="s">
        <v>4084</v>
      </c>
      <c r="C73" s="985" t="s">
        <v>4507</v>
      </c>
      <c r="D73" s="985">
        <v>45743</v>
      </c>
      <c r="E73" s="775">
        <f t="shared" ref="E73" si="333">D73+5</f>
        <v>45748</v>
      </c>
      <c r="F73" s="775">
        <f t="shared" ref="F73" si="334">D73+11</f>
        <v>45754</v>
      </c>
      <c r="G73" s="775">
        <f t="shared" ref="G73" si="335">D73+15</f>
        <v>45758</v>
      </c>
      <c r="H73" s="775">
        <f t="shared" ref="H73" si="336">D73+18</f>
        <v>45761</v>
      </c>
      <c r="I73" s="769"/>
      <c r="J73" s="775">
        <f t="shared" si="236"/>
        <v>45743</v>
      </c>
      <c r="K73" s="786"/>
      <c r="L73" s="775">
        <f t="shared" ref="L73" si="337">D73+20</f>
        <v>45763</v>
      </c>
      <c r="M73" s="775">
        <f t="shared" ref="M73" si="338">D73+13</f>
        <v>45756</v>
      </c>
      <c r="N73" s="1029">
        <f t="shared" ref="N73" si="339">G73+14</f>
        <v>45772</v>
      </c>
      <c r="O73" s="1030">
        <f t="shared" ref="O73" si="340">SUM(D73+13)</f>
        <v>45756</v>
      </c>
      <c r="P73" s="1030">
        <f t="shared" ref="P73" si="341">D73+21</f>
        <v>45764</v>
      </c>
      <c r="Q73" s="1030">
        <f t="shared" ref="Q73" si="342">D73+15</f>
        <v>45758</v>
      </c>
      <c r="R73" s="1030">
        <f t="shared" ref="R73" si="343">D73+15</f>
        <v>45758</v>
      </c>
      <c r="S73" s="1030">
        <f t="shared" ref="S73" si="344">G73+13</f>
        <v>45771</v>
      </c>
    </row>
    <row r="74" spans="1:19" ht="17.25" customHeight="1" x14ac:dyDescent="0.2">
      <c r="B74" s="331"/>
      <c r="C74" s="155"/>
      <c r="D74" s="162"/>
      <c r="E74" s="162"/>
      <c r="F74" s="162"/>
      <c r="G74" s="162"/>
      <c r="H74" s="162"/>
      <c r="I74" s="442"/>
      <c r="J74" s="442"/>
      <c r="K74" s="468"/>
      <c r="L74" s="468"/>
      <c r="M74" s="162"/>
      <c r="N74" s="162"/>
      <c r="O74" s="609"/>
      <c r="P74" s="609"/>
      <c r="Q74" s="609"/>
      <c r="R74" s="609"/>
      <c r="S74" s="609"/>
    </row>
    <row r="75" spans="1:19" ht="17.25" customHeight="1" x14ac:dyDescent="0.2">
      <c r="B75" s="147" t="s">
        <v>1398</v>
      </c>
      <c r="C75" s="155"/>
      <c r="D75" s="155"/>
      <c r="E75" s="155"/>
      <c r="F75" s="155"/>
      <c r="G75" s="155"/>
      <c r="H75" s="155"/>
      <c r="I75" s="428"/>
      <c r="J75" s="428"/>
      <c r="K75" s="428"/>
      <c r="L75" s="428"/>
      <c r="M75" s="155"/>
      <c r="N75" s="155"/>
      <c r="O75" s="440"/>
      <c r="P75" s="180"/>
      <c r="Q75" s="147"/>
      <c r="R75" s="147"/>
      <c r="S75" s="147"/>
    </row>
    <row r="76" spans="1:19" ht="17.25" customHeight="1" x14ac:dyDescent="0.2">
      <c r="A76" s="310"/>
      <c r="C76" s="155"/>
      <c r="D76" s="155"/>
      <c r="E76" s="155"/>
      <c r="F76" s="147"/>
      <c r="G76" s="147"/>
      <c r="H76" s="147"/>
      <c r="I76" s="147"/>
      <c r="J76" s="147"/>
      <c r="K76" s="147"/>
      <c r="L76" s="147"/>
      <c r="M76" s="180"/>
      <c r="O76" s="180"/>
      <c r="P76" s="147"/>
      <c r="Q76" s="147"/>
      <c r="R76" s="147"/>
      <c r="S76" s="147"/>
    </row>
    <row r="77" spans="1:19" ht="17.25" customHeight="1" thickBot="1" x14ac:dyDescent="0.25">
      <c r="A77" s="310"/>
      <c r="B77" s="157"/>
      <c r="M77" s="180"/>
    </row>
    <row r="78" spans="1:19" s="147" customFormat="1" ht="18.75" customHeight="1" x14ac:dyDescent="0.2">
      <c r="A78" s="881"/>
      <c r="B78" s="788"/>
      <c r="C78" s="789"/>
      <c r="D78" s="790"/>
      <c r="E78" s="791"/>
      <c r="F78" s="792"/>
      <c r="G78" s="793"/>
      <c r="H78" s="794"/>
      <c r="I78" s="769"/>
      <c r="J78" s="145"/>
      <c r="K78" s="145"/>
      <c r="L78" s="145"/>
      <c r="M78" s="145"/>
      <c r="N78" s="145"/>
      <c r="O78" s="145"/>
    </row>
    <row r="79" spans="1:19" s="147" customFormat="1" ht="18.75" customHeight="1" x14ac:dyDescent="0.2">
      <c r="A79" s="881"/>
      <c r="B79" s="795" t="s">
        <v>528</v>
      </c>
      <c r="C79" s="145"/>
      <c r="D79" s="147" t="s">
        <v>529</v>
      </c>
      <c r="G79" s="147" t="s">
        <v>530</v>
      </c>
      <c r="H79" s="796"/>
      <c r="J79" s="145"/>
      <c r="K79" s="145"/>
      <c r="L79" s="145"/>
      <c r="M79" s="145"/>
    </row>
    <row r="80" spans="1:19" s="147" customFormat="1" ht="18.75" customHeight="1" x14ac:dyDescent="0.2">
      <c r="A80" s="881"/>
      <c r="B80" s="797" t="s">
        <v>531</v>
      </c>
      <c r="C80" s="798" t="s">
        <v>532</v>
      </c>
      <c r="D80" s="133" t="s">
        <v>533</v>
      </c>
      <c r="F80" s="798" t="s">
        <v>534</v>
      </c>
      <c r="G80" s="145" t="s">
        <v>535</v>
      </c>
      <c r="H80" s="799" t="s">
        <v>536</v>
      </c>
      <c r="J80" s="145"/>
      <c r="K80" s="145"/>
      <c r="L80" s="145"/>
      <c r="M80" s="145"/>
    </row>
    <row r="81" spans="1:13" s="147" customFormat="1" ht="18.75" customHeight="1" x14ac:dyDescent="0.2">
      <c r="A81" s="881"/>
      <c r="B81" s="797" t="s">
        <v>537</v>
      </c>
      <c r="C81" s="798" t="s">
        <v>538</v>
      </c>
      <c r="D81" s="133" t="s">
        <v>539</v>
      </c>
      <c r="E81" s="148" t="s">
        <v>540</v>
      </c>
      <c r="F81" s="802" t="s">
        <v>541</v>
      </c>
      <c r="G81" s="145" t="s">
        <v>542</v>
      </c>
      <c r="H81" s="799" t="s">
        <v>543</v>
      </c>
      <c r="J81" s="145"/>
      <c r="K81" s="145"/>
      <c r="L81" s="145"/>
      <c r="M81" s="145"/>
    </row>
    <row r="82" spans="1:13" s="147" customFormat="1" ht="18.75" customHeight="1" x14ac:dyDescent="0.2">
      <c r="A82" s="881"/>
      <c r="B82" s="800" t="s">
        <v>544</v>
      </c>
      <c r="C82" s="801" t="s">
        <v>545</v>
      </c>
      <c r="D82" s="133" t="s">
        <v>546</v>
      </c>
      <c r="E82" s="148" t="s">
        <v>547</v>
      </c>
      <c r="F82" s="802" t="s">
        <v>548</v>
      </c>
      <c r="G82" s="602" t="s">
        <v>549</v>
      </c>
      <c r="H82" s="803" t="s">
        <v>550</v>
      </c>
      <c r="J82" s="145"/>
      <c r="K82" s="145"/>
      <c r="L82" s="145"/>
      <c r="M82" s="145"/>
    </row>
    <row r="83" spans="1:13" s="147" customFormat="1" ht="18.75" customHeight="1" x14ac:dyDescent="0.2">
      <c r="A83" s="881"/>
      <c r="B83" s="800" t="s">
        <v>551</v>
      </c>
      <c r="C83" s="801" t="s">
        <v>552</v>
      </c>
      <c r="D83" s="133" t="s">
        <v>553</v>
      </c>
      <c r="E83" s="148" t="s">
        <v>554</v>
      </c>
      <c r="F83" s="802" t="s">
        <v>555</v>
      </c>
      <c r="G83" s="602" t="s">
        <v>556</v>
      </c>
      <c r="H83" s="803" t="s">
        <v>557</v>
      </c>
      <c r="J83" s="145"/>
      <c r="K83" s="145"/>
      <c r="L83" s="145"/>
      <c r="M83" s="145"/>
    </row>
    <row r="84" spans="1:13" s="147" customFormat="1" ht="18.75" customHeight="1" x14ac:dyDescent="0.2">
      <c r="A84" s="881"/>
      <c r="B84" s="800" t="s">
        <v>558</v>
      </c>
      <c r="C84" s="801" t="s">
        <v>559</v>
      </c>
      <c r="D84" s="133" t="s">
        <v>560</v>
      </c>
      <c r="E84" s="148" t="s">
        <v>561</v>
      </c>
      <c r="F84" s="802" t="s">
        <v>562</v>
      </c>
      <c r="G84" s="602" t="s">
        <v>563</v>
      </c>
      <c r="H84" s="803" t="s">
        <v>564</v>
      </c>
      <c r="J84" s="145"/>
      <c r="K84" s="145"/>
      <c r="L84" s="145"/>
      <c r="M84" s="145"/>
    </row>
    <row r="85" spans="1:13" s="147" customFormat="1" ht="18.75" customHeight="1" x14ac:dyDescent="0.2">
      <c r="A85" s="881"/>
      <c r="B85" s="800" t="s">
        <v>565</v>
      </c>
      <c r="C85" s="801" t="s">
        <v>566</v>
      </c>
      <c r="D85" s="133" t="s">
        <v>567</v>
      </c>
      <c r="E85" s="148" t="s">
        <v>568</v>
      </c>
      <c r="F85" s="802" t="s">
        <v>569</v>
      </c>
      <c r="G85" s="602" t="s">
        <v>570</v>
      </c>
      <c r="H85" s="803" t="s">
        <v>571</v>
      </c>
      <c r="J85" s="145"/>
      <c r="K85" s="145"/>
      <c r="L85" s="145"/>
      <c r="M85" s="145"/>
    </row>
    <row r="86" spans="1:13" s="147" customFormat="1" ht="18.75" customHeight="1" x14ac:dyDescent="0.2">
      <c r="B86" s="800" t="s">
        <v>572</v>
      </c>
      <c r="C86" s="801" t="s">
        <v>573</v>
      </c>
      <c r="D86" s="133" t="s">
        <v>574</v>
      </c>
      <c r="E86" s="148" t="s">
        <v>575</v>
      </c>
      <c r="F86" s="756" t="s">
        <v>576</v>
      </c>
      <c r="G86" s="602" t="s">
        <v>577</v>
      </c>
      <c r="H86" s="804" t="s">
        <v>578</v>
      </c>
    </row>
    <row r="87" spans="1:13" s="147" customFormat="1" ht="18.75" customHeight="1" x14ac:dyDescent="0.2">
      <c r="B87" s="800" t="s">
        <v>579</v>
      </c>
      <c r="C87" s="801" t="s">
        <v>580</v>
      </c>
      <c r="D87" s="133"/>
      <c r="E87" s="145"/>
      <c r="F87" s="602"/>
      <c r="H87" s="805"/>
    </row>
    <row r="88" spans="1:13" ht="17.25" customHeight="1" thickBot="1" x14ac:dyDescent="0.25">
      <c r="B88" s="806"/>
      <c r="C88" s="807"/>
      <c r="D88" s="807"/>
      <c r="E88" s="808"/>
      <c r="F88" s="808"/>
      <c r="G88" s="808"/>
      <c r="H88" s="809"/>
    </row>
  </sheetData>
  <customSheetViews>
    <customSheetView guid="{1ECD3B71-3848-4973-92B4-4B4B149BC657}" scale="85" fitToPage="1" topLeftCell="A25">
      <selection activeCell="J16" sqref="J16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B16" sqref="B16:D18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B7" sqref="B7"/>
      <pageMargins left="0" right="0" top="0" bottom="0" header="0" footer="0"/>
      <pageSetup paperSize="9" scale="58" orientation="landscape" r:id="rId3"/>
    </customSheetView>
    <customSheetView guid="{9E7EEAA3-A5FB-49FD-8C3A-1AF14EAE95FB}" scale="75" fitToPage="1">
      <selection activeCell="G7" sqref="G7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sqref="A1:XFD1048576"/>
      <pageMargins left="0" right="0" top="0" bottom="0" header="0" footer="0"/>
      <pageSetup paperSize="9" scale="58" orientation="landscape" r:id="rId5"/>
    </customSheetView>
    <customSheetView guid="{3485952D-0C31-4884-9EDF-552F3D1B124B}" showPageBreaks="1" fitToPage="1" topLeftCell="A4">
      <selection activeCell="L10" sqref="L10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topLeftCell="A4">
      <selection activeCell="E15" sqref="E15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8773B614-CBE7-474E-B57F-0A27A3791CF3}" scale="75" fitToPage="1">
      <selection activeCell="E10" sqref="E10"/>
      <pageMargins left="0" right="0" top="0" bottom="0" header="0" footer="0"/>
      <pageSetup paperSize="9" scale="58" orientation="landscape" r:id="rId8"/>
    </customSheetView>
    <customSheetView guid="{1BFD2ADD-60C4-4334-9BDE-E3C6DD17BEED}" scale="85" fitToPage="1">
      <selection activeCell="B4" sqref="B4:F13"/>
      <pageMargins left="0" right="0" top="0" bottom="0" header="0" footer="0"/>
      <pageSetup paperSize="9" scale="64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I17" sqref="I17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E12" sqref="E12"/>
      <pageMargins left="0" right="0" top="0" bottom="0" header="0" footer="0"/>
      <pageSetup paperSize="9" scale="64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G18" sqref="G18"/>
      <pageMargins left="0" right="0" top="0" bottom="0" header="0" footer="0"/>
      <pageSetup paperSize="9" scale="5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H14" sqref="B6:H14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mergeCells count="5">
    <mergeCell ref="B2:H2"/>
    <mergeCell ref="B4:H4"/>
    <mergeCell ref="B24:B26"/>
    <mergeCell ref="D7:D8"/>
    <mergeCell ref="B7:C7"/>
  </mergeCells>
  <hyperlinks>
    <hyperlink ref="J2" location="HOME!Print_Area" display="HOME" xr:uid="{634AD75F-CD2A-41AE-96DE-EDB558C8D1A5}"/>
    <hyperlink ref="H80" r:id="rId14" xr:uid="{D64EFE8C-1027-4555-9B49-FC4C6B02071D}"/>
    <hyperlink ref="C80" r:id="rId15" xr:uid="{5312CAC4-BA5E-48C6-BBE9-D28FC1E21080}"/>
    <hyperlink ref="H85" r:id="rId16" xr:uid="{59E8978A-6C16-4C2F-AA1E-D460F79B01A0}"/>
    <hyperlink ref="H84" r:id="rId17" xr:uid="{92CCE2A2-FE79-4D51-BBDA-A5FF041722A8}"/>
    <hyperlink ref="C84" r:id="rId18" xr:uid="{A9CD80F9-AE75-46B7-B5E3-94D18DE6218F}"/>
    <hyperlink ref="C85" r:id="rId19" xr:uid="{E62690C5-F58A-4392-A210-C3A2D024D1C2}"/>
    <hyperlink ref="C82" r:id="rId20" xr:uid="{6D547D73-BF77-42EE-82DB-46E131FA8471}"/>
    <hyperlink ref="C81" r:id="rId21" xr:uid="{A6D8C16F-9A40-48F6-A00E-0DDA68BF2F71}"/>
    <hyperlink ref="C87" r:id="rId22" xr:uid="{CCABB098-E60B-47C8-BB05-92242AD11187}"/>
    <hyperlink ref="H83" r:id="rId23" xr:uid="{0C596EF5-726A-4CA2-8B3B-351A0D0AA22E}"/>
    <hyperlink ref="H86" r:id="rId24" xr:uid="{5D647935-362A-4A4F-AD17-44D064AEB549}"/>
    <hyperlink ref="C83" r:id="rId25" xr:uid="{38DCD5F2-E466-4CBF-97A6-F4633630C36C}"/>
    <hyperlink ref="F80" r:id="rId26" xr:uid="{B1FDBC2C-5126-48C3-836F-93C1A8401352}"/>
    <hyperlink ref="F85" r:id="rId27" xr:uid="{F69AAAD6-221A-4DD4-848D-14D3975F1560}"/>
    <hyperlink ref="F81" r:id="rId28" xr:uid="{F0ADD342-A241-4A5B-B7D5-979D887E71CB}"/>
    <hyperlink ref="F82" r:id="rId29" xr:uid="{75AF928D-2F68-46E5-BC36-0764C4F31064}"/>
    <hyperlink ref="F83" r:id="rId30" xr:uid="{2FD30100-8E43-4A8C-BE11-AB4A9D4FFC7B}"/>
    <hyperlink ref="F84" r:id="rId31" xr:uid="{63D91FEC-F7C4-4502-AD79-00E21F64D688}"/>
    <hyperlink ref="H81" r:id="rId32" xr:uid="{DF0C0654-D1C9-4732-90CD-A14E6ACF34FF}"/>
    <hyperlink ref="H82" r:id="rId33" xr:uid="{AB72A969-8A5A-4954-9147-0FEC53D43BAE}"/>
    <hyperlink ref="F86" r:id="rId34" xr:uid="{9212834B-5C80-4201-A576-0D0F33343B15}"/>
  </hyperlinks>
  <pageMargins left="0.7" right="0.7" top="0.75" bottom="0.75" header="0.3" footer="0.3"/>
  <pageSetup paperSize="9" scale="44" orientation="landscape" r:id="rId35"/>
  <headerFooter>
    <oddFooter>&amp;L_x000D_&amp;1#&amp;"Calibri"&amp;10&amp;K000000 Sensitivity: Public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F68-7C0D-4F55-B5E5-A95D912FA7D9}">
  <sheetPr>
    <tabColor rgb="FFFFCCCC"/>
    <pageSetUpPr fitToPage="1"/>
  </sheetPr>
  <dimension ref="A1:S70"/>
  <sheetViews>
    <sheetView showGridLines="0" zoomScale="115" zoomScaleNormal="115" zoomScaleSheetLayoutView="75" workbookViewId="0">
      <selection activeCell="H8" sqref="H8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customWidth="1"/>
    <col min="11" max="11" width="18.7109375" style="145" customWidth="1"/>
    <col min="12" max="19" width="25.7109375" style="145" customWidth="1"/>
    <col min="20" max="20" width="18.7109375" style="145" customWidth="1"/>
    <col min="21" max="16384" width="9.140625" style="145"/>
  </cols>
  <sheetData>
    <row r="1" spans="1:12" ht="17.25" customHeight="1" thickBot="1" x14ac:dyDescent="0.25"/>
    <row r="2" spans="1:12" ht="17.25" customHeight="1" thickBot="1" x14ac:dyDescent="0.25">
      <c r="B2" s="1163" t="s">
        <v>116</v>
      </c>
      <c r="C2" s="1163"/>
      <c r="D2" s="1163"/>
      <c r="E2" s="1163"/>
      <c r="F2" s="1163"/>
      <c r="G2" s="1163"/>
      <c r="H2" s="1163"/>
      <c r="I2" s="1023"/>
      <c r="J2" s="986" t="s">
        <v>373</v>
      </c>
    </row>
    <row r="3" spans="1:12" ht="17.25" customHeight="1" thickBot="1" x14ac:dyDescent="0.25">
      <c r="B3" s="165"/>
    </row>
    <row r="4" spans="1:12" ht="30" customHeight="1" thickBot="1" x14ac:dyDescent="0.25">
      <c r="A4" s="186"/>
      <c r="B4" s="1148" t="s">
        <v>4425</v>
      </c>
      <c r="C4" s="1149"/>
      <c r="D4" s="1149"/>
      <c r="E4" s="1149"/>
      <c r="F4" s="1149"/>
      <c r="G4" s="1149"/>
      <c r="H4" s="1150"/>
      <c r="I4" s="147"/>
      <c r="K4" s="1021"/>
      <c r="L4" s="1021"/>
    </row>
    <row r="5" spans="1:12" ht="16.5" customHeight="1" x14ac:dyDescent="0.2">
      <c r="C5" s="148"/>
      <c r="D5" s="148"/>
      <c r="E5" s="148"/>
      <c r="F5" s="148"/>
      <c r="G5" s="148"/>
      <c r="H5" s="148"/>
      <c r="I5" s="148"/>
    </row>
    <row r="6" spans="1:12" ht="16.5" customHeight="1" x14ac:dyDescent="0.2">
      <c r="B6" s="148"/>
      <c r="C6" s="148"/>
      <c r="D6" s="148"/>
      <c r="E6" s="148"/>
      <c r="F6" s="148"/>
      <c r="G6" s="148"/>
      <c r="H6" s="148"/>
      <c r="I6" s="148"/>
    </row>
    <row r="7" spans="1:12" ht="50.1" customHeight="1" x14ac:dyDescent="0.2">
      <c r="A7" s="310"/>
      <c r="B7" s="1153"/>
      <c r="C7" s="1154"/>
      <c r="D7" s="1190" t="s">
        <v>377</v>
      </c>
      <c r="E7" s="973" t="s">
        <v>4508</v>
      </c>
    </row>
    <row r="8" spans="1:12" ht="20.100000000000001" customHeight="1" x14ac:dyDescent="0.2">
      <c r="A8" s="310"/>
      <c r="B8" s="973" t="s">
        <v>381</v>
      </c>
      <c r="C8" s="973" t="s">
        <v>382</v>
      </c>
      <c r="D8" s="1191"/>
      <c r="E8" s="969" t="s">
        <v>143</v>
      </c>
    </row>
    <row r="9" spans="1:12" ht="17.25" hidden="1" customHeight="1" x14ac:dyDescent="0.2">
      <c r="B9" s="735" t="s">
        <v>4097</v>
      </c>
      <c r="C9" s="775" t="s">
        <v>4440</v>
      </c>
      <c r="D9" s="634">
        <v>44930</v>
      </c>
      <c r="E9" s="634">
        <f t="shared" ref="E9:E49" si="0">D9+5</f>
        <v>44935</v>
      </c>
    </row>
    <row r="10" spans="1:12" ht="17.25" hidden="1" customHeight="1" x14ac:dyDescent="0.2">
      <c r="B10" s="735" t="s">
        <v>3183</v>
      </c>
      <c r="C10" s="775" t="s">
        <v>4441</v>
      </c>
      <c r="D10" s="634">
        <f t="shared" ref="D10" si="1">D9+7</f>
        <v>44937</v>
      </c>
      <c r="E10" s="634">
        <f t="shared" si="0"/>
        <v>44942</v>
      </c>
    </row>
    <row r="11" spans="1:12" ht="17.25" hidden="1" customHeight="1" x14ac:dyDescent="0.2">
      <c r="A11" s="329" t="s">
        <v>4442</v>
      </c>
      <c r="B11" s="735" t="s">
        <v>4071</v>
      </c>
      <c r="C11" s="775" t="s">
        <v>4443</v>
      </c>
      <c r="D11" s="634">
        <v>45347</v>
      </c>
      <c r="E11" s="634">
        <f t="shared" si="0"/>
        <v>45352</v>
      </c>
    </row>
    <row r="12" spans="1:12" ht="17.25" hidden="1" customHeight="1" x14ac:dyDescent="0.2">
      <c r="B12" s="735" t="s">
        <v>4127</v>
      </c>
      <c r="C12" s="775" t="s">
        <v>4444</v>
      </c>
      <c r="D12" s="634">
        <v>45354</v>
      </c>
      <c r="E12" s="634">
        <f t="shared" si="0"/>
        <v>45359</v>
      </c>
    </row>
    <row r="13" spans="1:12" ht="17.25" hidden="1" customHeight="1" x14ac:dyDescent="0.2">
      <c r="B13" s="735" t="s">
        <v>3168</v>
      </c>
      <c r="C13" s="775" t="s">
        <v>4445</v>
      </c>
      <c r="D13" s="634">
        <v>45363</v>
      </c>
      <c r="E13" s="634">
        <f t="shared" si="0"/>
        <v>45368</v>
      </c>
    </row>
    <row r="14" spans="1:12" ht="17.25" hidden="1" customHeight="1" x14ac:dyDescent="0.2">
      <c r="B14" s="735" t="s">
        <v>4081</v>
      </c>
      <c r="C14" s="775" t="s">
        <v>4446</v>
      </c>
      <c r="D14" s="634">
        <v>45367</v>
      </c>
      <c r="E14" s="634">
        <f t="shared" si="0"/>
        <v>45372</v>
      </c>
    </row>
    <row r="15" spans="1:12" ht="17.25" hidden="1" customHeight="1" x14ac:dyDescent="0.2">
      <c r="B15" s="1022" t="s">
        <v>4380</v>
      </c>
      <c r="C15" s="1025" t="s">
        <v>4447</v>
      </c>
      <c r="D15" s="1026">
        <v>45374</v>
      </c>
      <c r="E15" s="1026">
        <f t="shared" si="0"/>
        <v>45379</v>
      </c>
    </row>
    <row r="16" spans="1:12" ht="17.25" hidden="1" customHeight="1" x14ac:dyDescent="0.2">
      <c r="B16" s="735" t="s">
        <v>4093</v>
      </c>
      <c r="C16" s="775" t="s">
        <v>4448</v>
      </c>
      <c r="D16" s="634">
        <v>45386</v>
      </c>
      <c r="E16" s="634">
        <f t="shared" si="0"/>
        <v>45391</v>
      </c>
    </row>
    <row r="17" spans="1:5" ht="17.25" hidden="1" customHeight="1" x14ac:dyDescent="0.2">
      <c r="B17" s="1031" t="s">
        <v>4077</v>
      </c>
      <c r="C17" s="985" t="s">
        <v>4449</v>
      </c>
      <c r="D17" s="985">
        <v>45390</v>
      </c>
      <c r="E17" s="775">
        <f t="shared" si="0"/>
        <v>45395</v>
      </c>
    </row>
    <row r="18" spans="1:5" ht="17.25" hidden="1" customHeight="1" x14ac:dyDescent="0.2">
      <c r="B18" s="1031" t="s">
        <v>4124</v>
      </c>
      <c r="C18" s="985" t="s">
        <v>4450</v>
      </c>
      <c r="D18" s="985">
        <v>45402</v>
      </c>
      <c r="E18" s="775">
        <f t="shared" si="0"/>
        <v>45407</v>
      </c>
    </row>
    <row r="19" spans="1:5" ht="17.25" hidden="1" customHeight="1" x14ac:dyDescent="0.2">
      <c r="B19" s="1031" t="s">
        <v>4100</v>
      </c>
      <c r="C19" s="985" t="s">
        <v>4451</v>
      </c>
      <c r="D19" s="985">
        <v>45411</v>
      </c>
      <c r="E19" s="775">
        <f t="shared" si="0"/>
        <v>45416</v>
      </c>
    </row>
    <row r="20" spans="1:5" ht="17.25" hidden="1" customHeight="1" x14ac:dyDescent="0.2">
      <c r="B20" s="1006" t="s">
        <v>4084</v>
      </c>
      <c r="C20" s="985" t="s">
        <v>4452</v>
      </c>
      <c r="D20" s="985">
        <v>45421</v>
      </c>
      <c r="E20" s="775">
        <f t="shared" si="0"/>
        <v>45426</v>
      </c>
    </row>
    <row r="21" spans="1:5" ht="17.25" hidden="1" customHeight="1" x14ac:dyDescent="0.2">
      <c r="B21" s="1006" t="s">
        <v>4097</v>
      </c>
      <c r="C21" s="985" t="s">
        <v>4453</v>
      </c>
      <c r="D21" s="985">
        <v>45424</v>
      </c>
      <c r="E21" s="775">
        <f t="shared" si="0"/>
        <v>45429</v>
      </c>
    </row>
    <row r="22" spans="1:5" ht="17.25" hidden="1" customHeight="1" x14ac:dyDescent="0.2">
      <c r="B22" s="964" t="s">
        <v>415</v>
      </c>
      <c r="C22" s="985" t="s">
        <v>4454</v>
      </c>
      <c r="D22" s="817">
        <v>45439</v>
      </c>
      <c r="E22" s="817">
        <f t="shared" si="0"/>
        <v>45444</v>
      </c>
    </row>
    <row r="23" spans="1:5" ht="17.25" hidden="1" customHeight="1" x14ac:dyDescent="0.2">
      <c r="B23" s="1006" t="s">
        <v>3149</v>
      </c>
      <c r="C23" s="985" t="s">
        <v>4455</v>
      </c>
      <c r="D23" s="985">
        <v>45434</v>
      </c>
      <c r="E23" s="775">
        <f t="shared" si="0"/>
        <v>45439</v>
      </c>
    </row>
    <row r="24" spans="1:5" ht="17.25" hidden="1" customHeight="1" x14ac:dyDescent="0.2">
      <c r="B24" s="1222" t="s">
        <v>439</v>
      </c>
      <c r="C24" s="985" t="s">
        <v>4456</v>
      </c>
      <c r="D24" s="817">
        <v>45426</v>
      </c>
      <c r="E24" s="817">
        <f t="shared" si="0"/>
        <v>45431</v>
      </c>
    </row>
    <row r="25" spans="1:5" ht="17.25" hidden="1" customHeight="1" x14ac:dyDescent="0.2">
      <c r="B25" s="1223"/>
      <c r="C25" s="985" t="s">
        <v>4457</v>
      </c>
      <c r="D25" s="817">
        <v>45430</v>
      </c>
      <c r="E25" s="817">
        <f t="shared" si="0"/>
        <v>45435</v>
      </c>
    </row>
    <row r="26" spans="1:5" ht="17.25" hidden="1" customHeight="1" x14ac:dyDescent="0.2">
      <c r="B26" s="1224"/>
      <c r="C26" s="985" t="s">
        <v>4458</v>
      </c>
      <c r="D26" s="817">
        <v>45430</v>
      </c>
      <c r="E26" s="817">
        <f t="shared" si="0"/>
        <v>45435</v>
      </c>
    </row>
    <row r="27" spans="1:5" ht="17.25" hidden="1" customHeight="1" x14ac:dyDescent="0.2">
      <c r="A27" s="329" t="s">
        <v>4459</v>
      </c>
      <c r="B27" s="964" t="s">
        <v>415</v>
      </c>
      <c r="C27" s="985" t="s">
        <v>4460</v>
      </c>
      <c r="D27" s="817">
        <v>45430</v>
      </c>
      <c r="E27" s="817">
        <f t="shared" si="0"/>
        <v>45435</v>
      </c>
    </row>
    <row r="28" spans="1:5" ht="17.25" hidden="1" customHeight="1" x14ac:dyDescent="0.2">
      <c r="B28" s="964" t="s">
        <v>415</v>
      </c>
      <c r="C28" s="985" t="s">
        <v>4461</v>
      </c>
      <c r="D28" s="817">
        <v>45433</v>
      </c>
      <c r="E28" s="817">
        <f t="shared" si="0"/>
        <v>45438</v>
      </c>
    </row>
    <row r="29" spans="1:5" ht="17.25" hidden="1" customHeight="1" x14ac:dyDescent="0.2">
      <c r="B29" s="964" t="s">
        <v>439</v>
      </c>
      <c r="C29" s="985" t="s">
        <v>4462</v>
      </c>
      <c r="D29" s="817">
        <v>45430</v>
      </c>
      <c r="E29" s="817">
        <f t="shared" si="0"/>
        <v>45435</v>
      </c>
    </row>
    <row r="30" spans="1:5" ht="17.25" hidden="1" customHeight="1" x14ac:dyDescent="0.2">
      <c r="B30" s="1006" t="s">
        <v>3217</v>
      </c>
      <c r="C30" s="985" t="s">
        <v>4463</v>
      </c>
      <c r="D30" s="985">
        <v>45449</v>
      </c>
      <c r="E30" s="775">
        <f t="shared" si="0"/>
        <v>45454</v>
      </c>
    </row>
    <row r="31" spans="1:5" ht="17.25" hidden="1" customHeight="1" x14ac:dyDescent="0.2">
      <c r="B31" s="1006" t="s">
        <v>4071</v>
      </c>
      <c r="C31" s="985" t="s">
        <v>4464</v>
      </c>
      <c r="D31" s="985">
        <v>45464</v>
      </c>
      <c r="E31" s="775">
        <f t="shared" si="0"/>
        <v>45469</v>
      </c>
    </row>
    <row r="32" spans="1:5" ht="17.25" hidden="1" customHeight="1" x14ac:dyDescent="0.2">
      <c r="B32" s="1006" t="s">
        <v>4127</v>
      </c>
      <c r="C32" s="985" t="s">
        <v>4465</v>
      </c>
      <c r="D32" s="985">
        <v>45497</v>
      </c>
      <c r="E32" s="775">
        <f t="shared" si="0"/>
        <v>45502</v>
      </c>
    </row>
    <row r="33" spans="2:5" ht="17.25" hidden="1" customHeight="1" x14ac:dyDescent="0.2">
      <c r="B33" s="1006" t="s">
        <v>4466</v>
      </c>
      <c r="C33" s="985" t="s">
        <v>4467</v>
      </c>
      <c r="D33" s="985">
        <v>45477</v>
      </c>
      <c r="E33" s="775">
        <f t="shared" si="0"/>
        <v>45482</v>
      </c>
    </row>
    <row r="34" spans="2:5" ht="17.25" hidden="1" customHeight="1" x14ac:dyDescent="0.2">
      <c r="B34" s="1006" t="s">
        <v>4081</v>
      </c>
      <c r="C34" s="985" t="s">
        <v>4468</v>
      </c>
      <c r="D34" s="985">
        <v>45486</v>
      </c>
      <c r="E34" s="775">
        <f t="shared" si="0"/>
        <v>45491</v>
      </c>
    </row>
    <row r="35" spans="2:5" ht="17.25" hidden="1" customHeight="1" x14ac:dyDescent="0.2">
      <c r="B35" s="1006" t="s">
        <v>4380</v>
      </c>
      <c r="C35" s="985" t="s">
        <v>4469</v>
      </c>
      <c r="D35" s="985">
        <v>45490</v>
      </c>
      <c r="E35" s="775">
        <f t="shared" si="0"/>
        <v>45495</v>
      </c>
    </row>
    <row r="36" spans="2:5" ht="17.25" hidden="1" customHeight="1" x14ac:dyDescent="0.2">
      <c r="B36" s="1006" t="s">
        <v>3170</v>
      </c>
      <c r="C36" s="985" t="s">
        <v>4470</v>
      </c>
      <c r="D36" s="985">
        <v>45494</v>
      </c>
      <c r="E36" s="775">
        <f t="shared" si="0"/>
        <v>45499</v>
      </c>
    </row>
    <row r="37" spans="2:5" ht="17.25" hidden="1" customHeight="1" x14ac:dyDescent="0.2">
      <c r="B37" s="1006" t="s">
        <v>4077</v>
      </c>
      <c r="C37" s="985" t="s">
        <v>4471</v>
      </c>
      <c r="D37" s="985">
        <v>45511</v>
      </c>
      <c r="E37" s="775">
        <f t="shared" si="0"/>
        <v>45516</v>
      </c>
    </row>
    <row r="38" spans="2:5" ht="17.25" hidden="1" customHeight="1" x14ac:dyDescent="0.2">
      <c r="B38" s="1006" t="s">
        <v>4124</v>
      </c>
      <c r="C38" s="985" t="s">
        <v>4472</v>
      </c>
      <c r="D38" s="985">
        <v>45517</v>
      </c>
      <c r="E38" s="775">
        <f t="shared" si="0"/>
        <v>45522</v>
      </c>
    </row>
    <row r="39" spans="2:5" ht="17.25" hidden="1" customHeight="1" x14ac:dyDescent="0.2">
      <c r="B39" s="1006" t="s">
        <v>3192</v>
      </c>
      <c r="C39" s="985" t="s">
        <v>4473</v>
      </c>
      <c r="D39" s="985">
        <v>45518</v>
      </c>
      <c r="E39" s="775">
        <f t="shared" si="0"/>
        <v>45523</v>
      </c>
    </row>
    <row r="40" spans="2:5" ht="17.25" hidden="1" customHeight="1" x14ac:dyDescent="0.2">
      <c r="B40" s="1006" t="s">
        <v>4084</v>
      </c>
      <c r="C40" s="985" t="s">
        <v>4474</v>
      </c>
      <c r="D40" s="985">
        <v>45533</v>
      </c>
      <c r="E40" s="775">
        <f t="shared" si="0"/>
        <v>45538</v>
      </c>
    </row>
    <row r="41" spans="2:5" ht="17.25" hidden="1" customHeight="1" x14ac:dyDescent="0.2">
      <c r="B41" s="1006" t="s">
        <v>4097</v>
      </c>
      <c r="C41" s="985" t="s">
        <v>4475</v>
      </c>
      <c r="D41" s="985">
        <v>45538</v>
      </c>
      <c r="E41" s="775">
        <f t="shared" si="0"/>
        <v>45543</v>
      </c>
    </row>
    <row r="42" spans="2:5" ht="17.25" hidden="1" customHeight="1" x14ac:dyDescent="0.2">
      <c r="B42" s="1006" t="s">
        <v>4459</v>
      </c>
      <c r="C42" s="985" t="s">
        <v>4476</v>
      </c>
      <c r="D42" s="985">
        <v>45542</v>
      </c>
      <c r="E42" s="775">
        <f t="shared" si="0"/>
        <v>45547</v>
      </c>
    </row>
    <row r="43" spans="2:5" ht="17.25" hidden="1" customHeight="1" x14ac:dyDescent="0.2">
      <c r="B43" s="1006" t="s">
        <v>3183</v>
      </c>
      <c r="C43" s="985" t="s">
        <v>4477</v>
      </c>
      <c r="D43" s="985">
        <v>45549</v>
      </c>
      <c r="E43" s="775">
        <f t="shared" si="0"/>
        <v>45554</v>
      </c>
    </row>
    <row r="44" spans="2:5" ht="17.25" hidden="1" customHeight="1" x14ac:dyDescent="0.2">
      <c r="B44" s="1006" t="s">
        <v>3149</v>
      </c>
      <c r="C44" s="985" t="s">
        <v>4478</v>
      </c>
      <c r="D44" s="985">
        <v>45552</v>
      </c>
      <c r="E44" s="775">
        <f t="shared" si="0"/>
        <v>45557</v>
      </c>
    </row>
    <row r="45" spans="2:5" ht="17.25" hidden="1" customHeight="1" x14ac:dyDescent="0.2">
      <c r="B45" s="1006" t="s">
        <v>3217</v>
      </c>
      <c r="C45" s="985" t="s">
        <v>4479</v>
      </c>
      <c r="D45" s="985">
        <v>45562</v>
      </c>
      <c r="E45" s="775">
        <f t="shared" si="0"/>
        <v>45567</v>
      </c>
    </row>
    <row r="46" spans="2:5" ht="17.25" hidden="1" customHeight="1" x14ac:dyDescent="0.2">
      <c r="B46" s="1006" t="s">
        <v>4127</v>
      </c>
      <c r="C46" s="985" t="s">
        <v>4480</v>
      </c>
      <c r="D46" s="985">
        <v>45572</v>
      </c>
      <c r="E46" s="775">
        <f t="shared" si="0"/>
        <v>45577</v>
      </c>
    </row>
    <row r="47" spans="2:5" ht="17.25" hidden="1" customHeight="1" x14ac:dyDescent="0.2">
      <c r="B47" s="1104" t="s">
        <v>439</v>
      </c>
      <c r="C47" s="985" t="s">
        <v>4481</v>
      </c>
      <c r="D47" s="817" t="e">
        <f t="shared" ref="D47" si="2">B47+11</f>
        <v>#VALUE!</v>
      </c>
      <c r="E47" s="817" t="e">
        <f t="shared" si="0"/>
        <v>#VALUE!</v>
      </c>
    </row>
    <row r="48" spans="2:5" ht="17.25" hidden="1" customHeight="1" x14ac:dyDescent="0.2">
      <c r="B48" s="1006" t="s">
        <v>4071</v>
      </c>
      <c r="C48" s="985" t="s">
        <v>4482</v>
      </c>
      <c r="D48" s="985">
        <v>45583</v>
      </c>
      <c r="E48" s="775">
        <f t="shared" si="0"/>
        <v>45588</v>
      </c>
    </row>
    <row r="49" spans="1:19" ht="17.25" hidden="1" customHeight="1" x14ac:dyDescent="0.2">
      <c r="B49" s="1006" t="s">
        <v>3168</v>
      </c>
      <c r="C49" s="985" t="s">
        <v>4483</v>
      </c>
      <c r="D49" s="985">
        <v>45588</v>
      </c>
      <c r="E49" s="775">
        <f t="shared" si="0"/>
        <v>45593</v>
      </c>
    </row>
    <row r="50" spans="1:19" ht="17.25" hidden="1" customHeight="1" x14ac:dyDescent="0.2">
      <c r="B50" s="1006" t="s">
        <v>4509</v>
      </c>
      <c r="C50" s="985" t="s">
        <v>4510</v>
      </c>
      <c r="D50" s="985">
        <v>45580</v>
      </c>
      <c r="E50" s="775">
        <f>D50+4</f>
        <v>45584</v>
      </c>
    </row>
    <row r="51" spans="1:19" ht="17.25" customHeight="1" x14ac:dyDescent="0.2">
      <c r="B51" s="1006" t="s">
        <v>4509</v>
      </c>
      <c r="C51" s="985" t="s">
        <v>4511</v>
      </c>
      <c r="D51" s="985">
        <v>45587</v>
      </c>
      <c r="E51" s="775">
        <f t="shared" ref="E51:E56" si="3">D51+4</f>
        <v>45591</v>
      </c>
    </row>
    <row r="52" spans="1:19" ht="17.25" customHeight="1" x14ac:dyDescent="0.2">
      <c r="B52" s="1006" t="s">
        <v>4509</v>
      </c>
      <c r="C52" s="985" t="s">
        <v>4512</v>
      </c>
      <c r="D52" s="985">
        <v>45594</v>
      </c>
      <c r="E52" s="775">
        <f t="shared" si="3"/>
        <v>45598</v>
      </c>
    </row>
    <row r="53" spans="1:19" ht="17.25" customHeight="1" x14ac:dyDescent="0.2">
      <c r="B53" s="1006" t="s">
        <v>4509</v>
      </c>
      <c r="C53" s="985" t="s">
        <v>4513</v>
      </c>
      <c r="D53" s="985">
        <v>45601</v>
      </c>
      <c r="E53" s="775">
        <f t="shared" si="3"/>
        <v>45605</v>
      </c>
    </row>
    <row r="54" spans="1:19" ht="17.25" customHeight="1" x14ac:dyDescent="0.2">
      <c r="B54" s="1006" t="s">
        <v>4509</v>
      </c>
      <c r="C54" s="985" t="s">
        <v>4514</v>
      </c>
      <c r="D54" s="985">
        <v>45608</v>
      </c>
      <c r="E54" s="775">
        <f t="shared" si="3"/>
        <v>45612</v>
      </c>
    </row>
    <row r="55" spans="1:19" ht="17.25" customHeight="1" x14ac:dyDescent="0.2">
      <c r="B55" s="1006" t="s">
        <v>4509</v>
      </c>
      <c r="C55" s="985" t="s">
        <v>4515</v>
      </c>
      <c r="D55" s="985">
        <v>45615</v>
      </c>
      <c r="E55" s="775">
        <f t="shared" si="3"/>
        <v>45619</v>
      </c>
    </row>
    <row r="56" spans="1:19" ht="17.25" customHeight="1" x14ac:dyDescent="0.2">
      <c r="B56" s="1006" t="s">
        <v>4509</v>
      </c>
      <c r="C56" s="985" t="s">
        <v>4516</v>
      </c>
      <c r="D56" s="985">
        <v>45622</v>
      </c>
      <c r="E56" s="775">
        <f t="shared" si="3"/>
        <v>45626</v>
      </c>
    </row>
    <row r="57" spans="1:19" ht="17.25" customHeight="1" x14ac:dyDescent="0.2">
      <c r="B57" s="331"/>
      <c r="C57" s="155"/>
      <c r="D57" s="162"/>
      <c r="E57" s="162"/>
    </row>
    <row r="58" spans="1:19" ht="17.25" customHeight="1" x14ac:dyDescent="0.2">
      <c r="B58" s="147" t="s">
        <v>1398</v>
      </c>
      <c r="C58" s="155"/>
      <c r="D58" s="155"/>
      <c r="E58" s="155"/>
      <c r="F58" s="155"/>
      <c r="G58" s="155"/>
      <c r="H58" s="155"/>
      <c r="I58" s="428"/>
      <c r="J58" s="428"/>
      <c r="K58" s="428"/>
      <c r="L58" s="428"/>
      <c r="M58" s="155"/>
      <c r="N58" s="155"/>
      <c r="O58" s="440"/>
      <c r="P58" s="180"/>
      <c r="Q58" s="147"/>
      <c r="R58" s="147"/>
      <c r="S58" s="147"/>
    </row>
    <row r="59" spans="1:19" ht="17.25" customHeight="1" x14ac:dyDescent="0.2">
      <c r="A59" s="310"/>
      <c r="C59" s="155"/>
      <c r="D59" s="155"/>
      <c r="E59" s="155"/>
      <c r="F59" s="147"/>
      <c r="G59" s="147"/>
      <c r="H59" s="147"/>
      <c r="I59" s="147"/>
      <c r="J59" s="147"/>
      <c r="K59" s="147"/>
      <c r="L59" s="147"/>
      <c r="M59" s="180"/>
      <c r="O59" s="180"/>
      <c r="P59" s="147"/>
      <c r="Q59" s="147"/>
      <c r="R59" s="147"/>
      <c r="S59" s="147"/>
    </row>
    <row r="60" spans="1:19" ht="17.25" customHeight="1" thickBot="1" x14ac:dyDescent="0.25">
      <c r="A60" s="310"/>
      <c r="B60" s="157"/>
      <c r="M60" s="180"/>
    </row>
    <row r="61" spans="1:19" s="147" customFormat="1" ht="18.75" customHeight="1" x14ac:dyDescent="0.2">
      <c r="A61" s="881"/>
      <c r="B61" s="788"/>
      <c r="C61" s="789"/>
      <c r="D61" s="790"/>
      <c r="E61" s="791"/>
      <c r="F61" s="792"/>
      <c r="G61" s="793"/>
      <c r="H61" s="794"/>
      <c r="I61" s="769"/>
      <c r="J61" s="145"/>
      <c r="K61" s="145"/>
      <c r="L61" s="145"/>
      <c r="M61" s="145"/>
      <c r="N61" s="145"/>
      <c r="O61" s="145"/>
    </row>
    <row r="62" spans="1:19" s="147" customFormat="1" ht="18.75" customHeight="1" x14ac:dyDescent="0.2">
      <c r="A62" s="881"/>
      <c r="B62" s="795" t="s">
        <v>528</v>
      </c>
      <c r="C62" s="145"/>
      <c r="D62" s="147" t="s">
        <v>529</v>
      </c>
      <c r="G62" s="147" t="s">
        <v>530</v>
      </c>
      <c r="H62" s="796"/>
      <c r="J62" s="145"/>
      <c r="K62" s="145"/>
      <c r="L62" s="145"/>
      <c r="M62" s="145"/>
    </row>
    <row r="63" spans="1:19" s="147" customFormat="1" ht="18.75" customHeight="1" x14ac:dyDescent="0.2">
      <c r="A63" s="881"/>
      <c r="B63" s="797" t="s">
        <v>531</v>
      </c>
      <c r="C63" s="798" t="s">
        <v>532</v>
      </c>
      <c r="D63" s="133" t="s">
        <v>533</v>
      </c>
      <c r="F63" s="798" t="s">
        <v>534</v>
      </c>
      <c r="G63" s="145" t="s">
        <v>535</v>
      </c>
      <c r="H63" s="799" t="s">
        <v>536</v>
      </c>
      <c r="J63" s="145"/>
      <c r="K63" s="145"/>
      <c r="L63" s="145"/>
      <c r="M63" s="145"/>
    </row>
    <row r="64" spans="1:19" s="147" customFormat="1" ht="18.75" customHeight="1" x14ac:dyDescent="0.2">
      <c r="A64" s="881"/>
      <c r="B64" s="797" t="s">
        <v>537</v>
      </c>
      <c r="C64" s="798" t="s">
        <v>538</v>
      </c>
      <c r="D64" s="133" t="s">
        <v>539</v>
      </c>
      <c r="E64" s="148" t="s">
        <v>540</v>
      </c>
      <c r="F64" s="802" t="s">
        <v>541</v>
      </c>
      <c r="G64" s="145" t="s">
        <v>542</v>
      </c>
      <c r="H64" s="799" t="s">
        <v>543</v>
      </c>
      <c r="J64" s="145"/>
      <c r="K64" s="145"/>
      <c r="L64" s="145"/>
      <c r="M64" s="145"/>
    </row>
    <row r="65" spans="1:13" s="147" customFormat="1" ht="18.75" customHeight="1" x14ac:dyDescent="0.2">
      <c r="A65" s="881"/>
      <c r="B65" s="800" t="s">
        <v>544</v>
      </c>
      <c r="C65" s="801" t="s">
        <v>545</v>
      </c>
      <c r="D65" s="133" t="s">
        <v>546</v>
      </c>
      <c r="E65" s="148" t="s">
        <v>547</v>
      </c>
      <c r="F65" s="802" t="s">
        <v>548</v>
      </c>
      <c r="G65" s="602" t="s">
        <v>549</v>
      </c>
      <c r="H65" s="803" t="s">
        <v>550</v>
      </c>
      <c r="J65" s="145"/>
      <c r="K65" s="145"/>
      <c r="L65" s="145"/>
      <c r="M65" s="145"/>
    </row>
    <row r="66" spans="1:13" s="147" customFormat="1" ht="18.75" customHeight="1" x14ac:dyDescent="0.2">
      <c r="A66" s="881"/>
      <c r="B66" s="800" t="s">
        <v>551</v>
      </c>
      <c r="C66" s="801" t="s">
        <v>552</v>
      </c>
      <c r="D66" s="133" t="s">
        <v>553</v>
      </c>
      <c r="E66" s="148" t="s">
        <v>554</v>
      </c>
      <c r="F66" s="802" t="s">
        <v>555</v>
      </c>
      <c r="G66" s="602" t="s">
        <v>556</v>
      </c>
      <c r="H66" s="803" t="s">
        <v>557</v>
      </c>
      <c r="J66" s="145"/>
      <c r="K66" s="145"/>
      <c r="L66" s="145"/>
      <c r="M66" s="145"/>
    </row>
    <row r="67" spans="1:13" s="147" customFormat="1" ht="18.75" customHeight="1" x14ac:dyDescent="0.2">
      <c r="A67" s="881"/>
      <c r="B67" s="800" t="s">
        <v>558</v>
      </c>
      <c r="C67" s="801" t="s">
        <v>559</v>
      </c>
      <c r="D67" s="133" t="s">
        <v>560</v>
      </c>
      <c r="E67" s="148" t="s">
        <v>561</v>
      </c>
      <c r="F67" s="802" t="s">
        <v>562</v>
      </c>
      <c r="G67" s="602" t="s">
        <v>563</v>
      </c>
      <c r="H67" s="803" t="s">
        <v>564</v>
      </c>
      <c r="J67" s="145"/>
      <c r="K67" s="145"/>
      <c r="L67" s="145"/>
      <c r="M67" s="145"/>
    </row>
    <row r="68" spans="1:13" s="147" customFormat="1" ht="18.75" customHeight="1" x14ac:dyDescent="0.2">
      <c r="A68" s="881"/>
      <c r="B68" s="800" t="s">
        <v>565</v>
      </c>
      <c r="C68" s="801" t="s">
        <v>566</v>
      </c>
      <c r="D68" s="133" t="s">
        <v>567</v>
      </c>
      <c r="E68" s="148" t="s">
        <v>568</v>
      </c>
      <c r="F68" s="802" t="s">
        <v>569</v>
      </c>
      <c r="G68" s="602" t="s">
        <v>570</v>
      </c>
      <c r="H68" s="803" t="s">
        <v>571</v>
      </c>
      <c r="J68" s="145"/>
      <c r="K68" s="145"/>
      <c r="L68" s="145"/>
      <c r="M68" s="145"/>
    </row>
    <row r="69" spans="1:13" s="147" customFormat="1" ht="18.75" customHeight="1" x14ac:dyDescent="0.2">
      <c r="B69" s="800" t="s">
        <v>572</v>
      </c>
      <c r="C69" s="801" t="s">
        <v>573</v>
      </c>
      <c r="D69" s="133" t="s">
        <v>574</v>
      </c>
      <c r="E69" s="148" t="s">
        <v>575</v>
      </c>
      <c r="F69" s="756" t="s">
        <v>576</v>
      </c>
      <c r="G69" s="602" t="s">
        <v>577</v>
      </c>
      <c r="H69" s="804" t="s">
        <v>578</v>
      </c>
    </row>
    <row r="70" spans="1:13" s="147" customFormat="1" ht="18.75" customHeight="1" x14ac:dyDescent="0.2">
      <c r="B70" s="800" t="s">
        <v>579</v>
      </c>
      <c r="C70" s="801" t="s">
        <v>580</v>
      </c>
      <c r="D70" s="133"/>
      <c r="E70" s="145"/>
      <c r="F70" s="602"/>
      <c r="H70" s="805"/>
    </row>
  </sheetData>
  <mergeCells count="5">
    <mergeCell ref="B2:H2"/>
    <mergeCell ref="B4:H4"/>
    <mergeCell ref="B7:C7"/>
    <mergeCell ref="D7:D8"/>
    <mergeCell ref="B24:B26"/>
  </mergeCells>
  <hyperlinks>
    <hyperlink ref="J2" location="HOME!Print_Area" display="HOME" xr:uid="{09E1CC18-89B9-4395-AE22-46F6C7965424}"/>
    <hyperlink ref="H63" r:id="rId1" xr:uid="{28ABC188-D996-4EBF-9423-75B08C38739E}"/>
    <hyperlink ref="C63" r:id="rId2" xr:uid="{0E05CB48-526F-4E21-AC98-8DBA4B7D9C81}"/>
    <hyperlink ref="H68" r:id="rId3" xr:uid="{9095D56A-BDC2-4985-B333-4CF6FAB08D5B}"/>
    <hyperlink ref="H67" r:id="rId4" xr:uid="{DB5B312B-CF58-4F0C-BAD5-93A20B766105}"/>
    <hyperlink ref="C67" r:id="rId5" xr:uid="{DFE55B91-F043-4F49-B726-A7FBF4C03802}"/>
    <hyperlink ref="C68" r:id="rId6" xr:uid="{402EFCFF-F0C4-494E-A4BD-7234948DC9EF}"/>
    <hyperlink ref="C65" r:id="rId7" xr:uid="{F0FAC410-EFE7-4646-8837-AD041F87690A}"/>
    <hyperlink ref="C64" r:id="rId8" xr:uid="{B244A43D-B3AC-4A8D-867F-F19C0567DC5F}"/>
    <hyperlink ref="C70" r:id="rId9" xr:uid="{608F6460-1603-46F3-B48C-A4F140228E37}"/>
    <hyperlink ref="H66" r:id="rId10" xr:uid="{6A7248FC-7BA5-4838-9B66-405CC7FEF6DC}"/>
    <hyperlink ref="H69" r:id="rId11" xr:uid="{7A192232-E3D8-44BA-9BB4-424E90E62951}"/>
    <hyperlink ref="C66" r:id="rId12" xr:uid="{F47D3911-8AA2-4A07-9455-025A0A5A61EE}"/>
    <hyperlink ref="F63" r:id="rId13" xr:uid="{3E7EE22C-17D2-4271-9EA0-9EF0801D9897}"/>
    <hyperlink ref="F68" r:id="rId14" xr:uid="{33ACA791-3055-4F57-9AE8-52CD612D7879}"/>
    <hyperlink ref="F64" r:id="rId15" xr:uid="{5A7A3500-0329-4EFA-B937-3470D0A927E3}"/>
    <hyperlink ref="F65" r:id="rId16" xr:uid="{824F3F4E-0A10-48AF-89D1-FADBF8D976ED}"/>
    <hyperlink ref="F66" r:id="rId17" xr:uid="{2A314EF3-5C28-405F-ADFF-EEE4304085E3}"/>
    <hyperlink ref="F67" r:id="rId18" xr:uid="{DAA314F9-E39A-4ACF-B0A1-4AC9F00D96D7}"/>
    <hyperlink ref="H64" r:id="rId19" xr:uid="{21E48B8A-8064-4A4B-A477-FA0041021412}"/>
    <hyperlink ref="H65" r:id="rId20" xr:uid="{1FD99B3F-BFD4-4C70-B39E-F0C4C7D691FC}"/>
    <hyperlink ref="F69" r:id="rId21" xr:uid="{0E15BBC0-F73D-4AE2-9FC6-A04B7ADBCE50}"/>
  </hyperlinks>
  <pageMargins left="0.7" right="0.7" top="0.75" bottom="0.75" header="0.3" footer="0.3"/>
  <pageSetup paperSize="9" scale="44" orientation="landscape" r:id="rId22"/>
  <headerFooter>
    <oddFooter>&amp;L_x000D_&amp;1#&amp;"Calibri"&amp;10&amp;K000000 Sensitivity: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D2BF6-D59A-4EB6-843C-6EB2CF280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31258A-D012-483F-BFEE-90588526975B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dc967d59-c0d0-4bb8-a8eb-088d0cd25af8"/>
    <ds:schemaRef ds:uri="535b0945-f78d-45f4-960f-e8ba22bdeae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0A3A9F2-06A9-49F8-AA24-F3C4A7B4E3D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d38f7c5-8395-4346-97e3-960b3861d380}" enabled="1" method="Privilege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11</vt:i4>
      </vt:variant>
    </vt:vector>
  </HeadingPairs>
  <TitlesOfParts>
    <vt:vector size="65" baseType="lpstr">
      <vt:lpstr>ROUTING</vt:lpstr>
      <vt:lpstr>HOME</vt:lpstr>
      <vt:lpstr>BAYAN KO</vt:lpstr>
      <vt:lpstr>BENGAL</vt:lpstr>
      <vt:lpstr>BURMA</vt:lpstr>
      <vt:lpstr>CHINA PORT TERMINAL</vt:lpstr>
      <vt:lpstr>HCM</vt:lpstr>
      <vt:lpstr>THAI (SERVICE CLOSURE)</vt:lpstr>
      <vt:lpstr>OUTSIDE FEEDER</vt:lpstr>
      <vt:lpstr>PRD PORTS</vt:lpstr>
      <vt:lpstr>TH IMPORT SERVICE</vt:lpstr>
      <vt:lpstr>KAGUYA</vt:lpstr>
      <vt:lpstr>DOLPHIN</vt:lpstr>
      <vt:lpstr>LANG CO</vt:lpstr>
      <vt:lpstr>ORCHID</vt:lpstr>
      <vt:lpstr> ORIGAMI</vt:lpstr>
      <vt:lpstr>PERTIWI</vt:lpstr>
      <vt:lpstr>SEAGULL</vt:lpstr>
      <vt:lpstr>NEW JAVA EX 1 &amp; 3</vt:lpstr>
      <vt:lpstr>SEAHORSE</vt:lpstr>
      <vt:lpstr>SHAPLA</vt:lpstr>
      <vt:lpstr>THAI EXPRESS</vt:lpstr>
      <vt:lpstr>GOLDEN HORN</vt:lpstr>
      <vt:lpstr>ALBATROS</vt:lpstr>
      <vt:lpstr>EMERALD</vt:lpstr>
      <vt:lpstr>GRIFFIN</vt:lpstr>
      <vt:lpstr>NEW KIWI</vt:lpstr>
      <vt:lpstr>JADE EAST</vt:lpstr>
      <vt:lpstr>PHOENIX EAST</vt:lpstr>
      <vt:lpstr>IPANEMA</vt:lpstr>
      <vt:lpstr>SENTOSA SHIKA</vt:lpstr>
      <vt:lpstr>NEW MALACCA EX</vt:lpstr>
      <vt:lpstr>MALYNDO</vt:lpstr>
      <vt:lpstr>IN3</vt:lpstr>
      <vt:lpstr>IA3</vt:lpstr>
      <vt:lpstr>DRAGON</vt:lpstr>
      <vt:lpstr>KAMCHATKA</vt:lpstr>
      <vt:lpstr>LION</vt:lpstr>
      <vt:lpstr>SWAN</vt:lpstr>
      <vt:lpstr>SHOGUN</vt:lpstr>
      <vt:lpstr>AMERICA</vt:lpstr>
      <vt:lpstr>EMPIRE</vt:lpstr>
      <vt:lpstr>LION-JAGUAR</vt:lpstr>
      <vt:lpstr>RELAY SERVICE </vt:lpstr>
      <vt:lpstr>JAGUAR</vt:lpstr>
      <vt:lpstr>INGWE</vt:lpstr>
      <vt:lpstr>AFRICA</vt:lpstr>
      <vt:lpstr>AMERICA E</vt:lpstr>
      <vt:lpstr>INTRA-ASIA NETWORK UPGRADE </vt:lpstr>
      <vt:lpstr>MEKONG SVC</vt:lpstr>
      <vt:lpstr>SILK</vt:lpstr>
      <vt:lpstr>AFRICA EX</vt:lpstr>
      <vt:lpstr>TIGER EAST</vt:lpstr>
      <vt:lpstr>SIHANOUKVILLE</vt:lpstr>
      <vt:lpstr>BENGAL!Print_Area</vt:lpstr>
      <vt:lpstr>BURMA!Print_Area</vt:lpstr>
      <vt:lpstr>DOLPHIN!Print_Area</vt:lpstr>
      <vt:lpstr>HOME!Print_Area</vt:lpstr>
      <vt:lpstr>MALYNDO!Print_Area</vt:lpstr>
      <vt:lpstr>'NEW JAVA EX 1 &amp; 3'!Print_Area</vt:lpstr>
      <vt:lpstr>'NEW MALACCA EX'!Print_Area</vt:lpstr>
      <vt:lpstr>ORCHID!Print_Area</vt:lpstr>
      <vt:lpstr>PERTIWI!Print_Area</vt:lpstr>
      <vt:lpstr>SHAPLA!Print_Area</vt:lpstr>
      <vt:lpstr>SWAN!Print_Area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NGUYENHOANG SGSGP CS</dc:creator>
  <cp:keywords/>
  <dc:description/>
  <cp:lastModifiedBy>Sharon Koh (MSC Singapore)</cp:lastModifiedBy>
  <cp:revision/>
  <dcterms:created xsi:type="dcterms:W3CDTF">2016-08-18T06:15:07Z</dcterms:created>
  <dcterms:modified xsi:type="dcterms:W3CDTF">2025-01-20T10:58:17Z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1d38f7c5-8395-4346-97e3-960b3861d380_Enabled">
    <vt:lpwstr>true</vt:lpwstr>
  </property>
  <property fmtid="{D5CDD505-2E9C-101B-9397-08002B2CF9AE}" pid="4" name="MSIP_Label_1d38f7c5-8395-4346-97e3-960b3861d380_SetDate">
    <vt:lpwstr>2022-10-15T06:19:52Z</vt:lpwstr>
  </property>
  <property fmtid="{D5CDD505-2E9C-101B-9397-08002B2CF9AE}" pid="5" name="MSIP_Label_1d38f7c5-8395-4346-97e3-960b3861d380_Method">
    <vt:lpwstr>Privileged</vt:lpwstr>
  </property>
  <property fmtid="{D5CDD505-2E9C-101B-9397-08002B2CF9AE}" pid="6" name="MSIP_Label_1d38f7c5-8395-4346-97e3-960b3861d380_Name">
    <vt:lpwstr>Public</vt:lpwstr>
  </property>
  <property fmtid="{D5CDD505-2E9C-101B-9397-08002B2CF9AE}" pid="7" name="MSIP_Label_1d38f7c5-8395-4346-97e3-960b3861d380_SiteId">
    <vt:lpwstr>088e9b00-ffd0-458e-bfa1-acf4c596d3cb</vt:lpwstr>
  </property>
  <property fmtid="{D5CDD505-2E9C-101B-9397-08002B2CF9AE}" pid="8" name="MSIP_Label_1d38f7c5-8395-4346-97e3-960b3861d380_ActionId">
    <vt:lpwstr>bc4df182-4db4-4d05-874d-9f5a9f7248ae</vt:lpwstr>
  </property>
  <property fmtid="{D5CDD505-2E9C-101B-9397-08002B2CF9AE}" pid="9" name="MSIP_Label_1d38f7c5-8395-4346-97e3-960b3861d380_ContentBits">
    <vt:lpwstr>2</vt:lpwstr>
  </property>
</Properties>
</file>