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fileSharing readOnlyRecommended="1" userName="Muhammad Azri (MSC (Malaysia) Sdn. Bhd.)" algorithmName="SHA-512" hashValue="7XvrFlVzcetHkSJJ92HaiHRsfUX3PeRn+AEzzSAQs7wvgWU4hfsddGx8nYz88c4hj4v7/sAOyj2WfnSl9db2aQ==" saltValue="d//CMbV+hBfTKEds8wNHpA==" spinCount="1000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hammad.azri\Downloads\"/>
    </mc:Choice>
  </mc:AlternateContent>
  <xr:revisionPtr revIDLastSave="0" documentId="8_{BC90DFA3-E1F4-47A7-B28B-6AA770D9FE42}" xr6:coauthVersionLast="47" xr6:coauthVersionMax="47" xr10:uidLastSave="{00000000-0000-0000-0000-000000000000}"/>
  <bookViews>
    <workbookView xWindow="-120" yWindow="-120" windowWidth="29040" windowHeight="15720" tabRatio="857" xr2:uid="{D2273B62-51D3-4AD8-9E53-306A011CB2B2}"/>
  </bookViews>
  <sheets>
    <sheet name="HOME" sheetId="4" r:id="rId1"/>
    <sheet name="EMPIRE" sheetId="42" r:id="rId2"/>
    <sheet name="AMERICA" sheetId="44" r:id="rId3"/>
    <sheet name="LIBERTY" sheetId="63" state="hidden" r:id="rId4"/>
    <sheet name="LIBERTY (San Juan)" sheetId="57" state="hidden" r:id="rId5"/>
    <sheet name="ELEPHANT (PKL-PEN-PGU)" sheetId="47" r:id="rId6"/>
    <sheet name="ELEPHANT (TPP)" sheetId="48" r:id="rId7"/>
    <sheet name="PELICAN (via SIN-YTN)" sheetId="55" state="hidden" r:id="rId8"/>
    <sheet name="PELICAN (via SIN-BSN)" sheetId="54" r:id="rId9"/>
    <sheet name="PELICAN (via TPP-XIA)" sheetId="49" state="hidden" r:id="rId10"/>
    <sheet name="PELICAN (PEN-YAT)" sheetId="62" r:id="rId11"/>
    <sheet name="LONE STAR (via SIN-BSN)" sheetId="56" r:id="rId12"/>
    <sheet name="LONE STAR (via TPP-SHA)" sheetId="50" r:id="rId13"/>
    <sheet name="EMERALD" sheetId="58" r:id="rId14"/>
    <sheet name="SILK" sheetId="53" state="hidden" r:id="rId15"/>
    <sheet name="LION" sheetId="52" r:id="rId16"/>
    <sheet name="SANTANA (San Juan)" sheetId="64" r:id="rId17"/>
    <sheet name="SANTANA (via SIN-BSN)" sheetId="59" state="hidden" r:id="rId18"/>
    <sheet name="SANTANA (via TPP-SHA)" sheetId="60" state="hidden" r:id="rId19"/>
    <sheet name="SANTANA (via SIN- BSN)" sheetId="61" state="hidden" r:id="rId2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64" l="1"/>
  <c r="O15" i="64" s="1"/>
  <c r="O7" i="64"/>
  <c r="N7" i="64"/>
  <c r="F25" i="64"/>
  <c r="H25" i="64" s="1"/>
  <c r="F20" i="64"/>
  <c r="H20" i="64" s="1"/>
  <c r="H17" i="64"/>
  <c r="G17" i="64"/>
  <c r="F17" i="64"/>
  <c r="F15" i="64"/>
  <c r="F23" i="64" s="1"/>
  <c r="H13" i="64"/>
  <c r="G13" i="64"/>
  <c r="F13" i="64"/>
  <c r="G12" i="64"/>
  <c r="F12" i="64"/>
  <c r="H12" i="64" s="1"/>
  <c r="F11" i="64"/>
  <c r="G11" i="64" s="1"/>
  <c r="H10" i="64"/>
  <c r="G10" i="64"/>
  <c r="F10" i="64"/>
  <c r="H9" i="64"/>
  <c r="G9" i="64"/>
  <c r="F8" i="64"/>
  <c r="G8" i="64" s="1"/>
  <c r="H7" i="64"/>
  <c r="G7" i="64"/>
  <c r="F15" i="52"/>
  <c r="F20" i="52" s="1"/>
  <c r="F12" i="52"/>
  <c r="F17" i="52" s="1"/>
  <c r="H10" i="52"/>
  <c r="G10" i="52"/>
  <c r="G9" i="52"/>
  <c r="F9" i="52"/>
  <c r="H9" i="52" s="1"/>
  <c r="F8" i="52"/>
  <c r="H8" i="52" s="1"/>
  <c r="H7" i="52"/>
  <c r="G7" i="52"/>
  <c r="P71" i="58"/>
  <c r="O71" i="58"/>
  <c r="M71" i="58"/>
  <c r="Q71" i="58" s="1"/>
  <c r="R71" i="58" s="1"/>
  <c r="F17" i="58"/>
  <c r="G17" i="58" s="1"/>
  <c r="H15" i="58"/>
  <c r="F15" i="58"/>
  <c r="F20" i="58" s="1"/>
  <c r="G13" i="58"/>
  <c r="F13" i="58"/>
  <c r="H13" i="58" s="1"/>
  <c r="F12" i="58"/>
  <c r="G12" i="58" s="1"/>
  <c r="F11" i="58"/>
  <c r="H11" i="58" s="1"/>
  <c r="G10" i="58"/>
  <c r="F10" i="58"/>
  <c r="H10" i="58" s="1"/>
  <c r="H9" i="58"/>
  <c r="G9" i="58"/>
  <c r="G8" i="58"/>
  <c r="F8" i="58"/>
  <c r="H8" i="58" s="1"/>
  <c r="H7" i="58"/>
  <c r="G7" i="58"/>
  <c r="F15" i="50"/>
  <c r="F20" i="50" s="1"/>
  <c r="F12" i="50"/>
  <c r="F14" i="50" s="1"/>
  <c r="H10" i="50"/>
  <c r="G10" i="50"/>
  <c r="F9" i="50"/>
  <c r="H9" i="50" s="1"/>
  <c r="F8" i="50"/>
  <c r="G8" i="50" s="1"/>
  <c r="H7" i="50"/>
  <c r="G7" i="50"/>
  <c r="F17" i="56"/>
  <c r="G17" i="56" s="1"/>
  <c r="F15" i="56"/>
  <c r="F20" i="56" s="1"/>
  <c r="F13" i="56"/>
  <c r="H13" i="56" s="1"/>
  <c r="F12" i="56"/>
  <c r="H12" i="56" s="1"/>
  <c r="G11" i="56"/>
  <c r="F11" i="56"/>
  <c r="H11" i="56" s="1"/>
  <c r="F10" i="56"/>
  <c r="H10" i="56" s="1"/>
  <c r="H9" i="56"/>
  <c r="G9" i="56"/>
  <c r="H8" i="56"/>
  <c r="G8" i="56"/>
  <c r="F8" i="56"/>
  <c r="H7" i="56"/>
  <c r="G7" i="56"/>
  <c r="L55" i="62"/>
  <c r="N55" i="62" s="1"/>
  <c r="E55" i="62"/>
  <c r="F55" i="62" s="1"/>
  <c r="O71" i="54"/>
  <c r="N71" i="54"/>
  <c r="H17" i="54"/>
  <c r="G17" i="54"/>
  <c r="F17" i="54"/>
  <c r="F25" i="54" s="1"/>
  <c r="F15" i="54"/>
  <c r="F19" i="54" s="1"/>
  <c r="F13" i="54"/>
  <c r="G13" i="54" s="1"/>
  <c r="F12" i="54"/>
  <c r="H12" i="54" s="1"/>
  <c r="F11" i="54"/>
  <c r="G11" i="54" s="1"/>
  <c r="H10" i="54"/>
  <c r="G10" i="54"/>
  <c r="F10" i="54"/>
  <c r="H9" i="54"/>
  <c r="G9" i="54"/>
  <c r="F8" i="54"/>
  <c r="H8" i="54" s="1"/>
  <c r="H7" i="54"/>
  <c r="G7" i="54"/>
  <c r="T7" i="64"/>
  <c r="U7" i="64"/>
  <c r="S15" i="64"/>
  <c r="S23" i="64" s="1"/>
  <c r="Z18" i="64"/>
  <c r="Z26" i="64" s="1"/>
  <c r="Z34" i="64" s="1"/>
  <c r="Z42" i="64" s="1"/>
  <c r="Z50" i="64" s="1"/>
  <c r="Z58" i="64" s="1"/>
  <c r="Z66" i="64" s="1"/>
  <c r="Z74" i="64" s="1"/>
  <c r="U15" i="64" l="1"/>
  <c r="N15" i="64"/>
  <c r="M23" i="64"/>
  <c r="F26" i="64"/>
  <c r="G23" i="64"/>
  <c r="H23" i="64"/>
  <c r="F28" i="64"/>
  <c r="F29" i="64"/>
  <c r="F31" i="64"/>
  <c r="F24" i="64"/>
  <c r="F27" i="64"/>
  <c r="G20" i="64"/>
  <c r="F33" i="64"/>
  <c r="H8" i="64"/>
  <c r="H11" i="64"/>
  <c r="G15" i="64"/>
  <c r="F18" i="64"/>
  <c r="H15" i="64"/>
  <c r="F21" i="64"/>
  <c r="F19" i="64"/>
  <c r="G25" i="64"/>
  <c r="F16" i="64"/>
  <c r="F18" i="52"/>
  <c r="H17" i="52"/>
  <c r="G17" i="52"/>
  <c r="F22" i="52"/>
  <c r="F19" i="52"/>
  <c r="H20" i="52"/>
  <c r="G20" i="52"/>
  <c r="F25" i="52"/>
  <c r="G8" i="52"/>
  <c r="H12" i="52"/>
  <c r="G15" i="52"/>
  <c r="F13" i="52"/>
  <c r="H15" i="52"/>
  <c r="F14" i="52"/>
  <c r="G12" i="52"/>
  <c r="N71" i="58"/>
  <c r="F16" i="58"/>
  <c r="H16" i="58" s="1"/>
  <c r="G11" i="58"/>
  <c r="H17" i="58"/>
  <c r="F21" i="58"/>
  <c r="H21" i="58" s="1"/>
  <c r="F25" i="58"/>
  <c r="H25" i="58" s="1"/>
  <c r="H20" i="58"/>
  <c r="G20" i="58"/>
  <c r="F33" i="58"/>
  <c r="G15" i="58"/>
  <c r="F18" i="58"/>
  <c r="H12" i="58"/>
  <c r="G16" i="58"/>
  <c r="F19" i="58"/>
  <c r="G25" i="58"/>
  <c r="F23" i="58"/>
  <c r="G14" i="50"/>
  <c r="H14" i="50"/>
  <c r="H20" i="50"/>
  <c r="G20" i="50"/>
  <c r="F25" i="50"/>
  <c r="H8" i="50"/>
  <c r="H12" i="50"/>
  <c r="G15" i="50"/>
  <c r="H15" i="50"/>
  <c r="G9" i="50"/>
  <c r="F17" i="50"/>
  <c r="G12" i="50"/>
  <c r="F13" i="50"/>
  <c r="G13" i="56"/>
  <c r="G10" i="56"/>
  <c r="H17" i="56"/>
  <c r="H20" i="56"/>
  <c r="G20" i="56"/>
  <c r="H15" i="56"/>
  <c r="F21" i="56"/>
  <c r="G12" i="56"/>
  <c r="F16" i="56"/>
  <c r="F25" i="56"/>
  <c r="F18" i="56"/>
  <c r="F19" i="56"/>
  <c r="F23" i="56"/>
  <c r="G15" i="56"/>
  <c r="P55" i="62"/>
  <c r="O55" i="62"/>
  <c r="G55" i="62"/>
  <c r="M55" i="62"/>
  <c r="F20" i="54"/>
  <c r="H20" i="54" s="1"/>
  <c r="F23" i="54"/>
  <c r="H13" i="54"/>
  <c r="H19" i="54"/>
  <c r="G19" i="54"/>
  <c r="H25" i="54"/>
  <c r="G25" i="54"/>
  <c r="F33" i="54"/>
  <c r="G8" i="54"/>
  <c r="F24" i="54"/>
  <c r="H11" i="54"/>
  <c r="G15" i="54"/>
  <c r="F18" i="54"/>
  <c r="F27" i="54"/>
  <c r="F21" i="54"/>
  <c r="G12" i="54"/>
  <c r="F16" i="54"/>
  <c r="H15" i="54"/>
  <c r="F31" i="54"/>
  <c r="F28" i="54"/>
  <c r="G23" i="54"/>
  <c r="T23" i="64"/>
  <c r="U23" i="64"/>
  <c r="S31" i="64"/>
  <c r="T15" i="64"/>
  <c r="M31" i="64" l="1"/>
  <c r="O23" i="64"/>
  <c r="N23" i="64"/>
  <c r="H24" i="64"/>
  <c r="G24" i="64"/>
  <c r="G29" i="64"/>
  <c r="H29" i="64"/>
  <c r="H28" i="64"/>
  <c r="G28" i="64"/>
  <c r="H27" i="64"/>
  <c r="G27" i="64"/>
  <c r="F35" i="64"/>
  <c r="F32" i="64"/>
  <c r="F34" i="64"/>
  <c r="F37" i="64"/>
  <c r="H31" i="64"/>
  <c r="G31" i="64"/>
  <c r="F36" i="64"/>
  <c r="F39" i="64"/>
  <c r="H16" i="64"/>
  <c r="G16" i="64"/>
  <c r="H21" i="64"/>
  <c r="G21" i="64"/>
  <c r="H18" i="64"/>
  <c r="G18" i="64"/>
  <c r="F41" i="64"/>
  <c r="H33" i="64"/>
  <c r="G33" i="64"/>
  <c r="H19" i="64"/>
  <c r="G19" i="64"/>
  <c r="G26" i="64"/>
  <c r="H26" i="64"/>
  <c r="F30" i="52"/>
  <c r="H25" i="52"/>
  <c r="G25" i="52"/>
  <c r="G14" i="52"/>
  <c r="H14" i="52"/>
  <c r="H19" i="52"/>
  <c r="G19" i="52"/>
  <c r="H13" i="52"/>
  <c r="G13" i="52"/>
  <c r="G22" i="52"/>
  <c r="F24" i="52"/>
  <c r="F27" i="52"/>
  <c r="F23" i="52"/>
  <c r="H22" i="52"/>
  <c r="H18" i="52"/>
  <c r="G18" i="52"/>
  <c r="G21" i="58"/>
  <c r="H19" i="58"/>
  <c r="G19" i="58"/>
  <c r="H18" i="58"/>
  <c r="G18" i="58"/>
  <c r="F29" i="58"/>
  <c r="H23" i="58"/>
  <c r="F31" i="58"/>
  <c r="F26" i="58"/>
  <c r="G23" i="58"/>
  <c r="F28" i="58"/>
  <c r="F27" i="58"/>
  <c r="F24" i="58"/>
  <c r="H33" i="58"/>
  <c r="F41" i="58"/>
  <c r="G33" i="58"/>
  <c r="H13" i="50"/>
  <c r="G13" i="50"/>
  <c r="F30" i="50"/>
  <c r="H25" i="50"/>
  <c r="G25" i="50"/>
  <c r="F18" i="50"/>
  <c r="H17" i="50"/>
  <c r="G17" i="50"/>
  <c r="F22" i="50"/>
  <c r="F19" i="50"/>
  <c r="H16" i="56"/>
  <c r="G16" i="56"/>
  <c r="H21" i="56"/>
  <c r="G21" i="56"/>
  <c r="H18" i="56"/>
  <c r="G18" i="56"/>
  <c r="F29" i="56"/>
  <c r="H23" i="56"/>
  <c r="F27" i="56"/>
  <c r="F26" i="56"/>
  <c r="G23" i="56"/>
  <c r="F28" i="56"/>
  <c r="F24" i="56"/>
  <c r="F31" i="56"/>
  <c r="F33" i="56"/>
  <c r="H25" i="56"/>
  <c r="G25" i="56"/>
  <c r="H19" i="56"/>
  <c r="G19" i="56"/>
  <c r="G20" i="54"/>
  <c r="F26" i="54"/>
  <c r="F29" i="54"/>
  <c r="H23" i="54"/>
  <c r="F41" i="54"/>
  <c r="H33" i="54"/>
  <c r="G33" i="54"/>
  <c r="H21" i="54"/>
  <c r="G21" i="54"/>
  <c r="H27" i="54"/>
  <c r="G27" i="54"/>
  <c r="H18" i="54"/>
  <c r="G18" i="54"/>
  <c r="H28" i="54"/>
  <c r="G28" i="54"/>
  <c r="F35" i="54"/>
  <c r="F32" i="54"/>
  <c r="F37" i="54"/>
  <c r="H31" i="54"/>
  <c r="F34" i="54"/>
  <c r="G31" i="54"/>
  <c r="F39" i="54"/>
  <c r="F36" i="54"/>
  <c r="H16" i="54"/>
  <c r="G16" i="54"/>
  <c r="H24" i="54"/>
  <c r="G24" i="54"/>
  <c r="S39" i="64"/>
  <c r="U31" i="64"/>
  <c r="T31" i="64"/>
  <c r="N31" i="64" l="1"/>
  <c r="M39" i="64"/>
  <c r="O31" i="64"/>
  <c r="H36" i="64"/>
  <c r="G36" i="64"/>
  <c r="H37" i="64"/>
  <c r="G37" i="64"/>
  <c r="H34" i="64"/>
  <c r="G34" i="64"/>
  <c r="F44" i="64"/>
  <c r="F43" i="64"/>
  <c r="F47" i="64"/>
  <c r="F40" i="64"/>
  <c r="F42" i="64"/>
  <c r="F45" i="64"/>
  <c r="H39" i="64"/>
  <c r="G39" i="64"/>
  <c r="G32" i="64"/>
  <c r="H32" i="64"/>
  <c r="G41" i="64"/>
  <c r="H41" i="64"/>
  <c r="F49" i="64"/>
  <c r="G35" i="64"/>
  <c r="H35" i="64"/>
  <c r="G23" i="52"/>
  <c r="H23" i="52"/>
  <c r="F28" i="52"/>
  <c r="G27" i="52"/>
  <c r="H27" i="52"/>
  <c r="F32" i="52"/>
  <c r="F29" i="52"/>
  <c r="G24" i="52"/>
  <c r="H24" i="52"/>
  <c r="H30" i="52"/>
  <c r="G30" i="52"/>
  <c r="F35" i="52"/>
  <c r="G26" i="58"/>
  <c r="H26" i="58"/>
  <c r="F39" i="58"/>
  <c r="G31" i="58"/>
  <c r="F35" i="58"/>
  <c r="F32" i="58"/>
  <c r="F34" i="58"/>
  <c r="F37" i="58"/>
  <c r="H31" i="58"/>
  <c r="F36" i="58"/>
  <c r="H29" i="58"/>
  <c r="G29" i="58"/>
  <c r="H41" i="58"/>
  <c r="F49" i="58"/>
  <c r="G41" i="58"/>
  <c r="G24" i="58"/>
  <c r="H24" i="58"/>
  <c r="H27" i="58"/>
  <c r="G27" i="58"/>
  <c r="H28" i="58"/>
  <c r="G28" i="58"/>
  <c r="H18" i="50"/>
  <c r="G18" i="50"/>
  <c r="H30" i="50"/>
  <c r="G30" i="50"/>
  <c r="F35" i="50"/>
  <c r="H19" i="50"/>
  <c r="G19" i="50"/>
  <c r="F24" i="50"/>
  <c r="F27" i="50"/>
  <c r="G22" i="50"/>
  <c r="F23" i="50"/>
  <c r="H22" i="50"/>
  <c r="G29" i="56"/>
  <c r="H29" i="56"/>
  <c r="G26" i="56"/>
  <c r="H26" i="56"/>
  <c r="F41" i="56"/>
  <c r="G33" i="56"/>
  <c r="H33" i="56"/>
  <c r="F39" i="56"/>
  <c r="F35" i="56"/>
  <c r="F36" i="56"/>
  <c r="F32" i="56"/>
  <c r="F37" i="56"/>
  <c r="H31" i="56"/>
  <c r="F34" i="56"/>
  <c r="G31" i="56"/>
  <c r="H24" i="56"/>
  <c r="G24" i="56"/>
  <c r="H28" i="56"/>
  <c r="G28" i="56"/>
  <c r="H27" i="56"/>
  <c r="G27" i="56"/>
  <c r="H29" i="54"/>
  <c r="G29" i="54"/>
  <c r="H26" i="54"/>
  <c r="G26" i="54"/>
  <c r="H34" i="54"/>
  <c r="G34" i="54"/>
  <c r="H37" i="54"/>
  <c r="G37" i="54"/>
  <c r="G32" i="54"/>
  <c r="H32" i="54"/>
  <c r="G35" i="54"/>
  <c r="H35" i="54"/>
  <c r="G36" i="54"/>
  <c r="H36" i="54"/>
  <c r="F44" i="54"/>
  <c r="F47" i="54"/>
  <c r="F43" i="54"/>
  <c r="F40" i="54"/>
  <c r="F45" i="54"/>
  <c r="H39" i="54"/>
  <c r="F42" i="54"/>
  <c r="G39" i="54"/>
  <c r="G41" i="54"/>
  <c r="F49" i="54"/>
  <c r="H41" i="54"/>
  <c r="T39" i="64"/>
  <c r="U39" i="64"/>
  <c r="S47" i="64"/>
  <c r="N39" i="64" l="1"/>
  <c r="M47" i="64"/>
  <c r="O39" i="64"/>
  <c r="H43" i="64"/>
  <c r="G43" i="64"/>
  <c r="H45" i="64"/>
  <c r="G45" i="64"/>
  <c r="G49" i="64"/>
  <c r="H49" i="64"/>
  <c r="F57" i="64"/>
  <c r="G40" i="64"/>
  <c r="H40" i="64"/>
  <c r="G44" i="64"/>
  <c r="H44" i="64"/>
  <c r="H42" i="64"/>
  <c r="G42" i="64"/>
  <c r="F53" i="64"/>
  <c r="H47" i="64"/>
  <c r="F52" i="64"/>
  <c r="F48" i="64"/>
  <c r="F50" i="64"/>
  <c r="G47" i="64"/>
  <c r="F55" i="64"/>
  <c r="F51" i="64"/>
  <c r="H29" i="52"/>
  <c r="G29" i="52"/>
  <c r="F37" i="52"/>
  <c r="F34" i="52"/>
  <c r="F33" i="52"/>
  <c r="H32" i="52"/>
  <c r="G32" i="52"/>
  <c r="G28" i="52"/>
  <c r="H28" i="52"/>
  <c r="F40" i="52"/>
  <c r="H35" i="52"/>
  <c r="G35" i="52"/>
  <c r="H37" i="58"/>
  <c r="G37" i="58"/>
  <c r="H34" i="58"/>
  <c r="G34" i="58"/>
  <c r="H32" i="58"/>
  <c r="G32" i="58"/>
  <c r="F57" i="58"/>
  <c r="H49" i="58"/>
  <c r="G49" i="58"/>
  <c r="G35" i="58"/>
  <c r="H35" i="58"/>
  <c r="F44" i="58"/>
  <c r="F43" i="58"/>
  <c r="F47" i="58"/>
  <c r="F40" i="58"/>
  <c r="F45" i="58"/>
  <c r="H39" i="58"/>
  <c r="F42" i="58"/>
  <c r="G39" i="58"/>
  <c r="G36" i="58"/>
  <c r="H36" i="58"/>
  <c r="G24" i="50"/>
  <c r="H24" i="50"/>
  <c r="F40" i="50"/>
  <c r="H35" i="50"/>
  <c r="G35" i="50"/>
  <c r="H23" i="50"/>
  <c r="G23" i="50"/>
  <c r="F28" i="50"/>
  <c r="H27" i="50"/>
  <c r="G27" i="50"/>
  <c r="F29" i="50"/>
  <c r="F32" i="50"/>
  <c r="F44" i="56"/>
  <c r="F45" i="56"/>
  <c r="G39" i="56"/>
  <c r="F47" i="56"/>
  <c r="H39" i="56"/>
  <c r="F43" i="56"/>
  <c r="F40" i="56"/>
  <c r="F42" i="56"/>
  <c r="H41" i="56"/>
  <c r="G41" i="56"/>
  <c r="F49" i="56"/>
  <c r="H34" i="56"/>
  <c r="G34" i="56"/>
  <c r="H37" i="56"/>
  <c r="G37" i="56"/>
  <c r="H36" i="56"/>
  <c r="G36" i="56"/>
  <c r="H32" i="56"/>
  <c r="G32" i="56"/>
  <c r="G35" i="56"/>
  <c r="H35" i="56"/>
  <c r="H45" i="54"/>
  <c r="G45" i="54"/>
  <c r="H42" i="54"/>
  <c r="G42" i="54"/>
  <c r="H40" i="54"/>
  <c r="G40" i="54"/>
  <c r="H49" i="54"/>
  <c r="G49" i="54"/>
  <c r="F57" i="54"/>
  <c r="H43" i="54"/>
  <c r="G43" i="54"/>
  <c r="F53" i="54"/>
  <c r="H47" i="54"/>
  <c r="F50" i="54"/>
  <c r="G47" i="54"/>
  <c r="F48" i="54"/>
  <c r="F52" i="54"/>
  <c r="F55" i="54"/>
  <c r="F51" i="54"/>
  <c r="G44" i="54"/>
  <c r="H44" i="54"/>
  <c r="S55" i="64"/>
  <c r="T47" i="64"/>
  <c r="U47" i="64"/>
  <c r="M55" i="64" l="1"/>
  <c r="O47" i="64"/>
  <c r="N47" i="64"/>
  <c r="H53" i="64"/>
  <c r="G53" i="64"/>
  <c r="H52" i="64"/>
  <c r="G52" i="64"/>
  <c r="H51" i="64"/>
  <c r="G51" i="64"/>
  <c r="F63" i="64"/>
  <c r="F61" i="64"/>
  <c r="F59" i="64"/>
  <c r="H55" i="64"/>
  <c r="F56" i="64"/>
  <c r="F58" i="64"/>
  <c r="G55" i="64"/>
  <c r="F60" i="64"/>
  <c r="G50" i="64"/>
  <c r="H50" i="64"/>
  <c r="F65" i="64"/>
  <c r="G57" i="64"/>
  <c r="H57" i="64"/>
  <c r="G48" i="64"/>
  <c r="H48" i="64"/>
  <c r="G34" i="52"/>
  <c r="H34" i="52"/>
  <c r="H40" i="52"/>
  <c r="G40" i="52"/>
  <c r="F45" i="52"/>
  <c r="G33" i="52"/>
  <c r="H33" i="52"/>
  <c r="F38" i="52"/>
  <c r="G37" i="52"/>
  <c r="H37" i="52"/>
  <c r="F42" i="52"/>
  <c r="F39" i="52"/>
  <c r="H45" i="58"/>
  <c r="G45" i="58"/>
  <c r="G40" i="58"/>
  <c r="H40" i="58"/>
  <c r="F65" i="58"/>
  <c r="H57" i="58"/>
  <c r="G57" i="58"/>
  <c r="H43" i="58"/>
  <c r="G43" i="58"/>
  <c r="G44" i="58"/>
  <c r="H44" i="58"/>
  <c r="F48" i="58"/>
  <c r="F52" i="58"/>
  <c r="F53" i="58"/>
  <c r="H47" i="58"/>
  <c r="F50" i="58"/>
  <c r="G47" i="58"/>
  <c r="F55" i="58"/>
  <c r="F51" i="58"/>
  <c r="G42" i="58"/>
  <c r="H42" i="58"/>
  <c r="H28" i="50"/>
  <c r="G28" i="50"/>
  <c r="H40" i="50"/>
  <c r="G40" i="50"/>
  <c r="F45" i="50"/>
  <c r="F34" i="50"/>
  <c r="G32" i="50"/>
  <c r="F37" i="50"/>
  <c r="F33" i="50"/>
  <c r="H32" i="50"/>
  <c r="H29" i="50"/>
  <c r="G29" i="50"/>
  <c r="H40" i="56"/>
  <c r="G40" i="56"/>
  <c r="H42" i="56"/>
  <c r="G42" i="56"/>
  <c r="H45" i="56"/>
  <c r="G45" i="56"/>
  <c r="H43" i="56"/>
  <c r="G43" i="56"/>
  <c r="F48" i="56"/>
  <c r="F51" i="56"/>
  <c r="F53" i="56"/>
  <c r="H47" i="56"/>
  <c r="F50" i="56"/>
  <c r="G47" i="56"/>
  <c r="F52" i="56"/>
  <c r="F55" i="56"/>
  <c r="F57" i="56"/>
  <c r="H49" i="56"/>
  <c r="G49" i="56"/>
  <c r="G44" i="56"/>
  <c r="H44" i="56"/>
  <c r="G50" i="54"/>
  <c r="H50" i="54"/>
  <c r="G53" i="54"/>
  <c r="H53" i="54"/>
  <c r="H52" i="54"/>
  <c r="G52" i="54"/>
  <c r="F65" i="54"/>
  <c r="H57" i="54"/>
  <c r="G57" i="54"/>
  <c r="H48" i="54"/>
  <c r="G48" i="54"/>
  <c r="H51" i="54"/>
  <c r="G51" i="54"/>
  <c r="F63" i="54"/>
  <c r="F59" i="54"/>
  <c r="F56" i="54"/>
  <c r="F58" i="54"/>
  <c r="F61" i="54"/>
  <c r="H55" i="54"/>
  <c r="G55" i="54"/>
  <c r="F60" i="54"/>
  <c r="T55" i="64"/>
  <c r="U55" i="64"/>
  <c r="S63" i="64"/>
  <c r="M63" i="64" l="1"/>
  <c r="O55" i="64"/>
  <c r="N55" i="64"/>
  <c r="H61" i="64"/>
  <c r="G61" i="64"/>
  <c r="H56" i="64"/>
  <c r="G56" i="64"/>
  <c r="F68" i="64"/>
  <c r="F71" i="64"/>
  <c r="F67" i="64"/>
  <c r="G63" i="64"/>
  <c r="F64" i="64"/>
  <c r="F69" i="64"/>
  <c r="H63" i="64"/>
  <c r="F66" i="64"/>
  <c r="G58" i="64"/>
  <c r="H58" i="64"/>
  <c r="H60" i="64"/>
  <c r="G60" i="64"/>
  <c r="H65" i="64"/>
  <c r="G65" i="64"/>
  <c r="F73" i="64"/>
  <c r="G59" i="64"/>
  <c r="H59" i="64"/>
  <c r="G38" i="52"/>
  <c r="H38" i="52"/>
  <c r="F50" i="52"/>
  <c r="H45" i="52"/>
  <c r="G45" i="52"/>
  <c r="F47" i="52"/>
  <c r="F44" i="52"/>
  <c r="F43" i="52"/>
  <c r="H42" i="52"/>
  <c r="G42" i="52"/>
  <c r="H39" i="52"/>
  <c r="G39" i="52"/>
  <c r="G53" i="58"/>
  <c r="H53" i="58"/>
  <c r="H65" i="58"/>
  <c r="G65" i="58"/>
  <c r="F73" i="58"/>
  <c r="F61" i="58"/>
  <c r="F63" i="58"/>
  <c r="F59" i="58"/>
  <c r="H55" i="58"/>
  <c r="G55" i="58"/>
  <c r="F56" i="58"/>
  <c r="F60" i="58"/>
  <c r="F58" i="58"/>
  <c r="H50" i="58"/>
  <c r="G50" i="58"/>
  <c r="H52" i="58"/>
  <c r="G52" i="58"/>
  <c r="H48" i="58"/>
  <c r="G48" i="58"/>
  <c r="H51" i="58"/>
  <c r="G51" i="58"/>
  <c r="F38" i="50"/>
  <c r="H37" i="50"/>
  <c r="G37" i="50"/>
  <c r="F42" i="50"/>
  <c r="F39" i="50"/>
  <c r="G34" i="50"/>
  <c r="H34" i="50"/>
  <c r="F50" i="50"/>
  <c r="H45" i="50"/>
  <c r="G45" i="50"/>
  <c r="H33" i="50"/>
  <c r="G33" i="50"/>
  <c r="F63" i="56"/>
  <c r="F59" i="56"/>
  <c r="F60" i="56"/>
  <c r="F56" i="56"/>
  <c r="F61" i="56"/>
  <c r="H55" i="56"/>
  <c r="F58" i="56"/>
  <c r="G55" i="56"/>
  <c r="H57" i="56"/>
  <c r="F65" i="56"/>
  <c r="G57" i="56"/>
  <c r="H52" i="56"/>
  <c r="G52" i="56"/>
  <c r="H48" i="56"/>
  <c r="G48" i="56"/>
  <c r="H50" i="56"/>
  <c r="G50" i="56"/>
  <c r="G53" i="56"/>
  <c r="H53" i="56"/>
  <c r="G51" i="56"/>
  <c r="H51" i="56"/>
  <c r="H65" i="54"/>
  <c r="G65" i="54"/>
  <c r="F73" i="54"/>
  <c r="H60" i="54"/>
  <c r="G60" i="54"/>
  <c r="H58" i="54"/>
  <c r="G58" i="54"/>
  <c r="H56" i="54"/>
  <c r="G56" i="54"/>
  <c r="G59" i="54"/>
  <c r="H59" i="54"/>
  <c r="F68" i="54"/>
  <c r="F71" i="54"/>
  <c r="F67" i="54"/>
  <c r="F66" i="54"/>
  <c r="G63" i="54"/>
  <c r="F64" i="54"/>
  <c r="F69" i="54"/>
  <c r="H63" i="54"/>
  <c r="H61" i="54"/>
  <c r="G61" i="54"/>
  <c r="S71" i="64"/>
  <c r="U63" i="64"/>
  <c r="T63" i="64"/>
  <c r="M71" i="64" l="1"/>
  <c r="O63" i="64"/>
  <c r="N63" i="64"/>
  <c r="F72" i="64"/>
  <c r="F77" i="64"/>
  <c r="H71" i="64"/>
  <c r="F74" i="64"/>
  <c r="G71" i="64"/>
  <c r="F75" i="64"/>
  <c r="F76" i="64"/>
  <c r="H73" i="64"/>
  <c r="G73" i="64"/>
  <c r="G67" i="64"/>
  <c r="H67" i="64"/>
  <c r="H69" i="64"/>
  <c r="G69" i="64"/>
  <c r="G68" i="64"/>
  <c r="H68" i="64"/>
  <c r="H66" i="64"/>
  <c r="G66" i="64"/>
  <c r="H64" i="64"/>
  <c r="G64" i="64"/>
  <c r="H43" i="52"/>
  <c r="G43" i="52"/>
  <c r="H50" i="52"/>
  <c r="G50" i="52"/>
  <c r="G44" i="52"/>
  <c r="H44" i="52"/>
  <c r="F48" i="52"/>
  <c r="G47" i="52"/>
  <c r="H47" i="52"/>
  <c r="F49" i="52"/>
  <c r="H59" i="58"/>
  <c r="G59" i="58"/>
  <c r="F66" i="58"/>
  <c r="G63" i="58"/>
  <c r="F71" i="58"/>
  <c r="F67" i="58"/>
  <c r="F68" i="58"/>
  <c r="F64" i="58"/>
  <c r="F69" i="58"/>
  <c r="H63" i="58"/>
  <c r="H60" i="58"/>
  <c r="G60" i="58"/>
  <c r="H61" i="58"/>
  <c r="G61" i="58"/>
  <c r="H73" i="58"/>
  <c r="G73" i="58"/>
  <c r="H56" i="58"/>
  <c r="G56" i="58"/>
  <c r="H58" i="58"/>
  <c r="G58" i="58"/>
  <c r="F44" i="50"/>
  <c r="F47" i="50"/>
  <c r="F43" i="50"/>
  <c r="H42" i="50"/>
  <c r="G42" i="50"/>
  <c r="H50" i="50"/>
  <c r="G50" i="50"/>
  <c r="H39" i="50"/>
  <c r="G39" i="50"/>
  <c r="H38" i="50"/>
  <c r="G38" i="50"/>
  <c r="H61" i="56"/>
  <c r="G61" i="56"/>
  <c r="H56" i="56"/>
  <c r="G56" i="56"/>
  <c r="G60" i="56"/>
  <c r="H60" i="56"/>
  <c r="H65" i="56"/>
  <c r="G65" i="56"/>
  <c r="F73" i="56"/>
  <c r="H59" i="56"/>
  <c r="G59" i="56"/>
  <c r="H58" i="56"/>
  <c r="G58" i="56"/>
  <c r="F66" i="56"/>
  <c r="G63" i="56"/>
  <c r="F64" i="56"/>
  <c r="H63" i="56"/>
  <c r="F68" i="56"/>
  <c r="F71" i="56"/>
  <c r="F67" i="56"/>
  <c r="F69" i="56"/>
  <c r="H69" i="54"/>
  <c r="G69" i="54"/>
  <c r="H66" i="54"/>
  <c r="G66" i="54"/>
  <c r="H67" i="54"/>
  <c r="G67" i="54"/>
  <c r="F72" i="54"/>
  <c r="F77" i="54"/>
  <c r="H71" i="54"/>
  <c r="F74" i="54"/>
  <c r="G71" i="54"/>
  <c r="F76" i="54"/>
  <c r="F75" i="54"/>
  <c r="G64" i="54"/>
  <c r="H64" i="54"/>
  <c r="G68" i="54"/>
  <c r="H68" i="54"/>
  <c r="G73" i="54"/>
  <c r="H73" i="54"/>
  <c r="T71" i="64"/>
  <c r="U71" i="64"/>
  <c r="O71" i="64" l="1"/>
  <c r="N71" i="64"/>
  <c r="G76" i="64"/>
  <c r="H76" i="64"/>
  <c r="H74" i="64"/>
  <c r="G74" i="64"/>
  <c r="G77" i="64"/>
  <c r="H77" i="64"/>
  <c r="G75" i="64"/>
  <c r="H75" i="64"/>
  <c r="G72" i="64"/>
  <c r="H72" i="64"/>
  <c r="H49" i="52"/>
  <c r="G49" i="52"/>
  <c r="G48" i="52"/>
  <c r="H48" i="52"/>
  <c r="H64" i="58"/>
  <c r="G64" i="58"/>
  <c r="H68" i="58"/>
  <c r="G68" i="58"/>
  <c r="F75" i="58"/>
  <c r="F76" i="58"/>
  <c r="F72" i="58"/>
  <c r="F77" i="58"/>
  <c r="H71" i="58"/>
  <c r="F74" i="58"/>
  <c r="G71" i="58"/>
  <c r="G67" i="58"/>
  <c r="H67" i="58"/>
  <c r="H66" i="58"/>
  <c r="G66" i="58"/>
  <c r="G69" i="58"/>
  <c r="H69" i="58"/>
  <c r="H43" i="50"/>
  <c r="G43" i="50"/>
  <c r="F48" i="50"/>
  <c r="H47" i="50"/>
  <c r="G47" i="50"/>
  <c r="F49" i="50"/>
  <c r="G44" i="50"/>
  <c r="H44" i="50"/>
  <c r="H73" i="56"/>
  <c r="G73" i="56"/>
  <c r="H64" i="56"/>
  <c r="G64" i="56"/>
  <c r="G69" i="56"/>
  <c r="H69" i="56"/>
  <c r="H66" i="56"/>
  <c r="G66" i="56"/>
  <c r="H67" i="56"/>
  <c r="G67" i="56"/>
  <c r="F75" i="56"/>
  <c r="F72" i="56"/>
  <c r="F77" i="56"/>
  <c r="H71" i="56"/>
  <c r="F74" i="56"/>
  <c r="G71" i="56"/>
  <c r="F76" i="56"/>
  <c r="H68" i="56"/>
  <c r="G68" i="56"/>
  <c r="G72" i="54"/>
  <c r="H72" i="54"/>
  <c r="H75" i="54"/>
  <c r="G75" i="54"/>
  <c r="G77" i="54"/>
  <c r="H77" i="54"/>
  <c r="H76" i="54"/>
  <c r="G76" i="54"/>
  <c r="H74" i="54"/>
  <c r="G74" i="54"/>
  <c r="H77" i="58" l="1"/>
  <c r="G77" i="58"/>
  <c r="G72" i="58"/>
  <c r="H72" i="58"/>
  <c r="H74" i="58"/>
  <c r="G74" i="58"/>
  <c r="H76" i="58"/>
  <c r="G76" i="58"/>
  <c r="H75" i="58"/>
  <c r="G75" i="58"/>
  <c r="H49" i="50"/>
  <c r="G49" i="50"/>
  <c r="G48" i="50"/>
  <c r="H48" i="50"/>
  <c r="H76" i="56"/>
  <c r="G76" i="56"/>
  <c r="H74" i="56"/>
  <c r="G74" i="56"/>
  <c r="H77" i="56"/>
  <c r="G77" i="56"/>
  <c r="G72" i="56"/>
  <c r="H72" i="56"/>
  <c r="G75" i="56"/>
  <c r="H75" i="56"/>
  <c r="F33" i="57" l="1"/>
  <c r="H33" i="57" s="1"/>
  <c r="F25" i="57"/>
  <c r="G25" i="57" s="1"/>
  <c r="H17" i="57"/>
  <c r="G17" i="57"/>
  <c r="F15" i="57"/>
  <c r="F20" i="57" s="1"/>
  <c r="H13" i="57"/>
  <c r="G13" i="57"/>
  <c r="F13" i="57"/>
  <c r="F12" i="57"/>
  <c r="H12" i="57" s="1"/>
  <c r="F11" i="57"/>
  <c r="H11" i="57" s="1"/>
  <c r="H10" i="57"/>
  <c r="F10" i="57"/>
  <c r="G10" i="57" s="1"/>
  <c r="H9" i="57"/>
  <c r="G9" i="57"/>
  <c r="F8" i="57"/>
  <c r="H8" i="57" s="1"/>
  <c r="H7" i="57"/>
  <c r="G7" i="57"/>
  <c r="F31" i="63"/>
  <c r="F39" i="63" s="1"/>
  <c r="H25" i="63"/>
  <c r="F25" i="63"/>
  <c r="G25" i="63" s="1"/>
  <c r="F23" i="63"/>
  <c r="F29" i="63" s="1"/>
  <c r="F21" i="63"/>
  <c r="H21" i="63" s="1"/>
  <c r="H17" i="63"/>
  <c r="G17" i="63"/>
  <c r="H15" i="63"/>
  <c r="G15" i="63"/>
  <c r="F15" i="63"/>
  <c r="F20" i="63" s="1"/>
  <c r="F13" i="63"/>
  <c r="G13" i="63" s="1"/>
  <c r="H12" i="63"/>
  <c r="F12" i="63"/>
  <c r="G12" i="63" s="1"/>
  <c r="H11" i="63"/>
  <c r="F11" i="63"/>
  <c r="G11" i="63" s="1"/>
  <c r="F10" i="63"/>
  <c r="H10" i="63" s="1"/>
  <c r="H9" i="63"/>
  <c r="G9" i="63"/>
  <c r="H8" i="63"/>
  <c r="F8" i="63"/>
  <c r="G8" i="63" s="1"/>
  <c r="H7" i="63"/>
  <c r="G7" i="63"/>
  <c r="G20" i="57" l="1"/>
  <c r="H20" i="57"/>
  <c r="G11" i="57"/>
  <c r="G33" i="57"/>
  <c r="G15" i="57"/>
  <c r="G12" i="57"/>
  <c r="F21" i="57"/>
  <c r="F23" i="57"/>
  <c r="H25" i="57"/>
  <c r="F41" i="57"/>
  <c r="H15" i="57"/>
  <c r="F16" i="57"/>
  <c r="F19" i="57"/>
  <c r="G8" i="57"/>
  <c r="F18" i="57"/>
  <c r="H29" i="63"/>
  <c r="G29" i="63"/>
  <c r="H20" i="63"/>
  <c r="G20" i="63"/>
  <c r="F44" i="63"/>
  <c r="F47" i="63"/>
  <c r="F43" i="63"/>
  <c r="F40" i="63"/>
  <c r="F45" i="63"/>
  <c r="H39" i="63"/>
  <c r="F42" i="63"/>
  <c r="G39" i="63"/>
  <c r="F32" i="63"/>
  <c r="G23" i="63"/>
  <c r="H13" i="63"/>
  <c r="F24" i="63"/>
  <c r="F33" i="63"/>
  <c r="F26" i="63"/>
  <c r="F35" i="63"/>
  <c r="F18" i="63"/>
  <c r="F27" i="63"/>
  <c r="F36" i="63"/>
  <c r="G21" i="63"/>
  <c r="G31" i="63"/>
  <c r="F34" i="63"/>
  <c r="F16" i="63"/>
  <c r="F19" i="63"/>
  <c r="F28" i="63"/>
  <c r="H31" i="63"/>
  <c r="F37" i="63"/>
  <c r="G10" i="63"/>
  <c r="H23" i="63"/>
  <c r="F29" i="57" l="1"/>
  <c r="H23" i="57"/>
  <c r="F27" i="57"/>
  <c r="F26" i="57"/>
  <c r="G23" i="57"/>
  <c r="F28" i="57"/>
  <c r="F24" i="57"/>
  <c r="F31" i="57"/>
  <c r="H18" i="57"/>
  <c r="G18" i="57"/>
  <c r="G21" i="57"/>
  <c r="H21" i="57"/>
  <c r="H19" i="57"/>
  <c r="G19" i="57"/>
  <c r="H16" i="57"/>
  <c r="G16" i="57"/>
  <c r="H41" i="57"/>
  <c r="F49" i="57"/>
  <c r="G41" i="57"/>
  <c r="H16" i="63"/>
  <c r="G16" i="63"/>
  <c r="G26" i="63"/>
  <c r="H26" i="63"/>
  <c r="G34" i="63"/>
  <c r="H34" i="63"/>
  <c r="F41" i="63"/>
  <c r="H33" i="63"/>
  <c r="G33" i="63"/>
  <c r="G45" i="63"/>
  <c r="H45" i="63"/>
  <c r="H24" i="63"/>
  <c r="G24" i="63"/>
  <c r="H40" i="63"/>
  <c r="G40" i="63"/>
  <c r="H37" i="63"/>
  <c r="G37" i="63"/>
  <c r="H36" i="63"/>
  <c r="G36" i="63"/>
  <c r="F48" i="63"/>
  <c r="F53" i="63"/>
  <c r="F50" i="63"/>
  <c r="F52" i="63"/>
  <c r="F55" i="63"/>
  <c r="H47" i="63"/>
  <c r="G47" i="63"/>
  <c r="F51" i="63"/>
  <c r="H27" i="63"/>
  <c r="G27" i="63"/>
  <c r="H32" i="63"/>
  <c r="G32" i="63"/>
  <c r="G44" i="63"/>
  <c r="H44" i="63"/>
  <c r="G43" i="63"/>
  <c r="H43" i="63"/>
  <c r="H28" i="63"/>
  <c r="G28" i="63"/>
  <c r="H18" i="63"/>
  <c r="G18" i="63"/>
  <c r="G19" i="63"/>
  <c r="H19" i="63"/>
  <c r="G35" i="63"/>
  <c r="H35" i="63"/>
  <c r="H42" i="63"/>
  <c r="G42" i="63"/>
  <c r="H28" i="57" l="1"/>
  <c r="G28" i="57"/>
  <c r="H29" i="57"/>
  <c r="G29" i="57"/>
  <c r="F39" i="57"/>
  <c r="F35" i="57"/>
  <c r="F37" i="57"/>
  <c r="G31" i="57"/>
  <c r="F32" i="57"/>
  <c r="F36" i="57"/>
  <c r="H31" i="57"/>
  <c r="F34" i="57"/>
  <c r="H24" i="57"/>
  <c r="G24" i="57"/>
  <c r="G26" i="57"/>
  <c r="H26" i="57"/>
  <c r="G27" i="57"/>
  <c r="H27" i="57"/>
  <c r="F57" i="57"/>
  <c r="G49" i="57"/>
  <c r="H49" i="57"/>
  <c r="F59" i="63"/>
  <c r="F56" i="63"/>
  <c r="F61" i="63"/>
  <c r="H55" i="63"/>
  <c r="F58" i="63"/>
  <c r="G55" i="63"/>
  <c r="F60" i="63"/>
  <c r="F63" i="63"/>
  <c r="H41" i="63"/>
  <c r="G41" i="63"/>
  <c r="F49" i="63"/>
  <c r="H50" i="63"/>
  <c r="G50" i="63"/>
  <c r="G53" i="63"/>
  <c r="H53" i="63"/>
  <c r="G52" i="63"/>
  <c r="H52" i="63"/>
  <c r="H51" i="63"/>
  <c r="G51" i="63"/>
  <c r="H48" i="63"/>
  <c r="G48" i="63"/>
  <c r="H37" i="57" l="1"/>
  <c r="G37" i="57"/>
  <c r="F45" i="57"/>
  <c r="H39" i="57"/>
  <c r="F42" i="57"/>
  <c r="F44" i="57"/>
  <c r="F43" i="57"/>
  <c r="F40" i="57"/>
  <c r="F47" i="57"/>
  <c r="G39" i="57"/>
  <c r="H34" i="57"/>
  <c r="G34" i="57"/>
  <c r="G57" i="57"/>
  <c r="F65" i="57"/>
  <c r="H57" i="57"/>
  <c r="G36" i="57"/>
  <c r="H36" i="57"/>
  <c r="G35" i="57"/>
  <c r="H35" i="57"/>
  <c r="H32" i="57"/>
  <c r="G32" i="57"/>
  <c r="H58" i="63"/>
  <c r="G58" i="63"/>
  <c r="F66" i="63"/>
  <c r="G63" i="63"/>
  <c r="F71" i="63"/>
  <c r="F67" i="63"/>
  <c r="F64" i="63"/>
  <c r="F68" i="63"/>
  <c r="F69" i="63"/>
  <c r="H63" i="63"/>
  <c r="H60" i="63"/>
  <c r="G60" i="63"/>
  <c r="F57" i="63"/>
  <c r="H49" i="63"/>
  <c r="G49" i="63"/>
  <c r="G61" i="63"/>
  <c r="H61" i="63"/>
  <c r="H56" i="63"/>
  <c r="G56" i="63"/>
  <c r="H59" i="63"/>
  <c r="G59" i="63"/>
  <c r="G40" i="57" l="1"/>
  <c r="H40" i="57"/>
  <c r="G44" i="57"/>
  <c r="H44" i="57"/>
  <c r="F48" i="57"/>
  <c r="F53" i="57"/>
  <c r="H47" i="57"/>
  <c r="F52" i="57"/>
  <c r="F50" i="57"/>
  <c r="G47" i="57"/>
  <c r="F55" i="57"/>
  <c r="F51" i="57"/>
  <c r="H42" i="57"/>
  <c r="G42" i="57"/>
  <c r="H43" i="57"/>
  <c r="G43" i="57"/>
  <c r="H65" i="57"/>
  <c r="G65" i="57"/>
  <c r="F73" i="57"/>
  <c r="G45" i="57"/>
  <c r="H45" i="57"/>
  <c r="H67" i="63"/>
  <c r="G67" i="63"/>
  <c r="H64" i="63"/>
  <c r="G64" i="63"/>
  <c r="H68" i="63"/>
  <c r="G68" i="63"/>
  <c r="F65" i="63"/>
  <c r="H57" i="63"/>
  <c r="G57" i="63"/>
  <c r="F75" i="63"/>
  <c r="H71" i="63"/>
  <c r="F77" i="63"/>
  <c r="F74" i="63"/>
  <c r="G71" i="63"/>
  <c r="F76" i="63"/>
  <c r="F72" i="63"/>
  <c r="H66" i="63"/>
  <c r="G66" i="63"/>
  <c r="G69" i="63"/>
  <c r="H69" i="63"/>
  <c r="H50" i="57" l="1"/>
  <c r="G50" i="57"/>
  <c r="G53" i="57"/>
  <c r="H53" i="57"/>
  <c r="H52" i="57"/>
  <c r="G52" i="57"/>
  <c r="H48" i="57"/>
  <c r="G48" i="57"/>
  <c r="G51" i="57"/>
  <c r="H51" i="57"/>
  <c r="G73" i="57"/>
  <c r="H73" i="57"/>
  <c r="F63" i="57"/>
  <c r="G55" i="57"/>
  <c r="F59" i="57"/>
  <c r="F61" i="57"/>
  <c r="F56" i="57"/>
  <c r="H55" i="57"/>
  <c r="F58" i="57"/>
  <c r="F60" i="57"/>
  <c r="H76" i="63"/>
  <c r="G76" i="63"/>
  <c r="H77" i="63"/>
  <c r="G77" i="63"/>
  <c r="G72" i="63"/>
  <c r="H72" i="63"/>
  <c r="F73" i="63"/>
  <c r="H65" i="63"/>
  <c r="G65" i="63"/>
  <c r="H74" i="63"/>
  <c r="G74" i="63"/>
  <c r="H75" i="63"/>
  <c r="G75" i="63"/>
  <c r="H61" i="57" l="1"/>
  <c r="G61" i="57"/>
  <c r="H59" i="57"/>
  <c r="G59" i="57"/>
  <c r="F66" i="57"/>
  <c r="G63" i="57"/>
  <c r="F64" i="57"/>
  <c r="F69" i="57"/>
  <c r="F68" i="57"/>
  <c r="F67" i="57"/>
  <c r="F71" i="57"/>
  <c r="H63" i="57"/>
  <c r="H60" i="57"/>
  <c r="G60" i="57"/>
  <c r="G58" i="57"/>
  <c r="H58" i="57"/>
  <c r="H56" i="57"/>
  <c r="G56" i="57"/>
  <c r="G73" i="63"/>
  <c r="H73" i="63"/>
  <c r="G69" i="57" l="1"/>
  <c r="H69" i="57"/>
  <c r="H64" i="57"/>
  <c r="G64" i="57"/>
  <c r="H66" i="57"/>
  <c r="G66" i="57"/>
  <c r="F75" i="57"/>
  <c r="F72" i="57"/>
  <c r="F76" i="57"/>
  <c r="F77" i="57"/>
  <c r="H71" i="57"/>
  <c r="F74" i="57"/>
  <c r="G71" i="57"/>
  <c r="G67" i="57"/>
  <c r="H67" i="57"/>
  <c r="H68" i="57"/>
  <c r="G68" i="57"/>
  <c r="G72" i="57" l="1"/>
  <c r="H72" i="57"/>
  <c r="H75" i="57"/>
  <c r="G75" i="57"/>
  <c r="H74" i="57"/>
  <c r="G74" i="57"/>
  <c r="H77" i="57"/>
  <c r="G77" i="57"/>
  <c r="G76" i="57"/>
  <c r="H76" i="57"/>
  <c r="P63" i="58" l="1"/>
  <c r="O63" i="58"/>
  <c r="O63" i="54"/>
  <c r="N63" i="54"/>
  <c r="P55" i="58" l="1"/>
  <c r="O55" i="58"/>
  <c r="O55" i="54"/>
  <c r="N55" i="54"/>
  <c r="P47" i="58" l="1"/>
  <c r="O47" i="58"/>
  <c r="O47" i="54"/>
  <c r="N47" i="54"/>
  <c r="P39" i="58"/>
  <c r="O39" i="58"/>
  <c r="O39" i="54"/>
  <c r="N39" i="54"/>
  <c r="P31" i="58" l="1"/>
  <c r="O31" i="58"/>
  <c r="O31" i="54"/>
  <c r="O23" i="54"/>
  <c r="O7" i="54"/>
  <c r="N31" i="54"/>
  <c r="F15" i="47"/>
  <c r="F21" i="47" s="1"/>
  <c r="F27" i="47" s="1"/>
  <c r="F33" i="47" s="1"/>
  <c r="F39" i="47" s="1"/>
  <c r="F45" i="47" s="1"/>
  <c r="F51" i="47" s="1"/>
  <c r="F57" i="47" s="1"/>
  <c r="F17" i="44"/>
  <c r="F25" i="44" s="1"/>
  <c r="F33" i="44" s="1"/>
  <c r="F41" i="44" s="1"/>
  <c r="F49" i="44" s="1"/>
  <c r="F57" i="44" s="1"/>
  <c r="F65" i="44" s="1"/>
  <c r="F73" i="44" s="1"/>
  <c r="F15" i="42"/>
  <c r="F20" i="42" s="1"/>
  <c r="F25" i="42" s="1"/>
  <c r="P23" i="58"/>
  <c r="O23" i="58"/>
  <c r="N23" i="54"/>
  <c r="M15" i="61"/>
  <c r="N15" i="61" s="1"/>
  <c r="O7" i="61"/>
  <c r="N7" i="61"/>
  <c r="F15" i="61"/>
  <c r="F20" i="61" s="1"/>
  <c r="F13" i="61"/>
  <c r="H13" i="61" s="1"/>
  <c r="F12" i="61"/>
  <c r="H12" i="61" s="1"/>
  <c r="G11" i="61"/>
  <c r="F11" i="61"/>
  <c r="H11" i="61" s="1"/>
  <c r="G10" i="61"/>
  <c r="F10" i="61"/>
  <c r="H10" i="61" s="1"/>
  <c r="G9" i="61"/>
  <c r="F9" i="61"/>
  <c r="H9" i="61" s="1"/>
  <c r="F8" i="61"/>
  <c r="H8" i="61" s="1"/>
  <c r="H7" i="61"/>
  <c r="G7" i="61"/>
  <c r="P15" i="58"/>
  <c r="O15" i="58"/>
  <c r="O15" i="54"/>
  <c r="N15" i="54"/>
  <c r="H57" i="47" l="1"/>
  <c r="G57" i="47"/>
  <c r="H73" i="44"/>
  <c r="G73" i="44"/>
  <c r="G51" i="47"/>
  <c r="H51" i="47"/>
  <c r="G65" i="44"/>
  <c r="H65" i="44"/>
  <c r="H45" i="47"/>
  <c r="G45" i="47"/>
  <c r="H57" i="44"/>
  <c r="G57" i="44"/>
  <c r="H39" i="47"/>
  <c r="G39" i="47"/>
  <c r="G49" i="44"/>
  <c r="H49" i="44"/>
  <c r="G33" i="47"/>
  <c r="H33" i="47"/>
  <c r="H41" i="44"/>
  <c r="G41" i="44"/>
  <c r="H25" i="42"/>
  <c r="F30" i="42"/>
  <c r="F35" i="42" s="1"/>
  <c r="F40" i="42" s="1"/>
  <c r="F45" i="42" s="1"/>
  <c r="F50" i="42" s="1"/>
  <c r="G25" i="42"/>
  <c r="G8" i="61"/>
  <c r="F23" i="61"/>
  <c r="F29" i="61" s="1"/>
  <c r="M23" i="61"/>
  <c r="O15" i="61"/>
  <c r="H20" i="61"/>
  <c r="G20" i="61"/>
  <c r="H29" i="61"/>
  <c r="G29" i="61"/>
  <c r="G15" i="61"/>
  <c r="F18" i="61"/>
  <c r="H15" i="61"/>
  <c r="F21" i="61"/>
  <c r="F31" i="61"/>
  <c r="G12" i="61"/>
  <c r="F16" i="61"/>
  <c r="F25" i="61"/>
  <c r="F19" i="61"/>
  <c r="G13" i="61"/>
  <c r="F17" i="61"/>
  <c r="G23" i="61"/>
  <c r="F26" i="61"/>
  <c r="P7" i="58"/>
  <c r="O7" i="58"/>
  <c r="N7" i="54"/>
  <c r="H50" i="42" l="1"/>
  <c r="G50" i="42"/>
  <c r="G45" i="42"/>
  <c r="H45" i="42"/>
  <c r="H40" i="42"/>
  <c r="G40" i="42"/>
  <c r="H35" i="42"/>
  <c r="G35" i="42"/>
  <c r="H30" i="42"/>
  <c r="G30" i="42"/>
  <c r="F28" i="61"/>
  <c r="F27" i="61"/>
  <c r="H23" i="61"/>
  <c r="F24" i="61"/>
  <c r="H24" i="61" s="1"/>
  <c r="M31" i="61"/>
  <c r="O23" i="61"/>
  <c r="N23" i="61"/>
  <c r="H21" i="61"/>
  <c r="G21" i="61"/>
  <c r="G28" i="61"/>
  <c r="H28" i="61"/>
  <c r="H27" i="61"/>
  <c r="G27" i="61"/>
  <c r="F39" i="61"/>
  <c r="F35" i="61"/>
  <c r="F37" i="61"/>
  <c r="H31" i="61"/>
  <c r="F34" i="61"/>
  <c r="G31" i="61"/>
  <c r="F36" i="61"/>
  <c r="F32" i="61"/>
  <c r="F33" i="61"/>
  <c r="G17" i="61"/>
  <c r="H17" i="61"/>
  <c r="H19" i="61"/>
  <c r="G19" i="61"/>
  <c r="H18" i="61"/>
  <c r="G18" i="61"/>
  <c r="G25" i="61"/>
  <c r="H25" i="61"/>
  <c r="H16" i="61"/>
  <c r="G16" i="61"/>
  <c r="G24" i="61"/>
  <c r="G26" i="61"/>
  <c r="H26" i="61"/>
  <c r="M15" i="57" l="1"/>
  <c r="O15" i="57" s="1"/>
  <c r="O7" i="57"/>
  <c r="N7" i="57"/>
  <c r="N31" i="61"/>
  <c r="M39" i="61"/>
  <c r="O31" i="61"/>
  <c r="H37" i="61"/>
  <c r="G37" i="61"/>
  <c r="G35" i="61"/>
  <c r="H35" i="61"/>
  <c r="F44" i="61"/>
  <c r="F47" i="61"/>
  <c r="F41" i="61"/>
  <c r="F43" i="61"/>
  <c r="F40" i="61"/>
  <c r="F45" i="61"/>
  <c r="H39" i="61"/>
  <c r="F42" i="61"/>
  <c r="G39" i="61"/>
  <c r="H36" i="61"/>
  <c r="G36" i="61"/>
  <c r="H33" i="61"/>
  <c r="G33" i="61"/>
  <c r="H32" i="61"/>
  <c r="G32" i="61"/>
  <c r="G34" i="61"/>
  <c r="H34" i="61"/>
  <c r="M23" i="57" l="1"/>
  <c r="O23" i="57" s="1"/>
  <c r="Q7" i="42"/>
  <c r="N15" i="57"/>
  <c r="N23" i="57"/>
  <c r="M31" i="57"/>
  <c r="O31" i="57" s="1"/>
  <c r="M47" i="61"/>
  <c r="N39" i="61"/>
  <c r="O39" i="61"/>
  <c r="H40" i="61"/>
  <c r="G40" i="61"/>
  <c r="H41" i="61"/>
  <c r="G41" i="61"/>
  <c r="G44" i="61"/>
  <c r="H44" i="61"/>
  <c r="H42" i="61"/>
  <c r="G42" i="61"/>
  <c r="G43" i="61"/>
  <c r="H43" i="61"/>
  <c r="F48" i="61"/>
  <c r="F50" i="61"/>
  <c r="F53" i="61"/>
  <c r="H47" i="61"/>
  <c r="F52" i="61"/>
  <c r="F49" i="61"/>
  <c r="G47" i="61"/>
  <c r="F55" i="61"/>
  <c r="F51" i="61"/>
  <c r="H45" i="61"/>
  <c r="G45" i="61"/>
  <c r="N7" i="42" l="1"/>
  <c r="O7" i="42"/>
  <c r="M12" i="42"/>
  <c r="Q12" i="42" s="1"/>
  <c r="P7" i="42"/>
  <c r="N31" i="57"/>
  <c r="M39" i="57"/>
  <c r="M55" i="61"/>
  <c r="O47" i="61"/>
  <c r="N47" i="61"/>
  <c r="G53" i="61"/>
  <c r="H53" i="61"/>
  <c r="H50" i="61"/>
  <c r="G50" i="61"/>
  <c r="G52" i="61"/>
  <c r="H52" i="61"/>
  <c r="H51" i="61"/>
  <c r="G51" i="61"/>
  <c r="H48" i="61"/>
  <c r="G48" i="61"/>
  <c r="H49" i="61"/>
  <c r="G49" i="61"/>
  <c r="F57" i="61"/>
  <c r="F63" i="61"/>
  <c r="F56" i="61"/>
  <c r="F61" i="61"/>
  <c r="H55" i="61"/>
  <c r="F58" i="61"/>
  <c r="G55" i="61"/>
  <c r="F59" i="61"/>
  <c r="F60" i="61"/>
  <c r="P12" i="42" l="1"/>
  <c r="O12" i="42"/>
  <c r="N12" i="42"/>
  <c r="M17" i="42"/>
  <c r="N17" i="42" s="1"/>
  <c r="M47" i="57"/>
  <c r="M55" i="57" s="1"/>
  <c r="M63" i="57" s="1"/>
  <c r="M71" i="57" s="1"/>
  <c r="O39" i="57"/>
  <c r="O17" i="42"/>
  <c r="P17" i="42"/>
  <c r="N39" i="57"/>
  <c r="O55" i="61"/>
  <c r="N55" i="61"/>
  <c r="M63" i="61"/>
  <c r="H57" i="61"/>
  <c r="G57" i="61"/>
  <c r="G61" i="61"/>
  <c r="H61" i="61"/>
  <c r="H59" i="61"/>
  <c r="G59" i="61"/>
  <c r="H56" i="61"/>
  <c r="G56" i="61"/>
  <c r="F66" i="61"/>
  <c r="G63" i="61"/>
  <c r="F68" i="61"/>
  <c r="F65" i="61"/>
  <c r="F71" i="61"/>
  <c r="F67" i="61"/>
  <c r="F64" i="61"/>
  <c r="F69" i="61"/>
  <c r="H63" i="61"/>
  <c r="H60" i="61"/>
  <c r="G60" i="61"/>
  <c r="H58" i="61"/>
  <c r="G58" i="61"/>
  <c r="M22" i="42" l="1"/>
  <c r="O71" i="57"/>
  <c r="N71" i="57"/>
  <c r="Q17" i="42"/>
  <c r="O63" i="57"/>
  <c r="N63" i="57"/>
  <c r="O55" i="57"/>
  <c r="N55" i="57"/>
  <c r="N47" i="57"/>
  <c r="O47" i="57"/>
  <c r="M27" i="42"/>
  <c r="M32" i="42" s="1"/>
  <c r="M37" i="42" s="1"/>
  <c r="M42" i="42" s="1"/>
  <c r="M47" i="42" s="1"/>
  <c r="Q22" i="42"/>
  <c r="N22" i="42"/>
  <c r="O22" i="42"/>
  <c r="P22" i="42"/>
  <c r="M71" i="61"/>
  <c r="O63" i="61"/>
  <c r="N63" i="61"/>
  <c r="F75" i="61"/>
  <c r="F72" i="61"/>
  <c r="H71" i="61"/>
  <c r="F77" i="61"/>
  <c r="F74" i="61"/>
  <c r="G71" i="61"/>
  <c r="F76" i="61"/>
  <c r="F73" i="61"/>
  <c r="H69" i="61"/>
  <c r="G69" i="61"/>
  <c r="H64" i="61"/>
  <c r="G64" i="61"/>
  <c r="H67" i="61"/>
  <c r="G67" i="61"/>
  <c r="H65" i="61"/>
  <c r="G65" i="61"/>
  <c r="H68" i="61"/>
  <c r="G68" i="61"/>
  <c r="H66" i="61"/>
  <c r="G66" i="61"/>
  <c r="Q47" i="42" l="1"/>
  <c r="N47" i="42"/>
  <c r="O47" i="42"/>
  <c r="P47" i="42"/>
  <c r="Q42" i="42"/>
  <c r="P42" i="42"/>
  <c r="O42" i="42"/>
  <c r="N42" i="42"/>
  <c r="O37" i="42"/>
  <c r="P37" i="42"/>
  <c r="N37" i="42"/>
  <c r="Q37" i="42"/>
  <c r="Q32" i="42"/>
  <c r="N32" i="42"/>
  <c r="O32" i="42"/>
  <c r="P32" i="42"/>
  <c r="P27" i="42"/>
  <c r="Q27" i="42"/>
  <c r="N27" i="42"/>
  <c r="O27" i="42"/>
  <c r="O71" i="61"/>
  <c r="N71" i="61"/>
  <c r="H73" i="61"/>
  <c r="G73" i="61"/>
  <c r="H76" i="61"/>
  <c r="G76" i="61"/>
  <c r="H74" i="61"/>
  <c r="G74" i="61"/>
  <c r="H77" i="61"/>
  <c r="G77" i="61"/>
  <c r="G72" i="61"/>
  <c r="H72" i="61"/>
  <c r="H75" i="61"/>
  <c r="G75" i="61"/>
  <c r="R7" i="44" l="1"/>
  <c r="Q7" i="44"/>
  <c r="O7" i="44"/>
  <c r="P7" i="44"/>
  <c r="O7" i="63"/>
  <c r="M15" i="44"/>
  <c r="S7" i="44"/>
  <c r="T7" i="44" s="1"/>
  <c r="N7" i="44"/>
  <c r="Q10" i="52"/>
  <c r="M15" i="56"/>
  <c r="M23" i="56" s="1"/>
  <c r="M31" i="56" s="1"/>
  <c r="M39" i="56" s="1"/>
  <c r="M47" i="56" s="1"/>
  <c r="M55" i="56" s="1"/>
  <c r="M63" i="56" s="1"/>
  <c r="M71" i="56" s="1"/>
  <c r="O71" i="56" l="1"/>
  <c r="N71" i="56"/>
  <c r="O63" i="56"/>
  <c r="N63" i="56"/>
  <c r="O55" i="56"/>
  <c r="N55" i="56"/>
  <c r="M23" i="44"/>
  <c r="N23" i="44" s="1"/>
  <c r="R15" i="44"/>
  <c r="Q15" i="44"/>
  <c r="P15" i="44"/>
  <c r="O15" i="44"/>
  <c r="O47" i="56"/>
  <c r="N47" i="56"/>
  <c r="O39" i="56"/>
  <c r="N39" i="56"/>
  <c r="N7" i="63"/>
  <c r="R7" i="63"/>
  <c r="P7" i="63"/>
  <c r="Q7" i="63"/>
  <c r="M15" i="63"/>
  <c r="O15" i="63" s="1"/>
  <c r="O31" i="56"/>
  <c r="N31" i="56"/>
  <c r="O23" i="56"/>
  <c r="N23" i="56"/>
  <c r="S15" i="44"/>
  <c r="T15" i="44" s="1"/>
  <c r="N15" i="44"/>
  <c r="Q14" i="52"/>
  <c r="Q15" i="52" s="1"/>
  <c r="O15" i="56"/>
  <c r="N15" i="56"/>
  <c r="O7" i="56"/>
  <c r="N7" i="56"/>
  <c r="S23" i="44" l="1"/>
  <c r="T23" i="44" s="1"/>
  <c r="M31" i="44"/>
  <c r="O23" i="44"/>
  <c r="R23" i="44"/>
  <c r="Q23" i="44"/>
  <c r="P23" i="44"/>
  <c r="M23" i="63"/>
  <c r="O23" i="63" s="1"/>
  <c r="Q23" i="63" s="1"/>
  <c r="R15" i="63"/>
  <c r="P15" i="63"/>
  <c r="Q15" i="63"/>
  <c r="N15" i="63"/>
  <c r="Q19" i="52"/>
  <c r="Q20" i="52" s="1"/>
  <c r="M39" i="44" l="1"/>
  <c r="R31" i="44"/>
  <c r="Q31" i="44"/>
  <c r="P31" i="44"/>
  <c r="O31" i="44"/>
  <c r="N31" i="44"/>
  <c r="S31" i="44"/>
  <c r="T31" i="44" s="1"/>
  <c r="N23" i="63"/>
  <c r="M31" i="63"/>
  <c r="M39" i="63" s="1"/>
  <c r="P23" i="63"/>
  <c r="R23" i="63"/>
  <c r="Q24" i="52"/>
  <c r="N31" i="63" l="1"/>
  <c r="O31" i="63"/>
  <c r="P31" i="63" s="1"/>
  <c r="M47" i="44"/>
  <c r="O39" i="44"/>
  <c r="R39" i="44"/>
  <c r="Q39" i="44"/>
  <c r="P39" i="44"/>
  <c r="S39" i="44"/>
  <c r="T39" i="44" s="1"/>
  <c r="N39" i="44"/>
  <c r="Q25" i="52"/>
  <c r="Q29" i="52"/>
  <c r="M47" i="63"/>
  <c r="M55" i="63" s="1"/>
  <c r="O39" i="63"/>
  <c r="N39" i="63"/>
  <c r="E13" i="49"/>
  <c r="E19" i="49" s="1"/>
  <c r="E25" i="49" s="1"/>
  <c r="E31" i="49" s="1"/>
  <c r="E37" i="49" s="1"/>
  <c r="G37" i="49" l="1"/>
  <c r="E43" i="49"/>
  <c r="E49" i="49" s="1"/>
  <c r="E55" i="49" s="1"/>
  <c r="F37" i="49"/>
  <c r="Q31" i="63"/>
  <c r="R31" i="63"/>
  <c r="O55" i="63"/>
  <c r="M63" i="63"/>
  <c r="M71" i="63" s="1"/>
  <c r="N55" i="63"/>
  <c r="M55" i="44"/>
  <c r="M63" i="44" s="1"/>
  <c r="M71" i="44" s="1"/>
  <c r="R47" i="44"/>
  <c r="Q47" i="44"/>
  <c r="P47" i="44"/>
  <c r="O47" i="44"/>
  <c r="N47" i="44"/>
  <c r="S47" i="44"/>
  <c r="T47" i="44" s="1"/>
  <c r="Q30" i="52"/>
  <c r="Q34" i="52"/>
  <c r="G31" i="49"/>
  <c r="F31" i="49"/>
  <c r="R39" i="63"/>
  <c r="P39" i="63"/>
  <c r="Q39" i="63"/>
  <c r="O47" i="63"/>
  <c r="N47" i="63"/>
  <c r="G25" i="49"/>
  <c r="F25" i="49"/>
  <c r="G19" i="49"/>
  <c r="F19" i="49"/>
  <c r="G13" i="49"/>
  <c r="F13" i="49"/>
  <c r="G7" i="49"/>
  <c r="F7" i="49"/>
  <c r="G55" i="49" l="1"/>
  <c r="F55" i="49"/>
  <c r="O71" i="44"/>
  <c r="R71" i="44"/>
  <c r="Q71" i="44"/>
  <c r="S71" i="44"/>
  <c r="T71" i="44" s="1"/>
  <c r="P71" i="44"/>
  <c r="N71" i="44"/>
  <c r="G49" i="49"/>
  <c r="F49" i="49"/>
  <c r="N71" i="63"/>
  <c r="O71" i="63"/>
  <c r="R63" i="44"/>
  <c r="N63" i="44"/>
  <c r="S63" i="44"/>
  <c r="T63" i="44" s="1"/>
  <c r="P63" i="44"/>
  <c r="Q63" i="44"/>
  <c r="O63" i="44"/>
  <c r="Q35" i="52"/>
  <c r="Q39" i="52"/>
  <c r="F43" i="49"/>
  <c r="G43" i="49"/>
  <c r="O63" i="63"/>
  <c r="N63" i="63"/>
  <c r="P55" i="63"/>
  <c r="R55" i="63"/>
  <c r="Q55" i="63"/>
  <c r="N55" i="44"/>
  <c r="P55" i="44"/>
  <c r="S55" i="44"/>
  <c r="T55" i="44" s="1"/>
  <c r="O55" i="44"/>
  <c r="Q55" i="44"/>
  <c r="R55" i="44"/>
  <c r="Q47" i="63"/>
  <c r="P47" i="63"/>
  <c r="R47" i="63"/>
  <c r="Q40" i="52" l="1"/>
  <c r="Q44" i="52"/>
  <c r="P71" i="63"/>
  <c r="Q71" i="63"/>
  <c r="R71" i="63"/>
  <c r="R63" i="63"/>
  <c r="Q63" i="63"/>
  <c r="P63" i="63"/>
  <c r="Q45" i="52" l="1"/>
  <c r="Q49" i="52"/>
  <c r="Q50" i="52" s="1"/>
  <c r="M13" i="47"/>
  <c r="M19" i="47" s="1"/>
  <c r="O7" i="47"/>
  <c r="P7" i="47" s="1"/>
  <c r="Q7" i="47" s="1"/>
  <c r="N7" i="47"/>
  <c r="H7" i="48" l="1"/>
  <c r="I7" i="48" s="1"/>
  <c r="J7" i="48" s="1"/>
  <c r="F10" i="48"/>
  <c r="G7" i="48"/>
  <c r="O19" i="47"/>
  <c r="P19" i="47" s="1"/>
  <c r="Q19" i="47" s="1"/>
  <c r="M25" i="47"/>
  <c r="M31" i="47" s="1"/>
  <c r="M37" i="47" s="1"/>
  <c r="M43" i="47" s="1"/>
  <c r="M49" i="47" s="1"/>
  <c r="M55" i="47" s="1"/>
  <c r="N19" i="47"/>
  <c r="O13" i="47"/>
  <c r="P13" i="47" s="1"/>
  <c r="Q13" i="47" s="1"/>
  <c r="N13" i="47"/>
  <c r="L13" i="49"/>
  <c r="L19" i="49" s="1"/>
  <c r="L25" i="49" s="1"/>
  <c r="L31" i="49" s="1"/>
  <c r="L37" i="49" s="1"/>
  <c r="S7" i="61"/>
  <c r="S15" i="61" s="1"/>
  <c r="O55" i="47" l="1"/>
  <c r="P55" i="47" s="1"/>
  <c r="Q55" i="47" s="1"/>
  <c r="N55" i="47"/>
  <c r="O49" i="47"/>
  <c r="P49" i="47" s="1"/>
  <c r="Q49" i="47" s="1"/>
  <c r="N49" i="47"/>
  <c r="M37" i="49"/>
  <c r="L43" i="49"/>
  <c r="L49" i="49" s="1"/>
  <c r="L55" i="49" s="1"/>
  <c r="N37" i="49"/>
  <c r="O43" i="47"/>
  <c r="P43" i="47" s="1"/>
  <c r="Q43" i="47" s="1"/>
  <c r="N43" i="47"/>
  <c r="O37" i="47"/>
  <c r="P37" i="47" s="1"/>
  <c r="Q37" i="47" s="1"/>
  <c r="N37" i="47"/>
  <c r="M31" i="49"/>
  <c r="N31" i="49"/>
  <c r="N31" i="47"/>
  <c r="O31" i="47"/>
  <c r="P31" i="47" s="1"/>
  <c r="Q31" i="47" s="1"/>
  <c r="N25" i="49"/>
  <c r="M25" i="49"/>
  <c r="F13" i="48"/>
  <c r="H10" i="48"/>
  <c r="I10" i="48" s="1"/>
  <c r="J10" i="48" s="1"/>
  <c r="G10" i="48"/>
  <c r="O25" i="47"/>
  <c r="P25" i="47" s="1"/>
  <c r="Q25" i="47" s="1"/>
  <c r="N25" i="47"/>
  <c r="N19" i="49"/>
  <c r="M19" i="49"/>
  <c r="M13" i="49"/>
  <c r="N13" i="49"/>
  <c r="N7" i="49"/>
  <c r="M7" i="49"/>
  <c r="T15" i="54"/>
  <c r="T23" i="54" s="1"/>
  <c r="T31" i="54" s="1"/>
  <c r="T39" i="54" s="1"/>
  <c r="T47" i="54" s="1"/>
  <c r="T55" i="54" s="1"/>
  <c r="T63" i="54" s="1"/>
  <c r="T71" i="54" s="1"/>
  <c r="N55" i="49" l="1"/>
  <c r="M55" i="49"/>
  <c r="V71" i="54"/>
  <c r="W71" i="54"/>
  <c r="X71" i="54"/>
  <c r="U71" i="54"/>
  <c r="N49" i="49"/>
  <c r="M49" i="49"/>
  <c r="W63" i="54"/>
  <c r="X63" i="54"/>
  <c r="U63" i="54"/>
  <c r="V63" i="54"/>
  <c r="O37" i="49"/>
  <c r="P37" i="49"/>
  <c r="N43" i="49"/>
  <c r="M43" i="49"/>
  <c r="X55" i="54"/>
  <c r="U55" i="54"/>
  <c r="V55" i="54"/>
  <c r="W55" i="54"/>
  <c r="W47" i="54"/>
  <c r="X47" i="54"/>
  <c r="U47" i="54"/>
  <c r="V47" i="54"/>
  <c r="P31" i="49"/>
  <c r="O31" i="49"/>
  <c r="X39" i="54"/>
  <c r="U39" i="54"/>
  <c r="V39" i="54"/>
  <c r="W39" i="54"/>
  <c r="P25" i="49"/>
  <c r="O25" i="49"/>
  <c r="X31" i="54"/>
  <c r="W31" i="54"/>
  <c r="V31" i="54"/>
  <c r="U31" i="54"/>
  <c r="H13" i="48"/>
  <c r="I13" i="48" s="1"/>
  <c r="J13" i="48" s="1"/>
  <c r="F16" i="48"/>
  <c r="F19" i="48" s="1"/>
  <c r="G13" i="48"/>
  <c r="P19" i="49"/>
  <c r="O19" i="49"/>
  <c r="V23" i="54"/>
  <c r="X23" i="54"/>
  <c r="W23" i="54"/>
  <c r="U23" i="54"/>
  <c r="P13" i="49"/>
  <c r="O13" i="49"/>
  <c r="X15" i="54"/>
  <c r="W15" i="54"/>
  <c r="U15" i="54"/>
  <c r="V15" i="54"/>
  <c r="P7" i="49"/>
  <c r="O7" i="49"/>
  <c r="V7" i="54"/>
  <c r="X7" i="54"/>
  <c r="U7" i="54"/>
  <c r="W7" i="54"/>
  <c r="P55" i="49" l="1"/>
  <c r="O55" i="49"/>
  <c r="P49" i="49"/>
  <c r="O49" i="49"/>
  <c r="P43" i="49"/>
  <c r="O43" i="49"/>
  <c r="H19" i="48"/>
  <c r="I19" i="48" s="1"/>
  <c r="J19" i="48" s="1"/>
  <c r="F22" i="48"/>
  <c r="F25" i="48" s="1"/>
  <c r="F28" i="48" s="1"/>
  <c r="F31" i="48" s="1"/>
  <c r="G19" i="48"/>
  <c r="G16" i="48"/>
  <c r="H16" i="48"/>
  <c r="I16" i="48" s="1"/>
  <c r="J16" i="48" s="1"/>
  <c r="T15" i="61"/>
  <c r="T23" i="61" s="1"/>
  <c r="T31" i="61" s="1"/>
  <c r="H31" i="48" l="1"/>
  <c r="I31" i="48" s="1"/>
  <c r="J31" i="48" s="1"/>
  <c r="F34" i="48"/>
  <c r="G31" i="48"/>
  <c r="H28" i="48"/>
  <c r="I28" i="48" s="1"/>
  <c r="J28" i="48" s="1"/>
  <c r="G28" i="48"/>
  <c r="H25" i="48"/>
  <c r="I25" i="48" s="1"/>
  <c r="J25" i="48" s="1"/>
  <c r="G25" i="48"/>
  <c r="H22" i="48"/>
  <c r="I22" i="48" s="1"/>
  <c r="J22" i="48" s="1"/>
  <c r="G22" i="48"/>
  <c r="V31" i="61"/>
  <c r="T39" i="61"/>
  <c r="T47" i="61" s="1"/>
  <c r="W31" i="61"/>
  <c r="X31" i="61"/>
  <c r="U31" i="61"/>
  <c r="Y31" i="61"/>
  <c r="Y23" i="61"/>
  <c r="X23" i="61"/>
  <c r="V23" i="61"/>
  <c r="U23" i="61"/>
  <c r="W23" i="61"/>
  <c r="W15" i="61"/>
  <c r="X15" i="61"/>
  <c r="Y15" i="61"/>
  <c r="U15" i="61"/>
  <c r="V15" i="61"/>
  <c r="X7" i="61"/>
  <c r="W7" i="61"/>
  <c r="Y7" i="61"/>
  <c r="U7" i="61"/>
  <c r="V7" i="61"/>
  <c r="H34" i="48" l="1"/>
  <c r="I34" i="48" s="1"/>
  <c r="J34" i="48" s="1"/>
  <c r="G34" i="48"/>
  <c r="Y47" i="61"/>
  <c r="T55" i="61"/>
  <c r="U47" i="61"/>
  <c r="V47" i="61"/>
  <c r="W47" i="61"/>
  <c r="X47" i="61"/>
  <c r="W39" i="61"/>
  <c r="U39" i="61"/>
  <c r="V39" i="61"/>
  <c r="X39" i="61"/>
  <c r="Y39" i="61"/>
  <c r="W55" i="61" l="1"/>
  <c r="T63" i="61"/>
  <c r="U55" i="61"/>
  <c r="V55" i="61"/>
  <c r="Y55" i="61"/>
  <c r="X55" i="61"/>
  <c r="Y63" i="61" l="1"/>
  <c r="T71" i="61"/>
  <c r="V63" i="61"/>
  <c r="U63" i="61"/>
  <c r="W63" i="61"/>
  <c r="X63" i="61"/>
  <c r="Y71" i="61" l="1"/>
  <c r="U71" i="61"/>
  <c r="W71" i="61"/>
  <c r="V71" i="61"/>
  <c r="X71" i="61"/>
  <c r="F13" i="47"/>
  <c r="F19" i="47" s="1"/>
  <c r="F25" i="47" s="1"/>
  <c r="F31" i="47" s="1"/>
  <c r="F37" i="47" s="1"/>
  <c r="F43" i="47" s="1"/>
  <c r="F49" i="47" s="1"/>
  <c r="F55" i="47" s="1"/>
  <c r="Q18" i="57"/>
  <c r="Q26" i="57" s="1"/>
  <c r="Q34" i="57" s="1"/>
  <c r="Q42" i="57" s="1"/>
  <c r="Q50" i="57" s="1"/>
  <c r="Q58" i="57" s="1"/>
  <c r="Q66" i="57" s="1"/>
  <c r="Q74" i="57" s="1"/>
  <c r="H55" i="47" l="1"/>
  <c r="F58" i="47"/>
  <c r="G55" i="47"/>
  <c r="F59" i="47"/>
  <c r="F56" i="47"/>
  <c r="H49" i="47"/>
  <c r="F52" i="47"/>
  <c r="F50" i="47"/>
  <c r="G49" i="47"/>
  <c r="F53" i="47"/>
  <c r="F47" i="47"/>
  <c r="H43" i="47"/>
  <c r="F46" i="47"/>
  <c r="F44" i="47"/>
  <c r="G43" i="47"/>
  <c r="F40" i="47"/>
  <c r="F41" i="47"/>
  <c r="F38" i="47"/>
  <c r="G37" i="47"/>
  <c r="H37" i="47"/>
  <c r="H31" i="47"/>
  <c r="F34" i="47"/>
  <c r="F32" i="47"/>
  <c r="G31" i="47"/>
  <c r="F35" i="47"/>
  <c r="F16" i="47"/>
  <c r="F14" i="47"/>
  <c r="G13" i="47"/>
  <c r="F17" i="47"/>
  <c r="H13" i="47"/>
  <c r="F11" i="47"/>
  <c r="H7" i="47"/>
  <c r="F10" i="47"/>
  <c r="G7" i="47"/>
  <c r="F8" i="47"/>
  <c r="F12" i="60"/>
  <c r="F13" i="60" s="1"/>
  <c r="F10" i="60"/>
  <c r="H10" i="60" s="1"/>
  <c r="F9" i="60"/>
  <c r="G9" i="60" s="1"/>
  <c r="G8" i="60"/>
  <c r="F8" i="60"/>
  <c r="H8" i="60" s="1"/>
  <c r="H7" i="60"/>
  <c r="G7" i="60"/>
  <c r="H56" i="47" l="1"/>
  <c r="G56" i="47"/>
  <c r="G59" i="47"/>
  <c r="H59" i="47"/>
  <c r="H58" i="47"/>
  <c r="G58" i="47"/>
  <c r="H50" i="47"/>
  <c r="G50" i="47"/>
  <c r="H53" i="47"/>
  <c r="G53" i="47"/>
  <c r="G52" i="47"/>
  <c r="H52" i="47"/>
  <c r="H44" i="47"/>
  <c r="G44" i="47"/>
  <c r="H46" i="47"/>
  <c r="G46" i="47"/>
  <c r="G47" i="47"/>
  <c r="H47" i="47"/>
  <c r="G38" i="47"/>
  <c r="H38" i="47"/>
  <c r="H41" i="47"/>
  <c r="G41" i="47"/>
  <c r="G40" i="47"/>
  <c r="H40" i="47"/>
  <c r="N7" i="52"/>
  <c r="O7" i="52"/>
  <c r="H34" i="47"/>
  <c r="G34" i="47"/>
  <c r="G35" i="47"/>
  <c r="H35" i="47"/>
  <c r="H32" i="47"/>
  <c r="G32" i="47"/>
  <c r="M12" i="52"/>
  <c r="F23" i="47"/>
  <c r="F22" i="47"/>
  <c r="H19" i="47"/>
  <c r="F20" i="47"/>
  <c r="G19" i="47"/>
  <c r="H17" i="47"/>
  <c r="G17" i="47"/>
  <c r="H14" i="47"/>
  <c r="G14" i="47"/>
  <c r="G16" i="47"/>
  <c r="H16" i="47"/>
  <c r="G15" i="47"/>
  <c r="H15" i="47"/>
  <c r="H8" i="47"/>
  <c r="G8" i="47"/>
  <c r="H10" i="47"/>
  <c r="G10" i="47"/>
  <c r="H11" i="47"/>
  <c r="G11" i="47"/>
  <c r="G9" i="47"/>
  <c r="H9" i="47"/>
  <c r="H13" i="60"/>
  <c r="G13" i="60"/>
  <c r="H9" i="60"/>
  <c r="F17" i="60"/>
  <c r="G10" i="60"/>
  <c r="F14" i="60"/>
  <c r="G12" i="60"/>
  <c r="F15" i="60"/>
  <c r="H12" i="60"/>
  <c r="M17" i="52" l="1"/>
  <c r="O12" i="52"/>
  <c r="N12" i="52"/>
  <c r="F28" i="47"/>
  <c r="H25" i="47"/>
  <c r="F26" i="47"/>
  <c r="G25" i="47"/>
  <c r="F29" i="47"/>
  <c r="N17" i="52"/>
  <c r="G22" i="47"/>
  <c r="H22" i="47"/>
  <c r="G20" i="47"/>
  <c r="H20" i="47"/>
  <c r="H21" i="47"/>
  <c r="G21" i="47"/>
  <c r="G23" i="47"/>
  <c r="H23" i="47"/>
  <c r="H15" i="60"/>
  <c r="G15" i="60"/>
  <c r="H14" i="60"/>
  <c r="G14" i="60"/>
  <c r="F19" i="60"/>
  <c r="G17" i="60"/>
  <c r="F22" i="60"/>
  <c r="F20" i="60"/>
  <c r="F18" i="60"/>
  <c r="H17" i="60"/>
  <c r="M22" i="52" l="1"/>
  <c r="O17" i="52"/>
  <c r="G29" i="47"/>
  <c r="H29" i="47"/>
  <c r="H26" i="47"/>
  <c r="G26" i="47"/>
  <c r="G28" i="47"/>
  <c r="H28" i="47"/>
  <c r="G27" i="47"/>
  <c r="H27" i="47"/>
  <c r="H20" i="60"/>
  <c r="G20" i="60"/>
  <c r="F23" i="60"/>
  <c r="H22" i="60"/>
  <c r="F25" i="60"/>
  <c r="G22" i="60"/>
  <c r="F24" i="60"/>
  <c r="F27" i="60"/>
  <c r="G19" i="60"/>
  <c r="H19" i="60"/>
  <c r="H18" i="60"/>
  <c r="G18" i="60"/>
  <c r="M27" i="52" l="1"/>
  <c r="M32" i="52" s="1"/>
  <c r="M37" i="52" s="1"/>
  <c r="M42" i="52" s="1"/>
  <c r="M47" i="52" s="1"/>
  <c r="O22" i="52"/>
  <c r="N22" i="52"/>
  <c r="G27" i="60"/>
  <c r="F29" i="60"/>
  <c r="F32" i="60"/>
  <c r="F28" i="60"/>
  <c r="H27" i="60"/>
  <c r="F30" i="60"/>
  <c r="H23" i="60"/>
  <c r="G23" i="60"/>
  <c r="H24" i="60"/>
  <c r="G24" i="60"/>
  <c r="H25" i="60"/>
  <c r="G25" i="60"/>
  <c r="O47" i="52" l="1"/>
  <c r="N47" i="52"/>
  <c r="O42" i="52"/>
  <c r="N42" i="52"/>
  <c r="O37" i="52"/>
  <c r="N37" i="52"/>
  <c r="N32" i="52"/>
  <c r="O32" i="52"/>
  <c r="O27" i="52"/>
  <c r="N27" i="52"/>
  <c r="H28" i="60"/>
  <c r="G28" i="60"/>
  <c r="G29" i="60"/>
  <c r="H29" i="60"/>
  <c r="H30" i="60"/>
  <c r="G30" i="60"/>
  <c r="F33" i="60"/>
  <c r="H32" i="60"/>
  <c r="F35" i="60"/>
  <c r="G32" i="60"/>
  <c r="F34" i="60"/>
  <c r="F37" i="60"/>
  <c r="F39" i="60" l="1"/>
  <c r="F42" i="60"/>
  <c r="G37" i="60"/>
  <c r="F38" i="60"/>
  <c r="F40" i="60"/>
  <c r="H37" i="60"/>
  <c r="H33" i="60"/>
  <c r="G33" i="60"/>
  <c r="H34" i="60"/>
  <c r="G34" i="60"/>
  <c r="H35" i="60"/>
  <c r="G35" i="60"/>
  <c r="F43" i="60" l="1"/>
  <c r="H42" i="60"/>
  <c r="F45" i="60"/>
  <c r="G42" i="60"/>
  <c r="F44" i="60"/>
  <c r="H40" i="60"/>
  <c r="G40" i="60"/>
  <c r="H38" i="60"/>
  <c r="G38" i="60"/>
  <c r="G39" i="60"/>
  <c r="H39" i="60"/>
  <c r="H44" i="60" l="1"/>
  <c r="G44" i="60"/>
  <c r="H45" i="60"/>
  <c r="G45" i="60"/>
  <c r="H43" i="60"/>
  <c r="G43" i="60"/>
  <c r="M12" i="60" l="1"/>
  <c r="M17" i="60" s="1"/>
  <c r="O7" i="60"/>
  <c r="N7" i="60"/>
  <c r="F12" i="53"/>
  <c r="F13" i="53" s="1"/>
  <c r="F10" i="53"/>
  <c r="G10" i="53" s="1"/>
  <c r="F9" i="53"/>
  <c r="H9" i="53" s="1"/>
  <c r="F8" i="53"/>
  <c r="H8" i="53" s="1"/>
  <c r="H7" i="53"/>
  <c r="G7" i="53"/>
  <c r="O12" i="60" l="1"/>
  <c r="O17" i="60"/>
  <c r="M22" i="60"/>
  <c r="N17" i="60"/>
  <c r="N12" i="60"/>
  <c r="G8" i="53"/>
  <c r="H10" i="53"/>
  <c r="H13" i="53"/>
  <c r="G13" i="53"/>
  <c r="G12" i="53"/>
  <c r="G9" i="53"/>
  <c r="F15" i="53"/>
  <c r="F17" i="53"/>
  <c r="F14" i="53"/>
  <c r="H12" i="53"/>
  <c r="M27" i="60" l="1"/>
  <c r="O22" i="60"/>
  <c r="N22" i="60"/>
  <c r="G14" i="53"/>
  <c r="H14" i="53"/>
  <c r="H15" i="53"/>
  <c r="G15" i="53"/>
  <c r="F18" i="53"/>
  <c r="H17" i="53"/>
  <c r="F22" i="53"/>
  <c r="F20" i="53"/>
  <c r="G17" i="53"/>
  <c r="F19" i="53"/>
  <c r="O27" i="60" l="1"/>
  <c r="N27" i="60"/>
  <c r="M32" i="60"/>
  <c r="M37" i="60" s="1"/>
  <c r="F23" i="53"/>
  <c r="H22" i="53"/>
  <c r="G22" i="53"/>
  <c r="F24" i="53"/>
  <c r="F27" i="53"/>
  <c r="F25" i="53"/>
  <c r="H19" i="53"/>
  <c r="G19" i="53"/>
  <c r="H20" i="53"/>
  <c r="G20" i="53"/>
  <c r="H18" i="53"/>
  <c r="G18" i="53"/>
  <c r="N37" i="60" l="1"/>
  <c r="M42" i="60"/>
  <c r="O37" i="60"/>
  <c r="N32" i="60"/>
  <c r="O32" i="60"/>
  <c r="F28" i="53"/>
  <c r="F32" i="53"/>
  <c r="H27" i="53"/>
  <c r="F30" i="53"/>
  <c r="G27" i="53"/>
  <c r="F29" i="53"/>
  <c r="H25" i="53"/>
  <c r="G25" i="53"/>
  <c r="G24" i="53"/>
  <c r="H24" i="53"/>
  <c r="G23" i="53"/>
  <c r="H23" i="53"/>
  <c r="O42" i="60" l="1"/>
  <c r="N42" i="60"/>
  <c r="H30" i="53"/>
  <c r="G30" i="53"/>
  <c r="F33" i="53"/>
  <c r="H32" i="53"/>
  <c r="F34" i="53"/>
  <c r="F37" i="53"/>
  <c r="F35" i="53"/>
  <c r="G32" i="53"/>
  <c r="H29" i="53"/>
  <c r="G29" i="53"/>
  <c r="H28" i="53"/>
  <c r="G28" i="53"/>
  <c r="G34" i="53" l="1"/>
  <c r="H34" i="53"/>
  <c r="F38" i="53"/>
  <c r="H37" i="53"/>
  <c r="F40" i="53"/>
  <c r="G37" i="53"/>
  <c r="F39" i="53"/>
  <c r="G35" i="53"/>
  <c r="H35" i="53"/>
  <c r="G33" i="53"/>
  <c r="H33" i="53"/>
  <c r="H38" i="53" l="1"/>
  <c r="G38" i="53"/>
  <c r="G39" i="53"/>
  <c r="H39" i="53"/>
  <c r="H40" i="53"/>
  <c r="G40" i="53"/>
  <c r="T12" i="60" l="1"/>
  <c r="T17" i="60" s="1"/>
  <c r="U17" i="60" l="1"/>
  <c r="W17" i="60" s="1"/>
  <c r="T22" i="60"/>
  <c r="T27" i="60" s="1"/>
  <c r="T32" i="60" s="1"/>
  <c r="T37" i="60" s="1"/>
  <c r="V17" i="60"/>
  <c r="U12" i="60"/>
  <c r="W12" i="60" s="1"/>
  <c r="V12" i="60"/>
  <c r="V7" i="60"/>
  <c r="U7" i="60"/>
  <c r="W7" i="60" s="1"/>
  <c r="V37" i="60" l="1"/>
  <c r="T42" i="60"/>
  <c r="U37" i="60"/>
  <c r="W37" i="60" s="1"/>
  <c r="V32" i="60"/>
  <c r="U32" i="60"/>
  <c r="W32" i="60" s="1"/>
  <c r="V27" i="60"/>
  <c r="U27" i="60"/>
  <c r="W27" i="60" s="1"/>
  <c r="V22" i="60"/>
  <c r="U22" i="60"/>
  <c r="W22" i="60" s="1"/>
  <c r="M12" i="53"/>
  <c r="M17" i="53" s="1"/>
  <c r="M22" i="53" s="1"/>
  <c r="V42" i="60" l="1"/>
  <c r="U42" i="60"/>
  <c r="W42" i="60" s="1"/>
  <c r="O22" i="53"/>
  <c r="M27" i="53"/>
  <c r="M32" i="53" s="1"/>
  <c r="M37" i="53" s="1"/>
  <c r="N22" i="53"/>
  <c r="O17" i="53"/>
  <c r="N17" i="53"/>
  <c r="O12" i="53"/>
  <c r="N12" i="53"/>
  <c r="O7" i="53"/>
  <c r="N7" i="53"/>
  <c r="O37" i="53" l="1"/>
  <c r="N37" i="53"/>
  <c r="N32" i="53"/>
  <c r="O32" i="53"/>
  <c r="O27" i="53"/>
  <c r="N27" i="53"/>
  <c r="M7" i="59" l="1"/>
  <c r="N7" i="59"/>
  <c r="M15" i="59"/>
  <c r="N15" i="59"/>
  <c r="M23" i="59"/>
  <c r="N23" i="59"/>
  <c r="M31" i="59"/>
  <c r="N31" i="59"/>
  <c r="M39" i="59"/>
  <c r="N39" i="59"/>
  <c r="M47" i="59"/>
  <c r="N47" i="59"/>
  <c r="M54" i="59"/>
  <c r="N54" i="59"/>
  <c r="M61" i="59"/>
  <c r="N61" i="59"/>
  <c r="U61" i="59"/>
  <c r="T61" i="59"/>
  <c r="F66" i="59"/>
  <c r="G66" i="59" s="1"/>
  <c r="F65" i="59"/>
  <c r="H65" i="59" s="1"/>
  <c r="H64" i="59"/>
  <c r="F64" i="59"/>
  <c r="G64" i="59" s="1"/>
  <c r="F63" i="59"/>
  <c r="H63" i="59" s="1"/>
  <c r="F62" i="59"/>
  <c r="H62" i="59" s="1"/>
  <c r="F61" i="59"/>
  <c r="G61" i="59" s="1"/>
  <c r="H59" i="59"/>
  <c r="G59" i="59"/>
  <c r="H58" i="59"/>
  <c r="G58" i="59"/>
  <c r="H57" i="59"/>
  <c r="G57" i="59"/>
  <c r="H56" i="59"/>
  <c r="G56" i="59"/>
  <c r="H55" i="59"/>
  <c r="G55" i="59"/>
  <c r="H54" i="59"/>
  <c r="G54" i="59"/>
  <c r="H52" i="59"/>
  <c r="G52" i="59"/>
  <c r="H51" i="59"/>
  <c r="G51" i="59"/>
  <c r="H50" i="59"/>
  <c r="G50" i="59"/>
  <c r="H49" i="59"/>
  <c r="G49" i="59"/>
  <c r="H48" i="59"/>
  <c r="G48" i="59"/>
  <c r="H47" i="59"/>
  <c r="G47" i="59"/>
  <c r="H45" i="59"/>
  <c r="G45" i="59"/>
  <c r="H44" i="59"/>
  <c r="G44" i="59"/>
  <c r="H43" i="59"/>
  <c r="G43" i="59"/>
  <c r="H42" i="59"/>
  <c r="G42" i="59"/>
  <c r="H41" i="59"/>
  <c r="G41" i="59"/>
  <c r="H40" i="59"/>
  <c r="G40" i="59"/>
  <c r="H39" i="59"/>
  <c r="G39" i="59"/>
  <c r="H37" i="59"/>
  <c r="G37" i="59"/>
  <c r="H36" i="59"/>
  <c r="G36" i="59"/>
  <c r="H35" i="59"/>
  <c r="G35" i="59"/>
  <c r="H34" i="59"/>
  <c r="G34" i="59"/>
  <c r="H33" i="59"/>
  <c r="G33" i="59"/>
  <c r="H32" i="59"/>
  <c r="G32" i="59"/>
  <c r="H31" i="59"/>
  <c r="G31" i="59"/>
  <c r="H29" i="59"/>
  <c r="G29" i="59"/>
  <c r="H28" i="59"/>
  <c r="G28" i="59"/>
  <c r="H27" i="59"/>
  <c r="G27" i="59"/>
  <c r="H26" i="59"/>
  <c r="G26" i="59"/>
  <c r="H25" i="59"/>
  <c r="G25" i="59"/>
  <c r="H24" i="59"/>
  <c r="G24" i="59"/>
  <c r="H23" i="59"/>
  <c r="G23" i="59"/>
  <c r="H21" i="59"/>
  <c r="G21" i="59"/>
  <c r="H20" i="59"/>
  <c r="G20" i="59"/>
  <c r="H19" i="59"/>
  <c r="G19" i="59"/>
  <c r="H18" i="59"/>
  <c r="G18" i="59"/>
  <c r="H17" i="59"/>
  <c r="G17" i="59"/>
  <c r="H16" i="59"/>
  <c r="G16" i="59"/>
  <c r="H15" i="59"/>
  <c r="G15" i="59"/>
  <c r="H13" i="59"/>
  <c r="G13" i="59"/>
  <c r="H12" i="59"/>
  <c r="G12" i="59"/>
  <c r="H11" i="59"/>
  <c r="G11" i="59"/>
  <c r="H10" i="59"/>
  <c r="G10" i="59"/>
  <c r="H9" i="59"/>
  <c r="G9" i="59"/>
  <c r="H8" i="59"/>
  <c r="G8" i="59"/>
  <c r="H7" i="59"/>
  <c r="G7" i="59"/>
  <c r="H61" i="59" l="1"/>
  <c r="H66" i="59"/>
  <c r="G65" i="59"/>
  <c r="G63" i="59"/>
  <c r="G62" i="59"/>
  <c r="U54" i="59" l="1"/>
  <c r="T54" i="59"/>
  <c r="U47" i="59"/>
  <c r="T47" i="59"/>
  <c r="U39" i="59" l="1"/>
  <c r="T39" i="59"/>
  <c r="Y7" i="50" l="1"/>
  <c r="T12" i="50"/>
  <c r="T17" i="50" s="1"/>
  <c r="T22" i="50" s="1"/>
  <c r="T27" i="50" s="1"/>
  <c r="T32" i="50" s="1"/>
  <c r="T37" i="50" s="1"/>
  <c r="T42" i="50" s="1"/>
  <c r="T47" i="50" s="1"/>
  <c r="X7" i="50"/>
  <c r="V7" i="50"/>
  <c r="W7" i="50"/>
  <c r="U7" i="50"/>
  <c r="U31" i="59"/>
  <c r="T31" i="59"/>
  <c r="U23" i="59"/>
  <c r="T23" i="59"/>
  <c r="Y47" i="50" l="1"/>
  <c r="X47" i="50"/>
  <c r="W47" i="50"/>
  <c r="V47" i="50"/>
  <c r="U47" i="50"/>
  <c r="W42" i="50"/>
  <c r="Y42" i="50"/>
  <c r="X42" i="50"/>
  <c r="U42" i="50"/>
  <c r="V42" i="50"/>
  <c r="Y37" i="50"/>
  <c r="U37" i="50"/>
  <c r="V37" i="50"/>
  <c r="W37" i="50"/>
  <c r="X37" i="50"/>
  <c r="Y32" i="50"/>
  <c r="W32" i="50"/>
  <c r="V32" i="50"/>
  <c r="U32" i="50"/>
  <c r="X32" i="50"/>
  <c r="Y27" i="50"/>
  <c r="U27" i="50"/>
  <c r="V27" i="50"/>
  <c r="W27" i="50"/>
  <c r="X27" i="50"/>
  <c r="X22" i="50"/>
  <c r="Y22" i="50"/>
  <c r="W22" i="50"/>
  <c r="U22" i="50"/>
  <c r="V22" i="50"/>
  <c r="Y17" i="50"/>
  <c r="W17" i="50"/>
  <c r="U17" i="50"/>
  <c r="V17" i="50"/>
  <c r="X17" i="50"/>
  <c r="X12" i="50"/>
  <c r="V12" i="50"/>
  <c r="U12" i="50"/>
  <c r="Y12" i="50"/>
  <c r="W12" i="50"/>
  <c r="L13" i="62"/>
  <c r="L19" i="62" s="1"/>
  <c r="U15" i="59"/>
  <c r="T15" i="59"/>
  <c r="U7" i="59"/>
  <c r="T7" i="59"/>
  <c r="M19" i="62" l="1"/>
  <c r="N19" i="62"/>
  <c r="L25" i="62"/>
  <c r="L31" i="62" s="1"/>
  <c r="L37" i="62" s="1"/>
  <c r="L43" i="62" s="1"/>
  <c r="L49" i="62" s="1"/>
  <c r="M13" i="62"/>
  <c r="N13" i="62"/>
  <c r="N7" i="62"/>
  <c r="M7" i="62"/>
  <c r="H72" i="55"/>
  <c r="G72" i="55"/>
  <c r="F72" i="55"/>
  <c r="F71" i="55"/>
  <c r="G71" i="55" s="1"/>
  <c r="F70" i="55"/>
  <c r="H70" i="55" s="1"/>
  <c r="H69" i="55"/>
  <c r="F69" i="55"/>
  <c r="G69" i="55" s="1"/>
  <c r="H68" i="55"/>
  <c r="G68" i="55"/>
  <c r="F68" i="55"/>
  <c r="H67" i="55"/>
  <c r="F67" i="55"/>
  <c r="G66" i="55"/>
  <c r="F66" i="55"/>
  <c r="H66" i="55" s="1"/>
  <c r="H64" i="55"/>
  <c r="G64" i="55"/>
  <c r="H63" i="55"/>
  <c r="G63" i="55"/>
  <c r="H62" i="55"/>
  <c r="G62" i="55"/>
  <c r="H61" i="55"/>
  <c r="G61" i="55"/>
  <c r="H60" i="55"/>
  <c r="G60" i="55"/>
  <c r="H59" i="55"/>
  <c r="G59" i="55"/>
  <c r="G67" i="55" s="1"/>
  <c r="H58" i="55"/>
  <c r="H56" i="55"/>
  <c r="G56" i="55"/>
  <c r="H55" i="55"/>
  <c r="G55" i="55"/>
  <c r="H54" i="55"/>
  <c r="G54" i="55"/>
  <c r="H53" i="55"/>
  <c r="G53" i="55"/>
  <c r="H52" i="55"/>
  <c r="G52" i="55"/>
  <c r="H51" i="55"/>
  <c r="H50" i="55"/>
  <c r="H48" i="55"/>
  <c r="G48" i="55"/>
  <c r="H47" i="55"/>
  <c r="G47" i="55"/>
  <c r="H46" i="55"/>
  <c r="G46" i="55"/>
  <c r="H45" i="55"/>
  <c r="G45" i="55"/>
  <c r="H44" i="55"/>
  <c r="G44" i="55"/>
  <c r="H43" i="55"/>
  <c r="G43" i="55"/>
  <c r="H42" i="55"/>
  <c r="G42" i="55"/>
  <c r="H40" i="55"/>
  <c r="G40" i="55"/>
  <c r="H39" i="55"/>
  <c r="G39" i="55"/>
  <c r="H37" i="55"/>
  <c r="G37" i="55"/>
  <c r="H36" i="55"/>
  <c r="G36" i="55"/>
  <c r="H35" i="55"/>
  <c r="G35" i="55"/>
  <c r="H34" i="55"/>
  <c r="G34" i="55"/>
  <c r="H33" i="55"/>
  <c r="G33" i="55"/>
  <c r="H31" i="55"/>
  <c r="G31" i="55"/>
  <c r="H30" i="55"/>
  <c r="G30" i="55"/>
  <c r="H28" i="55"/>
  <c r="G28" i="55"/>
  <c r="H27" i="55"/>
  <c r="G27" i="55"/>
  <c r="H26" i="55"/>
  <c r="G26" i="55"/>
  <c r="H25" i="55"/>
  <c r="G25" i="55"/>
  <c r="H24" i="55"/>
  <c r="G24" i="55"/>
  <c r="H22" i="55"/>
  <c r="G22" i="55"/>
  <c r="H21" i="55"/>
  <c r="G21" i="55"/>
  <c r="H18" i="55"/>
  <c r="G18" i="55"/>
  <c r="H17" i="55"/>
  <c r="G17" i="55"/>
  <c r="H16" i="55"/>
  <c r="G16" i="55"/>
  <c r="H15" i="55"/>
  <c r="G15" i="55"/>
  <c r="H13" i="55"/>
  <c r="G13" i="55"/>
  <c r="H12" i="55"/>
  <c r="G12" i="55"/>
  <c r="H11" i="55"/>
  <c r="G11" i="55"/>
  <c r="H10" i="55"/>
  <c r="G10" i="55"/>
  <c r="H9" i="55"/>
  <c r="G9" i="55"/>
  <c r="H8" i="55"/>
  <c r="G8" i="55"/>
  <c r="H7" i="55"/>
  <c r="G7" i="55"/>
  <c r="N49" i="62" l="1"/>
  <c r="M49" i="62"/>
  <c r="M43" i="62"/>
  <c r="N43" i="62"/>
  <c r="N37" i="62"/>
  <c r="M37" i="62"/>
  <c r="N31" i="62"/>
  <c r="M31" i="62"/>
  <c r="N25" i="62"/>
  <c r="M25" i="62"/>
  <c r="O19" i="62"/>
  <c r="P19" i="62"/>
  <c r="M12" i="50"/>
  <c r="M17" i="50" s="1"/>
  <c r="M22" i="50" s="1"/>
  <c r="M27" i="50" s="1"/>
  <c r="M32" i="50" s="1"/>
  <c r="M37" i="50" s="1"/>
  <c r="M42" i="50" s="1"/>
  <c r="M47" i="50" s="1"/>
  <c r="N7" i="50"/>
  <c r="O7" i="50"/>
  <c r="P13" i="62"/>
  <c r="O13" i="62"/>
  <c r="P7" i="62"/>
  <c r="O7" i="62"/>
  <c r="G70" i="55"/>
  <c r="H71" i="55"/>
  <c r="O47" i="50" l="1"/>
  <c r="N47" i="50"/>
  <c r="O42" i="50"/>
  <c r="N42" i="50"/>
  <c r="P49" i="62"/>
  <c r="O49" i="62"/>
  <c r="N37" i="50"/>
  <c r="O37" i="50"/>
  <c r="O43" i="62"/>
  <c r="P43" i="62"/>
  <c r="O32" i="50"/>
  <c r="N32" i="50"/>
  <c r="P37" i="62"/>
  <c r="O37" i="62"/>
  <c r="N27" i="50"/>
  <c r="O27" i="50"/>
  <c r="O31" i="62"/>
  <c r="P31" i="62"/>
  <c r="P25" i="62"/>
  <c r="O25" i="62"/>
  <c r="O22" i="50"/>
  <c r="N22" i="50"/>
  <c r="O17" i="50"/>
  <c r="N17" i="50"/>
  <c r="O12" i="50"/>
  <c r="N12" i="50"/>
  <c r="X66" i="55"/>
  <c r="W66" i="55"/>
  <c r="V66" i="55"/>
  <c r="U66" i="55"/>
  <c r="O66" i="55"/>
  <c r="N66" i="55"/>
  <c r="X58" i="55"/>
  <c r="W58" i="55"/>
  <c r="V58" i="55"/>
  <c r="U58" i="55"/>
  <c r="O58" i="55"/>
  <c r="N58" i="55"/>
  <c r="X50" i="55"/>
  <c r="W50" i="55"/>
  <c r="V50" i="55"/>
  <c r="U50" i="55"/>
  <c r="O50" i="55"/>
  <c r="N50" i="55"/>
  <c r="X42" i="55" l="1"/>
  <c r="W42" i="55"/>
  <c r="V42" i="55"/>
  <c r="U42" i="55"/>
  <c r="O42" i="55"/>
  <c r="N42" i="55"/>
  <c r="T15" i="56" l="1"/>
  <c r="T23" i="56" s="1"/>
  <c r="T31" i="56" s="1"/>
  <c r="T39" i="56" s="1"/>
  <c r="T47" i="56" s="1"/>
  <c r="T55" i="56" s="1"/>
  <c r="T63" i="56" s="1"/>
  <c r="T71" i="56" s="1"/>
  <c r="E13" i="62"/>
  <c r="E19" i="62" s="1"/>
  <c r="X33" i="55"/>
  <c r="W33" i="55"/>
  <c r="V33" i="55"/>
  <c r="U33" i="55"/>
  <c r="O33" i="55"/>
  <c r="N33" i="55"/>
  <c r="X71" i="56" l="1"/>
  <c r="Y71" i="56"/>
  <c r="V71" i="56"/>
  <c r="U71" i="56"/>
  <c r="W71" i="56"/>
  <c r="W63" i="56"/>
  <c r="U63" i="56"/>
  <c r="V63" i="56"/>
  <c r="X63" i="56"/>
  <c r="Y63" i="56"/>
  <c r="X55" i="56"/>
  <c r="V55" i="56"/>
  <c r="Y55" i="56"/>
  <c r="U55" i="56"/>
  <c r="W55" i="56"/>
  <c r="V47" i="56"/>
  <c r="X47" i="56"/>
  <c r="W47" i="56"/>
  <c r="U47" i="56"/>
  <c r="Y47" i="56"/>
  <c r="W39" i="56"/>
  <c r="Y39" i="56"/>
  <c r="X39" i="56"/>
  <c r="U39" i="56"/>
  <c r="V39" i="56"/>
  <c r="G19" i="62"/>
  <c r="E25" i="62"/>
  <c r="E31" i="62" s="1"/>
  <c r="E37" i="62" s="1"/>
  <c r="E43" i="62" s="1"/>
  <c r="E49" i="62" s="1"/>
  <c r="F19" i="62"/>
  <c r="X31" i="56"/>
  <c r="Y31" i="56"/>
  <c r="W31" i="56"/>
  <c r="V31" i="56"/>
  <c r="U31" i="56"/>
  <c r="Y23" i="56"/>
  <c r="W23" i="56"/>
  <c r="U23" i="56"/>
  <c r="V23" i="56"/>
  <c r="X23" i="56"/>
  <c r="U15" i="56"/>
  <c r="W15" i="56"/>
  <c r="X15" i="56"/>
  <c r="Y15" i="56"/>
  <c r="V15" i="56"/>
  <c r="F13" i="62"/>
  <c r="G13" i="62"/>
  <c r="Y7" i="56"/>
  <c r="U7" i="56"/>
  <c r="V7" i="56"/>
  <c r="W7" i="56"/>
  <c r="X7" i="56"/>
  <c r="G7" i="62"/>
  <c r="F7" i="62"/>
  <c r="X24" i="55"/>
  <c r="W24" i="55"/>
  <c r="V24" i="55"/>
  <c r="U24" i="55"/>
  <c r="O24" i="55"/>
  <c r="N24" i="55"/>
  <c r="X15" i="55"/>
  <c r="W15" i="55"/>
  <c r="V15" i="55"/>
  <c r="U15" i="55"/>
  <c r="O15" i="55"/>
  <c r="N15" i="55"/>
  <c r="X7" i="55"/>
  <c r="W7" i="55"/>
  <c r="V7" i="55"/>
  <c r="U7" i="55"/>
  <c r="O7" i="55"/>
  <c r="N7" i="55"/>
  <c r="G49" i="62" l="1"/>
  <c r="F49" i="62"/>
  <c r="G43" i="62"/>
  <c r="F43" i="62"/>
  <c r="G37" i="62"/>
  <c r="F37" i="62"/>
  <c r="G31" i="62"/>
  <c r="F31" i="62"/>
  <c r="G25" i="62"/>
  <c r="F25" i="62"/>
  <c r="Q7" i="58" l="1"/>
  <c r="R7" i="58" s="1"/>
  <c r="M15" i="58" l="1"/>
  <c r="Q15" i="58" s="1"/>
  <c r="R15" i="58" s="1"/>
  <c r="N7" i="58"/>
  <c r="F15" i="44"/>
  <c r="F23" i="44" l="1"/>
  <c r="F21" i="44"/>
  <c r="M23" i="58"/>
  <c r="N15" i="58"/>
  <c r="F27" i="44"/>
  <c r="F28" i="44"/>
  <c r="F24" i="44"/>
  <c r="F26" i="44"/>
  <c r="H23" i="44"/>
  <c r="G23" i="44"/>
  <c r="F20" i="44"/>
  <c r="G15" i="44"/>
  <c r="F18" i="44"/>
  <c r="H15" i="44"/>
  <c r="F16" i="44"/>
  <c r="F19" i="44"/>
  <c r="F13" i="44"/>
  <c r="H7" i="44"/>
  <c r="F12" i="44"/>
  <c r="G7" i="44"/>
  <c r="F8" i="44"/>
  <c r="F11" i="44"/>
  <c r="F10" i="44"/>
  <c r="F31" i="44" l="1"/>
  <c r="F29" i="44"/>
  <c r="H29" i="44" s="1"/>
  <c r="M31" i="58"/>
  <c r="N31" i="58" s="1"/>
  <c r="Q23" i="58"/>
  <c r="R23" i="58" s="1"/>
  <c r="G33" i="44"/>
  <c r="H33" i="44"/>
  <c r="N23" i="58"/>
  <c r="G29" i="44"/>
  <c r="H25" i="44"/>
  <c r="G25" i="44"/>
  <c r="H26" i="44"/>
  <c r="G26" i="44"/>
  <c r="G24" i="44"/>
  <c r="H24" i="44"/>
  <c r="H28" i="44"/>
  <c r="G28" i="44"/>
  <c r="H27" i="44"/>
  <c r="G27" i="44"/>
  <c r="H19" i="44"/>
  <c r="G19" i="44"/>
  <c r="H16" i="44"/>
  <c r="G16" i="44"/>
  <c r="H18" i="44"/>
  <c r="G18" i="44"/>
  <c r="G17" i="44"/>
  <c r="H17" i="44"/>
  <c r="H21" i="44"/>
  <c r="G21" i="44"/>
  <c r="H20" i="44"/>
  <c r="G20" i="44"/>
  <c r="H9" i="44"/>
  <c r="G9" i="44"/>
  <c r="G10" i="44"/>
  <c r="H10" i="44"/>
  <c r="G12" i="44"/>
  <c r="H12" i="44"/>
  <c r="H11" i="44"/>
  <c r="G11" i="44"/>
  <c r="G8" i="44"/>
  <c r="H8" i="44"/>
  <c r="G13" i="44"/>
  <c r="H13" i="44"/>
  <c r="F37" i="44" l="1"/>
  <c r="F32" i="44"/>
  <c r="F35" i="44"/>
  <c r="H31" i="44"/>
  <c r="F36" i="44"/>
  <c r="F39" i="44"/>
  <c r="G31" i="44"/>
  <c r="F34" i="44"/>
  <c r="M39" i="58"/>
  <c r="M47" i="58" s="1"/>
  <c r="Q31" i="58"/>
  <c r="R31" i="58" s="1"/>
  <c r="G34" i="44" l="1"/>
  <c r="H34" i="44"/>
  <c r="F47" i="44"/>
  <c r="F45" i="44"/>
  <c r="F44" i="44"/>
  <c r="G39" i="44"/>
  <c r="H39" i="44"/>
  <c r="F40" i="44"/>
  <c r="F42" i="44"/>
  <c r="F43" i="44"/>
  <c r="H36" i="44"/>
  <c r="G36" i="44"/>
  <c r="G32" i="44"/>
  <c r="H32" i="44"/>
  <c r="G35" i="44"/>
  <c r="H35" i="44"/>
  <c r="G37" i="44"/>
  <c r="H37" i="44"/>
  <c r="N47" i="58"/>
  <c r="M55" i="58"/>
  <c r="M63" i="58" s="1"/>
  <c r="Q47" i="58"/>
  <c r="R47" i="58" s="1"/>
  <c r="Q39" i="58"/>
  <c r="R39" i="58" s="1"/>
  <c r="N39" i="58"/>
  <c r="G44" i="44" l="1"/>
  <c r="H44" i="44"/>
  <c r="G40" i="44"/>
  <c r="H40" i="44"/>
  <c r="H45" i="44"/>
  <c r="G45" i="44"/>
  <c r="F55" i="44"/>
  <c r="F53" i="44"/>
  <c r="G47" i="44"/>
  <c r="F50" i="44"/>
  <c r="F51" i="44"/>
  <c r="H47" i="44"/>
  <c r="F52" i="44"/>
  <c r="F48" i="44"/>
  <c r="G43" i="44"/>
  <c r="H43" i="44"/>
  <c r="H42" i="44"/>
  <c r="G42" i="44"/>
  <c r="N63" i="58"/>
  <c r="Q63" i="58"/>
  <c r="R63" i="58" s="1"/>
  <c r="N55" i="58"/>
  <c r="Q55" i="58"/>
  <c r="R55" i="58" s="1"/>
  <c r="G53" i="44" l="1"/>
  <c r="H53" i="44"/>
  <c r="H48" i="44"/>
  <c r="G48" i="44"/>
  <c r="H52" i="44"/>
  <c r="G52" i="44"/>
  <c r="F63" i="44"/>
  <c r="F61" i="44"/>
  <c r="F56" i="44"/>
  <c r="H55" i="44"/>
  <c r="G55" i="44"/>
  <c r="F59" i="44"/>
  <c r="F60" i="44"/>
  <c r="F58" i="44"/>
  <c r="G51" i="44"/>
  <c r="H51" i="44"/>
  <c r="H50" i="44"/>
  <c r="G50" i="44"/>
  <c r="F12" i="42"/>
  <c r="F17" i="42" s="1"/>
  <c r="F22" i="42" s="1"/>
  <c r="F27" i="42" s="1"/>
  <c r="F32" i="42" s="1"/>
  <c r="F37" i="42" s="1"/>
  <c r="F42" i="42" s="1"/>
  <c r="F47" i="42" s="1"/>
  <c r="G7" i="42"/>
  <c r="F8" i="42"/>
  <c r="H7" i="42"/>
  <c r="F9" i="42"/>
  <c r="G61" i="44" l="1"/>
  <c r="H61" i="44"/>
  <c r="G58" i="44"/>
  <c r="H58" i="44"/>
  <c r="H60" i="44"/>
  <c r="G60" i="44"/>
  <c r="H59" i="44"/>
  <c r="G59" i="44"/>
  <c r="F71" i="44"/>
  <c r="F69" i="44"/>
  <c r="F67" i="44"/>
  <c r="F68" i="44"/>
  <c r="F64" i="44"/>
  <c r="F66" i="44"/>
  <c r="G63" i="44"/>
  <c r="H63" i="44"/>
  <c r="G56" i="44"/>
  <c r="H56" i="44"/>
  <c r="F49" i="42"/>
  <c r="H47" i="42"/>
  <c r="F48" i="42"/>
  <c r="G47" i="42"/>
  <c r="H42" i="42"/>
  <c r="G42" i="42"/>
  <c r="F43" i="42"/>
  <c r="F44" i="42"/>
  <c r="H37" i="42"/>
  <c r="F39" i="42"/>
  <c r="G37" i="42"/>
  <c r="F38" i="42"/>
  <c r="F33" i="42"/>
  <c r="G32" i="42"/>
  <c r="H32" i="42"/>
  <c r="F34" i="42"/>
  <c r="G27" i="42"/>
  <c r="H27" i="42"/>
  <c r="F29" i="42"/>
  <c r="F28" i="42"/>
  <c r="F23" i="42"/>
  <c r="H22" i="42"/>
  <c r="F24" i="42"/>
  <c r="G22" i="42"/>
  <c r="H17" i="42"/>
  <c r="F19" i="42"/>
  <c r="F18" i="42"/>
  <c r="G17" i="42"/>
  <c r="G10" i="42"/>
  <c r="H10" i="42"/>
  <c r="G9" i="42"/>
  <c r="H9" i="42"/>
  <c r="H12" i="42"/>
  <c r="G12" i="42"/>
  <c r="F14" i="42"/>
  <c r="F13" i="42"/>
  <c r="G8" i="42"/>
  <c r="H8" i="42"/>
  <c r="H66" i="44" l="1"/>
  <c r="G66" i="44"/>
  <c r="H68" i="44"/>
  <c r="G68" i="44"/>
  <c r="G67" i="44"/>
  <c r="H67" i="44"/>
  <c r="G69" i="44"/>
  <c r="H69" i="44"/>
  <c r="H64" i="44"/>
  <c r="G64" i="44"/>
  <c r="F75" i="44"/>
  <c r="F76" i="44"/>
  <c r="F72" i="44"/>
  <c r="G71" i="44"/>
  <c r="F74" i="44"/>
  <c r="H71" i="44"/>
  <c r="F77" i="44"/>
  <c r="H48" i="42"/>
  <c r="G48" i="42"/>
  <c r="H49" i="42"/>
  <c r="G49" i="42"/>
  <c r="H44" i="42"/>
  <c r="G44" i="42"/>
  <c r="H43" i="42"/>
  <c r="G43" i="42"/>
  <c r="H39" i="42"/>
  <c r="G39" i="42"/>
  <c r="G38" i="42"/>
  <c r="H38" i="42"/>
  <c r="H34" i="42"/>
  <c r="G34" i="42"/>
  <c r="H33" i="42"/>
  <c r="G33" i="42"/>
  <c r="H28" i="42"/>
  <c r="G28" i="42"/>
  <c r="H29" i="42"/>
  <c r="G29" i="42"/>
  <c r="G24" i="42"/>
  <c r="H24" i="42"/>
  <c r="G23" i="42"/>
  <c r="H23" i="42"/>
  <c r="H18" i="42"/>
  <c r="G18" i="42"/>
  <c r="H20" i="42"/>
  <c r="G20" i="42"/>
  <c r="H19" i="42"/>
  <c r="G19" i="42"/>
  <c r="G14" i="42"/>
  <c r="H14" i="42"/>
  <c r="G15" i="42"/>
  <c r="H15" i="42"/>
  <c r="G13" i="42"/>
  <c r="H13" i="42"/>
  <c r="G72" i="44" l="1"/>
  <c r="H72" i="44"/>
  <c r="G74" i="44"/>
  <c r="H74" i="44"/>
  <c r="G76" i="44"/>
  <c r="H76" i="44"/>
  <c r="H75" i="44"/>
  <c r="G75" i="44"/>
  <c r="H77" i="44"/>
  <c r="G77" i="44"/>
</calcChain>
</file>

<file path=xl/sharedStrings.xml><?xml version="1.0" encoding="utf-8"?>
<sst xmlns="http://schemas.openxmlformats.org/spreadsheetml/2006/main" count="4856" uniqueCount="598">
  <si>
    <t>VESSEL SCHEDULE EX MALAYSIA</t>
  </si>
  <si>
    <t>.</t>
  </si>
  <si>
    <r>
      <t xml:space="preserve">PLEASE CTRL+F TO FIND THE POD &amp; CLICK ON </t>
    </r>
    <r>
      <rPr>
        <b/>
        <u/>
        <sz val="10"/>
        <rFont val="Arial"/>
        <family val="2"/>
      </rPr>
      <t>SERVICE  NAME</t>
    </r>
    <r>
      <rPr>
        <sz val="11"/>
        <color theme="1"/>
        <rFont val="Calibri"/>
        <family val="2"/>
        <scheme val="minor"/>
      </rPr>
      <t xml:space="preserve"> TO NAVIGATE THE REFERENCE SHEET</t>
    </r>
  </si>
  <si>
    <t>SERVICE</t>
  </si>
  <si>
    <t>AREA</t>
  </si>
  <si>
    <t xml:space="preserve">PORT OF LOADING </t>
  </si>
  <si>
    <t>PORT OF DISCHARGE</t>
  </si>
  <si>
    <t>EMPIRE</t>
  </si>
  <si>
    <t>MAIN PORT - TS TPP</t>
  </si>
  <si>
    <t>PEN, PGU, PKG &amp; TPP</t>
  </si>
  <si>
    <t>AMERICA</t>
  </si>
  <si>
    <t>MAIN PORT - TS SIN</t>
  </si>
  <si>
    <t>ELEPHANT</t>
  </si>
  <si>
    <t>PEN, PGU, &amp; PKG</t>
  </si>
  <si>
    <t>TPP</t>
  </si>
  <si>
    <t>PELICAN</t>
  </si>
  <si>
    <t>LONE STAR</t>
  </si>
  <si>
    <t>SANTANA</t>
  </si>
  <si>
    <t>SILK</t>
  </si>
  <si>
    <t xml:space="preserve">        </t>
  </si>
  <si>
    <t xml:space="preserve">SERVICE: </t>
  </si>
  <si>
    <t>EMPIRE - USEC (NYC, NFK, &amp; BAL)</t>
  </si>
  <si>
    <t>FEEDER VESSEL NAME</t>
  </si>
  <si>
    <t>VOY</t>
  </si>
  <si>
    <t>POL</t>
  </si>
  <si>
    <t>TSP TPP</t>
  </si>
  <si>
    <t>TPP DIRECT / 1ST TSP
TPP</t>
  </si>
  <si>
    <t>POD</t>
  </si>
  <si>
    <t>REMARK</t>
  </si>
  <si>
    <t>ETA</t>
  </si>
  <si>
    <t>ETD</t>
  </si>
  <si>
    <t>NEW YORK</t>
  </si>
  <si>
    <t>NORFOLK</t>
  </si>
  <si>
    <t>BALTIMORE</t>
  </si>
  <si>
    <t>MSC ULSAN III</t>
  </si>
  <si>
    <t>HU</t>
  </si>
  <si>
    <t>R</t>
  </si>
  <si>
    <t>PEN</t>
  </si>
  <si>
    <t>MSC IMMA III</t>
  </si>
  <si>
    <t>HD</t>
  </si>
  <si>
    <t>PGU</t>
  </si>
  <si>
    <t>PKG</t>
  </si>
  <si>
    <t>HO</t>
  </si>
  <si>
    <t>FV</t>
  </si>
  <si>
    <t>MSC GRETA III</t>
  </si>
  <si>
    <t>MSC ALEXA</t>
  </si>
  <si>
    <t>MSC TIPHAINE II</t>
  </si>
  <si>
    <t>XIN BIN ZHOU</t>
  </si>
  <si>
    <t>TBN</t>
  </si>
  <si>
    <t>MSC SOMYA III</t>
  </si>
  <si>
    <t>MSC SAGITTA III</t>
  </si>
  <si>
    <t>MSC LILOU III</t>
  </si>
  <si>
    <t>ALL DETAILS ARE SUBJECT TO CHANGE WITHOUT PRIOR NOTICE</t>
  </si>
  <si>
    <t>Completed DGD</t>
  </si>
  <si>
    <t>For Enquiries and Booking, please contact us at:</t>
  </si>
  <si>
    <t>Customer Service:-</t>
  </si>
  <si>
    <t>Documentation:-</t>
  </si>
  <si>
    <t>Email:</t>
  </si>
  <si>
    <t>Email</t>
  </si>
  <si>
    <t>Booking Team (New Booking &amp; Revise Booking):</t>
  </si>
  <si>
    <t>SI Team:</t>
  </si>
  <si>
    <t>my172-bkg.usaca@msc.com</t>
  </si>
  <si>
    <t xml:space="preserve">my172-exportdoc.si@msc.com </t>
  </si>
  <si>
    <t>Cases Team (COD, AMS/ACI &amp; tracking)</t>
  </si>
  <si>
    <t>BL Amendment Team:</t>
  </si>
  <si>
    <t>MY172-cases.usaca@msc.com</t>
  </si>
  <si>
    <t xml:space="preserve">my172-exportdoc.amd@msc.com </t>
  </si>
  <si>
    <t>AMERICA - USEC (NYC,CHS,SAV,MIA, &amp; FREEPORT)</t>
  </si>
  <si>
    <t>TSP 
SIN</t>
  </si>
  <si>
    <t>OCEAN VESSEL NAME
(AMERICA - W)</t>
  </si>
  <si>
    <t>1ST TSP
SIN</t>
  </si>
  <si>
    <t>CHARLESTON</t>
  </si>
  <si>
    <t>SAVANNAH</t>
  </si>
  <si>
    <t>MIAMI</t>
  </si>
  <si>
    <t>FREEPORT</t>
  </si>
  <si>
    <t>MSC NIMISHA III</t>
  </si>
  <si>
    <t>HV</t>
  </si>
  <si>
    <t>A</t>
  </si>
  <si>
    <t>HE</t>
  </si>
  <si>
    <t>MSC TARA III</t>
  </si>
  <si>
    <t>ZHU CHENG XIN ZHOU</t>
  </si>
  <si>
    <t>MSC JASMINE</t>
  </si>
  <si>
    <t>MSC ADITI</t>
  </si>
  <si>
    <t xml:space="preserve">3 working days before feeder vessel ETA </t>
  </si>
  <si>
    <t>ELEPHANT (PKL-PEN-PGU)</t>
  </si>
  <si>
    <t>ELEPHANT - USEC (NYC,NFK,SAV)</t>
  </si>
  <si>
    <t>OCEAN VESSEL NAME
(ELEPHANT - W)</t>
  </si>
  <si>
    <t>ELEPHANT (TPP)</t>
  </si>
  <si>
    <t>ELEPHANT SERVICE - USEC (NYC, NFK, &amp; SAV)</t>
  </si>
  <si>
    <t>OCEAN VESSEL NAME</t>
  </si>
  <si>
    <t>PELICAN - USEC (HOU,MOB, &amp; TPA)</t>
  </si>
  <si>
    <t>2ND TSP
BUS</t>
  </si>
  <si>
    <t>HOUSTON</t>
  </si>
  <si>
    <t>MOBILE</t>
  </si>
  <si>
    <t>TAMPA</t>
  </si>
  <si>
    <t>MSC CARPATHIA III</t>
  </si>
  <si>
    <t>MSC MIA</t>
  </si>
  <si>
    <t>ZIM NINGBO</t>
  </si>
  <si>
    <t>LONE STAR - USEC (MOB,HOU,MSY,MOB, &amp; FREEPORT)</t>
  </si>
  <si>
    <t>NEW ORLEANS</t>
  </si>
  <si>
    <t>CONTI MAKALU</t>
  </si>
  <si>
    <t>WILMINGTON</t>
  </si>
  <si>
    <t>3E</t>
  </si>
  <si>
    <t>ZIM NEWARK</t>
  </si>
  <si>
    <t>SANTANA - USEC (CHS,BAL,NYC, &amp; BOS)</t>
  </si>
  <si>
    <t>OCEAN VESSEL NAME
(SANTANA)</t>
  </si>
  <si>
    <t>SILK - USEC (PHILADELPHIA (VIA BREMERHAVEN)</t>
  </si>
  <si>
    <t>OCEAN VESSEL NAME
(SILK - W)</t>
  </si>
  <si>
    <t>2ND TSP
BRV</t>
  </si>
  <si>
    <t>MSC PRECISION V</t>
  </si>
  <si>
    <t>MSC JASPER VIII</t>
  </si>
  <si>
    <t>ZIM CHARLESTON</t>
  </si>
  <si>
    <t>ZIM SHENZHEN</t>
  </si>
  <si>
    <t>TPP DIRECT</t>
  </si>
  <si>
    <t>TSP SIN</t>
  </si>
  <si>
    <t>OCEAN VESSEL NAME
(TIGER)</t>
  </si>
  <si>
    <t>2ND TSP
YTN</t>
  </si>
  <si>
    <t>MSC ISABELLA</t>
  </si>
  <si>
    <t>MSC DILETTA</t>
  </si>
  <si>
    <t>MSC SAMAR</t>
  </si>
  <si>
    <t>MAYVIEW MAERSK</t>
  </si>
  <si>
    <t>MAIN PORT - TS SIN - BUSAN</t>
  </si>
  <si>
    <t>MAIN PORT - TS SIN - YANTIAN</t>
  </si>
  <si>
    <t>MSC TRADER II</t>
  </si>
  <si>
    <t>MSC SAVONA</t>
  </si>
  <si>
    <t>MSC ALDI III</t>
  </si>
  <si>
    <t>2ND TSP
SHA</t>
  </si>
  <si>
    <t>MAIN PORT - TS TPP - SHANGHAI</t>
  </si>
  <si>
    <t>MSC VAIGA III</t>
  </si>
  <si>
    <t>MSC RESILIENT III</t>
  </si>
  <si>
    <t>MSC SIXIN</t>
  </si>
  <si>
    <t>MSC GULSUN</t>
  </si>
  <si>
    <t>MSC MICHELLE</t>
  </si>
  <si>
    <t>QP326E</t>
  </si>
  <si>
    <t>QP327E</t>
  </si>
  <si>
    <t>79E</t>
  </si>
  <si>
    <t>FJ320E</t>
  </si>
  <si>
    <t>FJ321E</t>
  </si>
  <si>
    <t>23E</t>
  </si>
  <si>
    <t>OCEAN VESSEL NAME
(SILK-E)</t>
  </si>
  <si>
    <t>PT. EVERGLADES</t>
  </si>
  <si>
    <t>PT EVERGLADES ROUTING &gt; POL - SIN - FREEPORT - PT EVERGLADES</t>
  </si>
  <si>
    <t>QS</t>
  </si>
  <si>
    <t>MSC PALOMA</t>
  </si>
  <si>
    <t>FJ322E</t>
  </si>
  <si>
    <t>FJ323E</t>
  </si>
  <si>
    <t>16E</t>
  </si>
  <si>
    <t>EMERALD</t>
  </si>
  <si>
    <t>B</t>
  </si>
  <si>
    <t>MSC ASTRID III</t>
  </si>
  <si>
    <t>HI</t>
  </si>
  <si>
    <t xml:space="preserve">MSC CHULAI III </t>
  </si>
  <si>
    <t>MSC PRELUDE V</t>
  </si>
  <si>
    <t>REN JIAN 10</t>
  </si>
  <si>
    <t>MSC AMELIA</t>
  </si>
  <si>
    <t>FJ324E</t>
  </si>
  <si>
    <t>JACKSONVILLLE</t>
  </si>
  <si>
    <t>NEW YORK, NORFOLK &amp; SAVANNAH</t>
  </si>
  <si>
    <t>HOUSTON, MOBILE &amp; TAMPA</t>
  </si>
  <si>
    <t>NEW ORLEANS &amp; FREEPORT</t>
  </si>
  <si>
    <t>WILMINGTON,NC &amp; JACKSONVILLE</t>
  </si>
  <si>
    <t>OCEAN VESSEL NAME
(EMPIRE-W)</t>
  </si>
  <si>
    <t>OCEAN VESSEL NAME
(JADE-E)</t>
  </si>
  <si>
    <t>OCEAN VESSEL NAME
(PELICAN-E)</t>
  </si>
  <si>
    <t>OCEAN VESSEL NAME
(TIGER-E)</t>
  </si>
  <si>
    <t>OCEAN VESSEL NAME
(LONE STAR-E)</t>
  </si>
  <si>
    <t>MSC SAMANTHA</t>
  </si>
  <si>
    <t>MSC BERYL</t>
  </si>
  <si>
    <t>MSC YANG R</t>
  </si>
  <si>
    <t>MSC CARPATHIA R III</t>
  </si>
  <si>
    <t>FJ325E</t>
  </si>
  <si>
    <t>FJ326E</t>
  </si>
  <si>
    <t>FJ327E</t>
  </si>
  <si>
    <t>MSC ADONIS</t>
  </si>
  <si>
    <t>MSC ERMINIA</t>
  </si>
  <si>
    <t>HANSA EUROPE</t>
  </si>
  <si>
    <t>MSC RONIT R</t>
  </si>
  <si>
    <t>MSC GENERAL IV</t>
  </si>
  <si>
    <t>MSC RINI III</t>
  </si>
  <si>
    <t>MSC PAOLA</t>
  </si>
  <si>
    <t>MSC NAGOYA V</t>
  </si>
  <si>
    <t>MAIN PORT TPP</t>
  </si>
  <si>
    <t>MAIN PORT TPP - XIAMEN</t>
  </si>
  <si>
    <t>FEEDER VESSEL NAME
(EMPIRE-W)</t>
  </si>
  <si>
    <t>MSC COLETTE III</t>
  </si>
  <si>
    <t>MSC ARIES</t>
  </si>
  <si>
    <t>MSC CHERYL 3</t>
  </si>
  <si>
    <t>MSC SHANVI III</t>
  </si>
  <si>
    <t>NORTHERN DEXTERITY</t>
  </si>
  <si>
    <t>MSC VIVIANA</t>
  </si>
  <si>
    <t>FT334E</t>
  </si>
  <si>
    <t>MSC MAYA</t>
  </si>
  <si>
    <t>FT335E</t>
  </si>
  <si>
    <t>MATHILDE MAERSK</t>
  </si>
  <si>
    <t>UX340A</t>
  </si>
  <si>
    <t>UX341A</t>
  </si>
  <si>
    <t>PORT EVERGLADES</t>
  </si>
  <si>
    <t>MSC AUDREY</t>
  </si>
  <si>
    <t>MSC CLARA</t>
  </si>
  <si>
    <t>MSC OLIVER</t>
  </si>
  <si>
    <t>FT336E</t>
  </si>
  <si>
    <t>FT337E</t>
  </si>
  <si>
    <t>MARIT MAERSK</t>
  </si>
  <si>
    <t>UX342A</t>
  </si>
  <si>
    <t>UX343A</t>
  </si>
  <si>
    <t>MSC LAGOS X</t>
  </si>
  <si>
    <t>TBN 113</t>
  </si>
  <si>
    <t>TBN 114</t>
  </si>
  <si>
    <t>TBN 115</t>
  </si>
  <si>
    <t>MSC EXPRESS III</t>
  </si>
  <si>
    <t>MSC PERLE</t>
  </si>
  <si>
    <t>MSC DURBAN IV</t>
  </si>
  <si>
    <t>MSC INGY</t>
  </si>
  <si>
    <t>FT338E</t>
  </si>
  <si>
    <t>MSC TOPAZ</t>
  </si>
  <si>
    <t>UX344A</t>
  </si>
  <si>
    <t>MSC CHULAI III</t>
  </si>
  <si>
    <t>MSC MIRJAM</t>
  </si>
  <si>
    <t>MSC ELOANE</t>
  </si>
  <si>
    <t>FT339E</t>
  </si>
  <si>
    <t>FT340E</t>
  </si>
  <si>
    <t>MAJESTIC MAERSK</t>
  </si>
  <si>
    <t>MSC VEGA</t>
  </si>
  <si>
    <t>MSC RENEE</t>
  </si>
  <si>
    <t>UX345A</t>
  </si>
  <si>
    <t>UX346A</t>
  </si>
  <si>
    <t>OCEAN VESSEL NAME
(EMERALD-W)</t>
  </si>
  <si>
    <t xml:space="preserve">MAIN PORT - TS SIN </t>
  </si>
  <si>
    <t>MSC SOPHIE</t>
  </si>
  <si>
    <t>MSC MAKALU III</t>
  </si>
  <si>
    <t>MSC LOME V</t>
  </si>
  <si>
    <t>MSC SINGAPORE V</t>
  </si>
  <si>
    <t>MSC MONTEREY</t>
  </si>
  <si>
    <t>MSC ZOE</t>
  </si>
  <si>
    <t>FT341E</t>
  </si>
  <si>
    <t>MOGENS MAERSK</t>
  </si>
  <si>
    <t>MANCHESTER MAERSK</t>
  </si>
  <si>
    <t>ELEONORA MAERSK</t>
  </si>
  <si>
    <t>351E</t>
  </si>
  <si>
    <t>MOSCOW MAERSK</t>
  </si>
  <si>
    <t>352E</t>
  </si>
  <si>
    <t>MSC AMEERA III</t>
  </si>
  <si>
    <t>351W</t>
  </si>
  <si>
    <t>401E</t>
  </si>
  <si>
    <t>MARY MAERSK</t>
  </si>
  <si>
    <t>MUNKEBO MAERSK</t>
  </si>
  <si>
    <t>402E</t>
  </si>
  <si>
    <t>352W</t>
  </si>
  <si>
    <t>401W</t>
  </si>
  <si>
    <t>MAERSK MC-KINNEY MOLLER</t>
  </si>
  <si>
    <t>ETA PHILADELPHIA : 7-MARCH</t>
  </si>
  <si>
    <t>HOUSTON ROUTING &gt; POL - TPP - SHANGHAI - CRISTOBAL - HOUSTON</t>
  </si>
  <si>
    <t>NORFOLK/NY ROUTING &gt; POL - TPP - SHANGHAI - POD</t>
  </si>
  <si>
    <t>ETA HOUSTON: 28-FEB</t>
  </si>
  <si>
    <t xml:space="preserve">CRISTOBAL </t>
  </si>
  <si>
    <t xml:space="preserve">NEW YORK, NORFOLK &amp; HOUSTON </t>
  </si>
  <si>
    <t>MAIN PORT - TS TPP - SHANGHAI - (CRISTOBAL)</t>
  </si>
  <si>
    <t>SANTANA - USEC (NY NORFOLK HOUSTON)</t>
  </si>
  <si>
    <t>CRISTOBAL</t>
  </si>
  <si>
    <t>402W</t>
  </si>
  <si>
    <t>ETA PHILADELPHIA : 14-MARCH</t>
  </si>
  <si>
    <t>UX404A</t>
  </si>
  <si>
    <t>ETA HOUSTON: 6-MAR</t>
  </si>
  <si>
    <t>MSC BANU III</t>
  </si>
  <si>
    <t>403W</t>
  </si>
  <si>
    <t>ETA PHILADELPHIA : 21-MARCH</t>
  </si>
  <si>
    <t>UX405A</t>
  </si>
  <si>
    <t>ETA HOUSTON: 13-MAR</t>
  </si>
  <si>
    <t>FEEDER VESSEL NAME
(ORCHID)</t>
  </si>
  <si>
    <t>406E</t>
  </si>
  <si>
    <t>MAIN PORT PEN - YANTIAN</t>
  </si>
  <si>
    <t>MSC BASEL V</t>
  </si>
  <si>
    <t>404W</t>
  </si>
  <si>
    <t>405W</t>
  </si>
  <si>
    <t>ETA PHILADELPHIA : 28-MARCH</t>
  </si>
  <si>
    <t>ETA PHILADELPHIA : 4-APRIL</t>
  </si>
  <si>
    <t>ROUTING &gt; POL - TPP - BREMERHAVEN - PHILADELPHIA</t>
  </si>
  <si>
    <t>MSC MARGRIT</t>
  </si>
  <si>
    <t>UX406A</t>
  </si>
  <si>
    <t>MSC AAYA</t>
  </si>
  <si>
    <t>UX407A</t>
  </si>
  <si>
    <t>ETA HOUSTON: 20-MAR</t>
  </si>
  <si>
    <t>ETA HOUSTON: 27-MAR</t>
  </si>
  <si>
    <t>MSC SVEVA</t>
  </si>
  <si>
    <t>FS403E</t>
  </si>
  <si>
    <t>ETA PHILADELPHIA : 11-APRIL</t>
  </si>
  <si>
    <t>MSC EMMA</t>
  </si>
  <si>
    <t>UX408A</t>
  </si>
  <si>
    <t>ETA HOUSTON: 3-APR</t>
  </si>
  <si>
    <t xml:space="preserve">MSC PAOLA </t>
  </si>
  <si>
    <t xml:space="preserve">MSC SHANVI III </t>
  </si>
  <si>
    <t>MADISON MAERSK</t>
  </si>
  <si>
    <t>404E</t>
  </si>
  <si>
    <t>ETA PHILADELPHIA : 18-APRIL</t>
  </si>
  <si>
    <t>MSC LA SPEZIA</t>
  </si>
  <si>
    <t>UX409A</t>
  </si>
  <si>
    <t>ETA HOUSTON: 10-APR</t>
  </si>
  <si>
    <t>EMERALD - USEC (ILM,&amp; JAX)</t>
  </si>
  <si>
    <t>CALI</t>
  </si>
  <si>
    <t xml:space="preserve">MSC VAIGA III </t>
  </si>
  <si>
    <t xml:space="preserve">MSC BANU III </t>
  </si>
  <si>
    <t>MSC DITTE</t>
  </si>
  <si>
    <t>MUMBAI MAERSK</t>
  </si>
  <si>
    <t>TBN 117</t>
  </si>
  <si>
    <t>MSC C. MONTAINE</t>
  </si>
  <si>
    <t>UX410A</t>
  </si>
  <si>
    <t>UX411A</t>
  </si>
  <si>
    <t>ETA HOUSTON: 17-APR</t>
  </si>
  <si>
    <t>FS405E</t>
  </si>
  <si>
    <t>ETA BOSTON</t>
  </si>
  <si>
    <t>ETA PHILADELPHIA</t>
  </si>
  <si>
    <t>MSC LIVORNO</t>
  </si>
  <si>
    <t>MSC POLARIS</t>
  </si>
  <si>
    <t xml:space="preserve">MSC ADITI </t>
  </si>
  <si>
    <t xml:space="preserve">MSC CHERYL 3 </t>
  </si>
  <si>
    <t xml:space="preserve">MSC COLETTE III </t>
  </si>
  <si>
    <t xml:space="preserve">MSC DURBAN IV </t>
  </si>
  <si>
    <t xml:space="preserve">ETA SAN JUAN : </t>
  </si>
  <si>
    <t>MAIN PORT - TS SIN -BUSAN</t>
  </si>
  <si>
    <t>SANTANA - USEC (NY)</t>
  </si>
  <si>
    <t>ROUTING &gt; POL - SIN - BUSAN - POD</t>
  </si>
  <si>
    <t>OCEAN VESSEL NAME
(TIGER-E / PERTIWI)</t>
  </si>
  <si>
    <t xml:space="preserve">MSC ULSAN III </t>
  </si>
  <si>
    <t xml:space="preserve">MSC ALDI III </t>
  </si>
  <si>
    <t xml:space="preserve">MSC DAVAO III </t>
  </si>
  <si>
    <t>POL TPP</t>
  </si>
  <si>
    <t>TSP XIA</t>
  </si>
  <si>
    <t>POL PEN</t>
  </si>
  <si>
    <t>TSP YAT</t>
  </si>
  <si>
    <t xml:space="preserve">MSC IMMA III </t>
  </si>
  <si>
    <t xml:space="preserve">ATHENA </t>
  </si>
  <si>
    <t xml:space="preserve">MSC GLORY R </t>
  </si>
  <si>
    <t>MSC ALABAMA III</t>
  </si>
  <si>
    <t xml:space="preserve">MSC ALABAMA III </t>
  </si>
  <si>
    <t>MSC ANUSHA III</t>
  </si>
  <si>
    <t>MSC ORION</t>
  </si>
  <si>
    <t>433W</t>
  </si>
  <si>
    <t>MSC ELIZABETH III</t>
  </si>
  <si>
    <t>MSC HAILEY ANN III</t>
  </si>
  <si>
    <t>436E</t>
  </si>
  <si>
    <t>MSC LEANNE</t>
  </si>
  <si>
    <t>FT429E</t>
  </si>
  <si>
    <t>UX435A</t>
  </si>
  <si>
    <t>434W</t>
  </si>
  <si>
    <t>FT430E</t>
  </si>
  <si>
    <t>437E</t>
  </si>
  <si>
    <t>OCEAN VESSEL NAME
(TIGER - E)</t>
  </si>
  <si>
    <t>MSC JEWEL</t>
  </si>
  <si>
    <t>UX436A</t>
  </si>
  <si>
    <t xml:space="preserve">XIN BIN ZHOU </t>
  </si>
  <si>
    <t xml:space="preserve">MSC ASTRID III </t>
  </si>
  <si>
    <t>MSC KILIMANJARO IV</t>
  </si>
  <si>
    <t>435W</t>
  </si>
  <si>
    <t>438E</t>
  </si>
  <si>
    <t>MSC JADE</t>
  </si>
  <si>
    <t>FT431E</t>
  </si>
  <si>
    <t>UX437A</t>
  </si>
  <si>
    <t>436W</t>
  </si>
  <si>
    <t>439E</t>
  </si>
  <si>
    <t>MSC MIRJA</t>
  </si>
  <si>
    <t>FT432E</t>
  </si>
  <si>
    <t>UX438A</t>
  </si>
  <si>
    <t>LIBERTY</t>
  </si>
  <si>
    <t>OCEAN VESSEL NAME
(LIBERTY - E)</t>
  </si>
  <si>
    <r>
      <t xml:space="preserve">NEW YORK </t>
    </r>
    <r>
      <rPr>
        <sz val="9"/>
        <color rgb="FFFF0000"/>
        <rFont val="Arial"/>
        <family val="2"/>
      </rPr>
      <t>(SPECIAL APPROVAL ONLY)</t>
    </r>
  </si>
  <si>
    <t xml:space="preserve">MSC AMEERA III  </t>
  </si>
  <si>
    <t>437W</t>
  </si>
  <si>
    <t>440E</t>
  </si>
  <si>
    <t>FT433E</t>
  </si>
  <si>
    <t>MSC ILENIA</t>
  </si>
  <si>
    <t>MSC TARANTO</t>
  </si>
  <si>
    <t>UX439A</t>
  </si>
  <si>
    <t>2ND TSP
LE HAVRE</t>
  </si>
  <si>
    <t>OCEAN VESSEL NAME
(LION- W)</t>
  </si>
  <si>
    <t>MAIN PORT - TS TPP - LE HAVRE</t>
  </si>
  <si>
    <t>MAERSK TAURUS</t>
  </si>
  <si>
    <t>MSC ANIELLO</t>
  </si>
  <si>
    <t xml:space="preserve">MSC YANG R </t>
  </si>
  <si>
    <t xml:space="preserve">MSC NAGOYA V </t>
  </si>
  <si>
    <t>MSC DAVAO III</t>
  </si>
  <si>
    <t>438W</t>
  </si>
  <si>
    <t>439W</t>
  </si>
  <si>
    <t>GSL SOFIA</t>
  </si>
  <si>
    <t>440W</t>
  </si>
  <si>
    <t>QO440E</t>
  </si>
  <si>
    <t>QO441E</t>
  </si>
  <si>
    <t>MAERSK STOCKHOLM</t>
  </si>
  <si>
    <t>TBN 71</t>
  </si>
  <si>
    <t>UN439W</t>
  </si>
  <si>
    <t>MAERSK KOWLOON</t>
  </si>
  <si>
    <t>HD440R</t>
  </si>
  <si>
    <t>TBN 34</t>
  </si>
  <si>
    <t>FT434E</t>
  </si>
  <si>
    <t>FT435E</t>
  </si>
  <si>
    <t>MSC ERICA</t>
  </si>
  <si>
    <t>FT436E</t>
  </si>
  <si>
    <t>MSC KUMSAL</t>
  </si>
  <si>
    <t>UL435W</t>
  </si>
  <si>
    <t>MSC MARA</t>
  </si>
  <si>
    <t>MSC BIANCA SILVIA</t>
  </si>
  <si>
    <t>MSC FAITH</t>
  </si>
  <si>
    <t>UX440A</t>
  </si>
  <si>
    <t>UX441A</t>
  </si>
  <si>
    <t>UX442A</t>
  </si>
  <si>
    <t>MSC LORETO</t>
  </si>
  <si>
    <t>FL439W</t>
  </si>
  <si>
    <t>MARIE MAERSK</t>
  </si>
  <si>
    <t>MAERSK SARAT</t>
  </si>
  <si>
    <t xml:space="preserve">TBN </t>
  </si>
  <si>
    <t>CEZANNE</t>
  </si>
  <si>
    <t>441W</t>
  </si>
  <si>
    <t>GERDA MAERSK</t>
  </si>
  <si>
    <t>QO442E</t>
  </si>
  <si>
    <t>MAERSK STEPNICA</t>
  </si>
  <si>
    <t>LIBERTY - USEC (MIA,SAV,CHS, &amp; NEW YORK)</t>
  </si>
  <si>
    <t>MSC STAR R</t>
  </si>
  <si>
    <t>ZIM NORFOLK</t>
  </si>
  <si>
    <t>HD441R</t>
  </si>
  <si>
    <t>FT437E</t>
  </si>
  <si>
    <t>MSC BOSPHORUS</t>
  </si>
  <si>
    <t>FR442E</t>
  </si>
  <si>
    <t>444E</t>
  </si>
  <si>
    <t>MSC TEXAS</t>
  </si>
  <si>
    <t>UL436W</t>
  </si>
  <si>
    <t>MSC ELENOIRE</t>
  </si>
  <si>
    <t>FL440W</t>
  </si>
  <si>
    <t>MSC MARIE</t>
  </si>
  <si>
    <t>UX443A</t>
  </si>
  <si>
    <t>CCNI ANDES</t>
  </si>
  <si>
    <t>MAERSK SARNIA</t>
  </si>
  <si>
    <t>442W</t>
  </si>
  <si>
    <t>GREENFIELD</t>
  </si>
  <si>
    <t>ATHENS GLORY</t>
  </si>
  <si>
    <t>MSC APOLLO</t>
  </si>
  <si>
    <t>QO443E</t>
  </si>
  <si>
    <t>QP443E</t>
  </si>
  <si>
    <t>15E</t>
  </si>
  <si>
    <t>HD442R</t>
  </si>
  <si>
    <t>MSC TINA</t>
  </si>
  <si>
    <t>FT438E</t>
  </si>
  <si>
    <t>SEROJA LIMA</t>
  </si>
  <si>
    <t>LION</t>
  </si>
  <si>
    <t>LION - USEC (PHI &amp; BOS)</t>
  </si>
  <si>
    <t>FL441W</t>
  </si>
  <si>
    <t>TPP - SIN - POD</t>
  </si>
  <si>
    <t>MAERSK SALTORO</t>
  </si>
  <si>
    <t xml:space="preserve">MSC GENERAL IV </t>
  </si>
  <si>
    <t>MAERSK ATHABASCA</t>
  </si>
  <si>
    <t>443W</t>
  </si>
  <si>
    <t>QO444E</t>
  </si>
  <si>
    <t>MAERSK SYDNEY</t>
  </si>
  <si>
    <t>HW439R</t>
  </si>
  <si>
    <t>MSC BRIDGEPORT</t>
  </si>
  <si>
    <t>QP444E</t>
  </si>
  <si>
    <t>HD443R</t>
  </si>
  <si>
    <t>FT439E</t>
  </si>
  <si>
    <t>446E</t>
  </si>
  <si>
    <t>GSL ALEXANDRA</t>
  </si>
  <si>
    <t>ROUTING &gt; POL - SINGAPORE - CAUCEDO - SAN JUAN</t>
  </si>
  <si>
    <t>OCEAN VESSEL NAME
(LIBERTY-E)</t>
  </si>
  <si>
    <t>CAUCEDO</t>
  </si>
  <si>
    <t>2ND TSP</t>
  </si>
  <si>
    <t>LIBERTY - SAN JUAN</t>
  </si>
  <si>
    <t>MAIN PORT - TS SIN - CAUCEDO</t>
  </si>
  <si>
    <t xml:space="preserve">MSC MAKALU III </t>
  </si>
  <si>
    <t>MAERSK SHAMS</t>
  </si>
  <si>
    <t>MSC OLIA</t>
  </si>
  <si>
    <t>MSC NEW JERSEY III</t>
  </si>
  <si>
    <t>GSL GRANIA</t>
  </si>
  <si>
    <t>444W</t>
  </si>
  <si>
    <t>QO445E</t>
  </si>
  <si>
    <t>MAERSK SEOUL</t>
  </si>
  <si>
    <t>HW443R</t>
  </si>
  <si>
    <t>MSC TIANSHAN</t>
  </si>
  <si>
    <t>QP445E</t>
  </si>
  <si>
    <t>HD444R</t>
  </si>
  <si>
    <t>MSC OSCAR</t>
  </si>
  <si>
    <t>FT440E</t>
  </si>
  <si>
    <t>MSC LONG BEACH VI</t>
  </si>
  <si>
    <t>FR445E</t>
  </si>
  <si>
    <t>MARIBO MAERSK</t>
  </si>
  <si>
    <t>447E</t>
  </si>
  <si>
    <t>MSC BARBARA</t>
  </si>
  <si>
    <t>FL442W</t>
  </si>
  <si>
    <t>FL443W</t>
  </si>
  <si>
    <t>MAERSK LIMA</t>
  </si>
  <si>
    <t>MARIA Y</t>
  </si>
  <si>
    <t>445W</t>
  </si>
  <si>
    <t>TBN 14</t>
  </si>
  <si>
    <t>QO446E</t>
  </si>
  <si>
    <t>ROUTING &gt; POL - SINGAPORE - BUSAN - CAUCEDO - SAN JUAN</t>
  </si>
  <si>
    <t>ZIM XIAMEN</t>
  </si>
  <si>
    <t xml:space="preserve">NEW YORK, NORFOLK &amp; SAVANNAH </t>
  </si>
  <si>
    <r>
      <t xml:space="preserve">SAN JUAN </t>
    </r>
    <r>
      <rPr>
        <sz val="9"/>
        <color rgb="FFFF0000"/>
        <rFont val="Arial"/>
        <family val="2"/>
      </rPr>
      <t>(VIA SANTANA TILL WK42 | POL - SINGAPORE - BUSAN - CAUCEDO - SAN JUAN)</t>
    </r>
  </si>
  <si>
    <r>
      <t xml:space="preserve">MIAMI, SAVANNAH, CHARLESTON &amp; NEW YORK </t>
    </r>
    <r>
      <rPr>
        <sz val="9"/>
        <color rgb="FFFF0000"/>
        <rFont val="Arial"/>
        <family val="2"/>
      </rPr>
      <t>(MIA, CHS VIA AMERICA | SAV, NY VIA ELEPHANT TILL WK42)</t>
    </r>
  </si>
  <si>
    <t>HD445R</t>
  </si>
  <si>
    <t>MSC REEF</t>
  </si>
  <si>
    <t>FT441E</t>
  </si>
  <si>
    <t>MAERSK MEMPHIS</t>
  </si>
  <si>
    <t>CLEMENS SCHULTE</t>
  </si>
  <si>
    <t>441E</t>
  </si>
  <si>
    <t>448E</t>
  </si>
  <si>
    <t>NORTHERN JAVELIN</t>
  </si>
  <si>
    <t>UL439W</t>
  </si>
  <si>
    <t>UL440W</t>
  </si>
  <si>
    <t>MSC TESSA</t>
  </si>
  <si>
    <t>FL444W</t>
  </si>
  <si>
    <t>POL - TPP - YANTIAN - POD</t>
  </si>
  <si>
    <t>TPP - YANTIAN - POD</t>
  </si>
  <si>
    <t>ETA BALTIMORE 7/12</t>
  </si>
  <si>
    <t>YM TRUST</t>
  </si>
  <si>
    <t>TBN 28</t>
  </si>
  <si>
    <t>446W</t>
  </si>
  <si>
    <t>TBN 12</t>
  </si>
  <si>
    <t>TBN 13</t>
  </si>
  <si>
    <t>MSC AJACCIO</t>
  </si>
  <si>
    <t>QO447E</t>
  </si>
  <si>
    <t>KLEVEN</t>
  </si>
  <si>
    <t>MAERSK SEVILLE</t>
  </si>
  <si>
    <t>QP447E</t>
  </si>
  <si>
    <t>HD446R</t>
  </si>
  <si>
    <t>MSC DIANA</t>
  </si>
  <si>
    <t>FT442E</t>
  </si>
  <si>
    <t>PORTO KAGIO</t>
  </si>
  <si>
    <t>442E</t>
  </si>
  <si>
    <t>449E</t>
  </si>
  <si>
    <t>MSC TURKIYE</t>
  </si>
  <si>
    <t>FL445W</t>
  </si>
  <si>
    <r>
      <t xml:space="preserve">BOSTON, PHILADELPHIA </t>
    </r>
    <r>
      <rPr>
        <sz val="9"/>
        <color rgb="FFFF0000"/>
        <rFont val="Arial"/>
        <family val="2"/>
      </rPr>
      <t>(VIA SWAN FOR WEEK 43 44 45 | POL - TPP - ZEEBRUGGE - POD)</t>
    </r>
  </si>
  <si>
    <t>NO DG &amp; REEFER BOOKING FOR USEC SHIPMENT UNTIL FURTHER NOTICE</t>
  </si>
  <si>
    <t xml:space="preserve">5 WORKING DAYS BEFORE FEEDER VESSEL ETA </t>
  </si>
  <si>
    <t>MAERSK SIRAC</t>
  </si>
  <si>
    <t xml:space="preserve">MSC BASEL V </t>
  </si>
  <si>
    <t xml:space="preserve">MSC NIMISHA III </t>
  </si>
  <si>
    <t>COLUMBINE MAERSK</t>
  </si>
  <si>
    <t>447W</t>
  </si>
  <si>
    <t>QO448E</t>
  </si>
  <si>
    <t>MSC BREMERHAVEN V</t>
  </si>
  <si>
    <t>SAN FRANCISCA</t>
  </si>
  <si>
    <t>HD447R</t>
  </si>
  <si>
    <t>FT443E</t>
  </si>
  <si>
    <t>MARIA H</t>
  </si>
  <si>
    <t>443E</t>
  </si>
  <si>
    <t>MASRTAL MAERSK</t>
  </si>
  <si>
    <t>450E</t>
  </si>
  <si>
    <t>EUROPE</t>
  </si>
  <si>
    <t>UL442W</t>
  </si>
  <si>
    <t>FL446W</t>
  </si>
  <si>
    <t>PKL/PGU/PEN - TPP - SHA - POD</t>
  </si>
  <si>
    <t>TPP - SHA - POD</t>
  </si>
  <si>
    <t>ROUTING:</t>
  </si>
  <si>
    <t>MSC ARIA III</t>
  </si>
  <si>
    <t>N</t>
  </si>
  <si>
    <t>ATHENA</t>
  </si>
  <si>
    <t>MSC JOHANNESBURG V</t>
  </si>
  <si>
    <t>TPP - LE HAVRE - POD</t>
  </si>
  <si>
    <t>PEN/PGU/PKL - TPP - LE HAVRE - POD</t>
  </si>
  <si>
    <r>
      <t xml:space="preserve">PEN/PGU/PKL - TPP - </t>
    </r>
    <r>
      <rPr>
        <b/>
        <sz val="11"/>
        <color theme="7"/>
        <rFont val="Calibri"/>
        <family val="2"/>
        <scheme val="minor"/>
      </rPr>
      <t>ZEEBRUGGE</t>
    </r>
    <r>
      <rPr>
        <b/>
        <sz val="11"/>
        <color rgb="FFFF0000"/>
        <rFont val="Calibri"/>
        <family val="2"/>
        <scheme val="minor"/>
      </rPr>
      <t xml:space="preserve"> - POD</t>
    </r>
  </si>
  <si>
    <r>
      <t xml:space="preserve">TPP - </t>
    </r>
    <r>
      <rPr>
        <b/>
        <sz val="11"/>
        <color rgb="FFFFC000"/>
        <rFont val="Calibri"/>
        <family val="2"/>
        <scheme val="minor"/>
      </rPr>
      <t>ZEEBRUGGE</t>
    </r>
    <r>
      <rPr>
        <b/>
        <sz val="11"/>
        <color rgb="FFFF0000"/>
        <rFont val="Calibri"/>
        <family val="2"/>
        <scheme val="minor"/>
      </rPr>
      <t xml:space="preserve"> - POD</t>
    </r>
  </si>
  <si>
    <t>MIAMI, CHARLESTON, FREEPORT &amp; PORT EVERGLADES</t>
  </si>
  <si>
    <t xml:space="preserve">MSC STAR R </t>
  </si>
  <si>
    <t>MAERSK SKARSTIND</t>
  </si>
  <si>
    <t>KOSTAS K</t>
  </si>
  <si>
    <t>448W</t>
  </si>
  <si>
    <t>UX444A</t>
  </si>
  <si>
    <t>MSC SHAY</t>
  </si>
  <si>
    <t>MSC CHARLESTON</t>
  </si>
  <si>
    <t>MSC DOUALA VIII</t>
  </si>
  <si>
    <t xml:space="preserve">3RD TSP CAUCEDO </t>
  </si>
  <si>
    <t>SANTANA - SAN JUAN</t>
  </si>
  <si>
    <t>MAIN PORT - TS SIN - BUSAN - CAUCEDO</t>
  </si>
  <si>
    <t>SAN JUAN</t>
  </si>
  <si>
    <t>NO LIBERTY SERVICE TO USEC AND SAN JUAN POD UNTIL FURTHER NOTICE</t>
  </si>
  <si>
    <t>MAERSK SALINA</t>
  </si>
  <si>
    <t>29E</t>
  </si>
  <si>
    <t>ZIM WILMINGTON</t>
  </si>
  <si>
    <t>QP448E</t>
  </si>
  <si>
    <t>MSC LYSE V</t>
  </si>
  <si>
    <t>HW445R</t>
  </si>
  <si>
    <t>HW444R</t>
  </si>
  <si>
    <t>HW448R</t>
  </si>
  <si>
    <t>FT444E</t>
  </si>
  <si>
    <t>GSL VIOLETTA</t>
  </si>
  <si>
    <t>550E</t>
  </si>
  <si>
    <t>451E</t>
  </si>
  <si>
    <t>MSC COTONOU VIII</t>
  </si>
  <si>
    <t>UL443W</t>
  </si>
  <si>
    <t>FL447W</t>
  </si>
  <si>
    <t>MSC DAMLA</t>
  </si>
  <si>
    <t>UX445A</t>
  </si>
  <si>
    <t>UX446A</t>
  </si>
  <si>
    <t>UX447A</t>
  </si>
  <si>
    <t>UX448A</t>
  </si>
  <si>
    <t>UX449A</t>
  </si>
  <si>
    <t>UX450A</t>
  </si>
  <si>
    <t>MSC URSULA VI</t>
  </si>
  <si>
    <t>MSC CARLOTTA</t>
  </si>
  <si>
    <t>NORWALK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</si>
</sst>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Arial Black"/>
      <family val="2"/>
    </font>
    <font>
      <b/>
      <sz val="16"/>
      <color theme="1"/>
      <name val="Arial Black"/>
      <family val="2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1"/>
      <color rgb="FF000046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rgb="FF000046"/>
      <name val="Calibri"/>
      <family val="2"/>
      <scheme val="minor"/>
    </font>
    <font>
      <sz val="11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name val="Comic Sans MS"/>
      <family val="4"/>
    </font>
    <font>
      <sz val="8"/>
      <name val="Comic Sans MS"/>
      <family val="4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000000"/>
      <name val="Arial"/>
      <family val="2"/>
    </font>
    <font>
      <sz val="8"/>
      <name val="Arial"/>
      <family val="2"/>
    </font>
    <font>
      <sz val="10"/>
      <color rgb="FF000000"/>
      <name val="Calibri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b/>
      <u/>
      <sz val="10"/>
      <name val="Arial"/>
      <family val="2"/>
    </font>
    <font>
      <b/>
      <sz val="9"/>
      <color rgb="FF8B8178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9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9"/>
      <color rgb="FFFF0000"/>
      <name val="Arial"/>
      <family val="2"/>
    </font>
    <font>
      <b/>
      <sz val="11"/>
      <color theme="7"/>
      <name val="Calibri"/>
      <family val="2"/>
      <scheme val="minor"/>
    </font>
    <font>
      <b/>
      <sz val="11"/>
      <color rgb="FFFFC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1B365D"/>
        <bgColor indexed="64"/>
      </patternFill>
    </fill>
    <fill>
      <patternFill patternType="solid">
        <fgColor rgb="FFEED48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1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497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vertical="center"/>
    </xf>
    <xf numFmtId="0" fontId="7" fillId="4" borderId="4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0" fontId="9" fillId="2" borderId="0" xfId="0" applyFont="1" applyFill="1"/>
    <xf numFmtId="0" fontId="9" fillId="0" borderId="0" xfId="0" applyFont="1"/>
    <xf numFmtId="0" fontId="6" fillId="2" borderId="15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1" fillId="2" borderId="0" xfId="0" applyFont="1" applyFill="1"/>
    <xf numFmtId="0" fontId="12" fillId="2" borderId="0" xfId="0" applyFont="1" applyFill="1"/>
    <xf numFmtId="0" fontId="12" fillId="2" borderId="0" xfId="0" applyFont="1" applyFill="1" applyAlignment="1">
      <alignment horizontal="left"/>
    </xf>
    <xf numFmtId="0" fontId="11" fillId="2" borderId="0" xfId="0" applyFont="1" applyFill="1" applyProtection="1">
      <protection hidden="1"/>
    </xf>
    <xf numFmtId="0" fontId="12" fillId="2" borderId="0" xfId="0" applyFont="1" applyFill="1" applyProtection="1">
      <protection hidden="1"/>
    </xf>
    <xf numFmtId="0" fontId="12" fillId="2" borderId="0" xfId="0" applyFont="1" applyFill="1" applyAlignment="1" applyProtection="1">
      <alignment horizontal="left"/>
      <protection hidden="1"/>
    </xf>
    <xf numFmtId="0" fontId="1" fillId="2" borderId="0" xfId="1" applyFill="1"/>
    <xf numFmtId="0" fontId="0" fillId="0" borderId="0" xfId="0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/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7" fillId="0" borderId="0" xfId="0" applyFont="1"/>
    <xf numFmtId="0" fontId="19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" fontId="16" fillId="0" borderId="0" xfId="0" applyNumberFormat="1" applyFont="1"/>
    <xf numFmtId="0" fontId="21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22" fillId="0" borderId="0" xfId="0" applyFont="1"/>
    <xf numFmtId="0" fontId="23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1" fillId="0" borderId="0" xfId="1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8" fillId="4" borderId="25" xfId="2" applyFont="1" applyFill="1" applyBorder="1" applyAlignment="1">
      <alignment horizontal="center" vertical="center" wrapText="1"/>
    </xf>
    <xf numFmtId="0" fontId="1" fillId="0" borderId="0" xfId="1"/>
    <xf numFmtId="0" fontId="23" fillId="2" borderId="0" xfId="0" applyFont="1" applyFill="1" applyAlignment="1">
      <alignment vertical="center"/>
    </xf>
    <xf numFmtId="16" fontId="23" fillId="2" borderId="0" xfId="0" applyNumberFormat="1" applyFont="1" applyFill="1" applyAlignment="1">
      <alignment vertical="center"/>
    </xf>
    <xf numFmtId="0" fontId="23" fillId="6" borderId="5" xfId="0" applyFont="1" applyFill="1" applyBorder="1" applyAlignment="1">
      <alignment horizontal="center" vertical="center"/>
    </xf>
    <xf numFmtId="0" fontId="23" fillId="6" borderId="6" xfId="0" applyFont="1" applyFill="1" applyBorder="1" applyAlignment="1">
      <alignment vertical="center"/>
    </xf>
    <xf numFmtId="0" fontId="23" fillId="6" borderId="6" xfId="0" applyFont="1" applyFill="1" applyBorder="1" applyAlignment="1">
      <alignment horizontal="center" vertical="center"/>
    </xf>
    <xf numFmtId="0" fontId="23" fillId="6" borderId="7" xfId="0" applyFont="1" applyFill="1" applyBorder="1" applyAlignment="1">
      <alignment vertical="center"/>
    </xf>
    <xf numFmtId="0" fontId="23" fillId="6" borderId="21" xfId="0" applyFont="1" applyFill="1" applyBorder="1" applyAlignment="1">
      <alignment horizontal="center" vertical="center"/>
    </xf>
    <xf numFmtId="16" fontId="23" fillId="6" borderId="21" xfId="0" applyNumberFormat="1" applyFont="1" applyFill="1" applyBorder="1" applyAlignment="1">
      <alignment vertical="center"/>
    </xf>
    <xf numFmtId="0" fontId="23" fillId="7" borderId="9" xfId="0" applyFont="1" applyFill="1" applyBorder="1" applyAlignment="1">
      <alignment horizontal="center" vertical="center"/>
    </xf>
    <xf numFmtId="0" fontId="23" fillId="7" borderId="0" xfId="0" applyFont="1" applyFill="1" applyAlignment="1">
      <alignment vertical="center"/>
    </xf>
    <xf numFmtId="0" fontId="23" fillId="7" borderId="0" xfId="0" applyFont="1" applyFill="1" applyAlignment="1">
      <alignment horizontal="center" vertical="center"/>
    </xf>
    <xf numFmtId="0" fontId="23" fillId="7" borderId="10" xfId="0" applyFont="1" applyFill="1" applyBorder="1" applyAlignment="1">
      <alignment vertical="center"/>
    </xf>
    <xf numFmtId="0" fontId="23" fillId="7" borderId="22" xfId="0" applyFont="1" applyFill="1" applyBorder="1" applyAlignment="1">
      <alignment horizontal="center" vertical="center"/>
    </xf>
    <xf numFmtId="16" fontId="23" fillId="7" borderId="22" xfId="0" applyNumberFormat="1" applyFont="1" applyFill="1" applyBorder="1" applyAlignment="1">
      <alignment vertical="center"/>
    </xf>
    <xf numFmtId="0" fontId="23" fillId="8" borderId="9" xfId="0" applyFont="1" applyFill="1" applyBorder="1" applyAlignment="1">
      <alignment horizontal="center" vertical="center"/>
    </xf>
    <xf numFmtId="0" fontId="23" fillId="8" borderId="0" xfId="0" applyFont="1" applyFill="1" applyAlignment="1">
      <alignment vertical="center"/>
    </xf>
    <xf numFmtId="0" fontId="23" fillId="8" borderId="0" xfId="0" applyFont="1" applyFill="1" applyAlignment="1">
      <alignment horizontal="center" vertical="center"/>
    </xf>
    <xf numFmtId="0" fontId="23" fillId="8" borderId="10" xfId="0" applyFont="1" applyFill="1" applyBorder="1" applyAlignment="1">
      <alignment vertical="center"/>
    </xf>
    <xf numFmtId="0" fontId="23" fillId="8" borderId="22" xfId="0" applyFont="1" applyFill="1" applyBorder="1" applyAlignment="1">
      <alignment horizontal="center" vertical="center"/>
    </xf>
    <xf numFmtId="16" fontId="23" fillId="8" borderId="22" xfId="0" applyNumberFormat="1" applyFont="1" applyFill="1" applyBorder="1" applyAlignment="1">
      <alignment vertical="center"/>
    </xf>
    <xf numFmtId="0" fontId="23" fillId="9" borderId="12" xfId="0" applyFont="1" applyFill="1" applyBorder="1" applyAlignment="1">
      <alignment horizontal="center" vertical="center"/>
    </xf>
    <xf numFmtId="0" fontId="23" fillId="9" borderId="2" xfId="0" applyFont="1" applyFill="1" applyBorder="1" applyAlignment="1">
      <alignment horizontal="center" vertical="center"/>
    </xf>
    <xf numFmtId="0" fontId="23" fillId="9" borderId="23" xfId="0" applyFont="1" applyFill="1" applyBorder="1" applyAlignment="1">
      <alignment horizontal="center" vertical="center"/>
    </xf>
    <xf numFmtId="16" fontId="23" fillId="9" borderId="23" xfId="0" applyNumberFormat="1" applyFont="1" applyFill="1" applyBorder="1" applyAlignment="1">
      <alignment vertical="center"/>
    </xf>
    <xf numFmtId="0" fontId="23" fillId="8" borderId="30" xfId="0" applyFont="1" applyFill="1" applyBorder="1" applyAlignment="1">
      <alignment vertical="center"/>
    </xf>
    <xf numFmtId="0" fontId="1" fillId="0" borderId="0" xfId="1" applyAlignment="1">
      <alignment horizontal="left" vertical="center"/>
    </xf>
    <xf numFmtId="0" fontId="23" fillId="10" borderId="9" xfId="0" applyFont="1" applyFill="1" applyBorder="1" applyAlignment="1">
      <alignment horizontal="center" vertical="center"/>
    </xf>
    <xf numFmtId="0" fontId="23" fillId="8" borderId="41" xfId="0" applyFont="1" applyFill="1" applyBorder="1" applyAlignment="1">
      <alignment horizontal="center" vertical="center"/>
    </xf>
    <xf numFmtId="0" fontId="23" fillId="6" borderId="35" xfId="0" applyFont="1" applyFill="1" applyBorder="1" applyAlignment="1">
      <alignment horizontal="center" vertical="center"/>
    </xf>
    <xf numFmtId="0" fontId="23" fillId="6" borderId="36" xfId="0" applyFont="1" applyFill="1" applyBorder="1" applyAlignment="1">
      <alignment vertical="center"/>
    </xf>
    <xf numFmtId="0" fontId="23" fillId="6" borderId="36" xfId="0" applyFont="1" applyFill="1" applyBorder="1" applyAlignment="1">
      <alignment horizontal="center" vertical="center"/>
    </xf>
    <xf numFmtId="0" fontId="23" fillId="6" borderId="37" xfId="0" applyFont="1" applyFill="1" applyBorder="1" applyAlignment="1">
      <alignment vertical="center"/>
    </xf>
    <xf numFmtId="0" fontId="23" fillId="6" borderId="38" xfId="0" applyFont="1" applyFill="1" applyBorder="1" applyAlignment="1">
      <alignment horizontal="center" vertical="center"/>
    </xf>
    <xf numFmtId="16" fontId="23" fillId="6" borderId="38" xfId="0" applyNumberFormat="1" applyFont="1" applyFill="1" applyBorder="1" applyAlignment="1">
      <alignment vertical="center"/>
    </xf>
    <xf numFmtId="0" fontId="23" fillId="7" borderId="41" xfId="0" applyFont="1" applyFill="1" applyBorder="1" applyAlignment="1">
      <alignment horizontal="center" vertical="center"/>
    </xf>
    <xf numFmtId="0" fontId="7" fillId="4" borderId="21" xfId="2" applyFont="1" applyFill="1" applyBorder="1" applyAlignment="1">
      <alignment horizontal="center" vertical="center" wrapText="1"/>
    </xf>
    <xf numFmtId="0" fontId="8" fillId="4" borderId="21" xfId="2" applyFont="1" applyFill="1" applyBorder="1" applyAlignment="1">
      <alignment horizontal="center" vertical="center" wrapText="1"/>
    </xf>
    <xf numFmtId="16" fontId="6" fillId="4" borderId="20" xfId="2" applyNumberFormat="1" applyFont="1" applyFill="1" applyBorder="1" applyAlignment="1">
      <alignment horizontal="right" vertical="center"/>
    </xf>
    <xf numFmtId="16" fontId="6" fillId="4" borderId="17" xfId="2" applyNumberFormat="1" applyFont="1" applyFill="1" applyBorder="1" applyAlignment="1">
      <alignment horizontal="right" vertical="center"/>
    </xf>
    <xf numFmtId="16" fontId="6" fillId="4" borderId="18" xfId="2" applyNumberFormat="1" applyFont="1" applyFill="1" applyBorder="1" applyAlignment="1">
      <alignment horizontal="right" vertical="center"/>
    </xf>
    <xf numFmtId="16" fontId="10" fillId="4" borderId="16" xfId="2" applyNumberFormat="1" applyFont="1" applyFill="1" applyBorder="1" applyAlignment="1">
      <alignment horizontal="right" vertical="center"/>
    </xf>
    <xf numFmtId="16" fontId="10" fillId="4" borderId="17" xfId="2" applyNumberFormat="1" applyFont="1" applyFill="1" applyBorder="1" applyAlignment="1">
      <alignment horizontal="right" vertical="center"/>
    </xf>
    <xf numFmtId="16" fontId="10" fillId="4" borderId="18" xfId="2" applyNumberFormat="1" applyFont="1" applyFill="1" applyBorder="1" applyAlignment="1">
      <alignment horizontal="right" vertical="center"/>
    </xf>
    <xf numFmtId="16" fontId="6" fillId="4" borderId="16" xfId="2" applyNumberFormat="1" applyFont="1" applyFill="1" applyBorder="1" applyAlignment="1">
      <alignment horizontal="right" vertical="center"/>
    </xf>
    <xf numFmtId="0" fontId="0" fillId="0" borderId="20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23" fillId="9" borderId="9" xfId="0" applyFont="1" applyFill="1" applyBorder="1" applyAlignment="1">
      <alignment horizontal="center" vertical="center"/>
    </xf>
    <xf numFmtId="0" fontId="23" fillId="9" borderId="0" xfId="0" applyFont="1" applyFill="1" applyAlignment="1">
      <alignment horizontal="center" vertical="center"/>
    </xf>
    <xf numFmtId="16" fontId="23" fillId="9" borderId="22" xfId="0" applyNumberFormat="1" applyFont="1" applyFill="1" applyBorder="1" applyAlignment="1">
      <alignment horizontal="center" vertical="center"/>
    </xf>
    <xf numFmtId="16" fontId="23" fillId="9" borderId="22" xfId="0" applyNumberFormat="1" applyFont="1" applyFill="1" applyBorder="1" applyAlignment="1">
      <alignment vertical="center"/>
    </xf>
    <xf numFmtId="0" fontId="0" fillId="10" borderId="20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18" xfId="0" applyFill="1" applyBorder="1" applyAlignment="1">
      <alignment horizontal="center"/>
    </xf>
    <xf numFmtId="0" fontId="23" fillId="10" borderId="41" xfId="0" applyFont="1" applyFill="1" applyBorder="1" applyAlignment="1">
      <alignment horizontal="center" vertical="center"/>
    </xf>
    <xf numFmtId="0" fontId="23" fillId="9" borderId="0" xfId="0" applyFont="1" applyFill="1" applyAlignment="1">
      <alignment vertical="center"/>
    </xf>
    <xf numFmtId="0" fontId="23" fillId="9" borderId="10" xfId="0" applyFont="1" applyFill="1" applyBorder="1" applyAlignment="1">
      <alignment vertical="center"/>
    </xf>
    <xf numFmtId="0" fontId="23" fillId="10" borderId="12" xfId="0" applyFont="1" applyFill="1" applyBorder="1" applyAlignment="1">
      <alignment horizontal="center" vertical="center"/>
    </xf>
    <xf numFmtId="0" fontId="23" fillId="9" borderId="2" xfId="0" applyFont="1" applyFill="1" applyBorder="1" applyAlignment="1">
      <alignment vertical="center"/>
    </xf>
    <xf numFmtId="0" fontId="23" fillId="9" borderId="13" xfId="0" applyFont="1" applyFill="1" applyBorder="1" applyAlignment="1">
      <alignment vertical="center"/>
    </xf>
    <xf numFmtId="0" fontId="23" fillId="2" borderId="32" xfId="0" applyFont="1" applyFill="1" applyBorder="1" applyAlignment="1">
      <alignment vertical="center"/>
    </xf>
    <xf numFmtId="0" fontId="23" fillId="2" borderId="6" xfId="0" applyFont="1" applyFill="1" applyBorder="1" applyAlignment="1">
      <alignment vertical="center"/>
    </xf>
    <xf numFmtId="0" fontId="0" fillId="0" borderId="2" xfId="0" applyBorder="1"/>
    <xf numFmtId="0" fontId="23" fillId="10" borderId="0" xfId="0" applyFont="1" applyFill="1" applyAlignment="1">
      <alignment vertical="center"/>
    </xf>
    <xf numFmtId="0" fontId="23" fillId="10" borderId="0" xfId="0" applyFont="1" applyFill="1" applyAlignment="1">
      <alignment horizontal="center" vertical="center"/>
    </xf>
    <xf numFmtId="0" fontId="23" fillId="10" borderId="10" xfId="0" applyFont="1" applyFill="1" applyBorder="1" applyAlignment="1">
      <alignment vertical="center"/>
    </xf>
    <xf numFmtId="0" fontId="23" fillId="11" borderId="0" xfId="0" applyFont="1" applyFill="1" applyAlignment="1">
      <alignment vertical="center"/>
    </xf>
    <xf numFmtId="0" fontId="23" fillId="11" borderId="0" xfId="0" applyFont="1" applyFill="1" applyAlignment="1">
      <alignment horizontal="center" vertical="center"/>
    </xf>
    <xf numFmtId="0" fontId="23" fillId="11" borderId="10" xfId="0" applyFont="1" applyFill="1" applyBorder="1" applyAlignment="1">
      <alignment vertical="center"/>
    </xf>
    <xf numFmtId="0" fontId="23" fillId="11" borderId="41" xfId="0" applyFont="1" applyFill="1" applyBorder="1" applyAlignment="1">
      <alignment horizontal="center" vertical="center"/>
    </xf>
    <xf numFmtId="0" fontId="23" fillId="12" borderId="9" xfId="0" applyFont="1" applyFill="1" applyBorder="1" applyAlignment="1">
      <alignment horizontal="center" vertical="center"/>
    </xf>
    <xf numFmtId="0" fontId="23" fillId="12" borderId="0" xfId="0" applyFont="1" applyFill="1" applyAlignment="1">
      <alignment vertical="center"/>
    </xf>
    <xf numFmtId="0" fontId="23" fillId="12" borderId="0" xfId="0" applyFont="1" applyFill="1" applyAlignment="1">
      <alignment horizontal="center" vertical="center"/>
    </xf>
    <xf numFmtId="0" fontId="23" fillId="12" borderId="10" xfId="0" applyFont="1" applyFill="1" applyBorder="1" applyAlignment="1">
      <alignment vertical="center"/>
    </xf>
    <xf numFmtId="0" fontId="23" fillId="10" borderId="2" xfId="0" applyFont="1" applyFill="1" applyBorder="1" applyAlignment="1">
      <alignment vertical="center"/>
    </xf>
    <xf numFmtId="0" fontId="23" fillId="10" borderId="2" xfId="0" applyFont="1" applyFill="1" applyBorder="1" applyAlignment="1">
      <alignment horizontal="center" vertical="center"/>
    </xf>
    <xf numFmtId="0" fontId="23" fillId="10" borderId="13" xfId="0" applyFont="1" applyFill="1" applyBorder="1" applyAlignment="1">
      <alignment vertical="center"/>
    </xf>
    <xf numFmtId="0" fontId="23" fillId="5" borderId="0" xfId="0" applyFont="1" applyFill="1" applyAlignment="1">
      <alignment vertical="center"/>
    </xf>
    <xf numFmtId="16" fontId="23" fillId="5" borderId="0" xfId="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0" fontId="23" fillId="10" borderId="30" xfId="0" applyFont="1" applyFill="1" applyBorder="1" applyAlignment="1">
      <alignment vertical="center"/>
    </xf>
    <xf numFmtId="0" fontId="23" fillId="12" borderId="12" xfId="0" applyFont="1" applyFill="1" applyBorder="1" applyAlignment="1">
      <alignment horizontal="center" vertical="center"/>
    </xf>
    <xf numFmtId="0" fontId="23" fillId="12" borderId="2" xfId="0" applyFont="1" applyFill="1" applyBorder="1" applyAlignment="1">
      <alignment vertical="center"/>
    </xf>
    <xf numFmtId="0" fontId="23" fillId="12" borderId="2" xfId="0" applyFont="1" applyFill="1" applyBorder="1" applyAlignment="1">
      <alignment horizontal="center" vertical="center"/>
    </xf>
    <xf numFmtId="0" fontId="23" fillId="12" borderId="13" xfId="0" applyFont="1" applyFill="1" applyBorder="1" applyAlignment="1">
      <alignment vertical="center"/>
    </xf>
    <xf numFmtId="16" fontId="23" fillId="6" borderId="57" xfId="0" applyNumberFormat="1" applyFont="1" applyFill="1" applyBorder="1" applyAlignment="1">
      <alignment vertical="center"/>
    </xf>
    <xf numFmtId="16" fontId="23" fillId="7" borderId="58" xfId="0" applyNumberFormat="1" applyFont="1" applyFill="1" applyBorder="1" applyAlignment="1">
      <alignment vertical="center"/>
    </xf>
    <xf numFmtId="16" fontId="23" fillId="8" borderId="58" xfId="0" applyNumberFormat="1" applyFont="1" applyFill="1" applyBorder="1" applyAlignment="1">
      <alignment vertical="center"/>
    </xf>
    <xf numFmtId="0" fontId="23" fillId="12" borderId="41" xfId="0" applyFont="1" applyFill="1" applyBorder="1" applyAlignment="1">
      <alignment horizontal="center" vertical="center"/>
    </xf>
    <xf numFmtId="16" fontId="23" fillId="9" borderId="58" xfId="0" applyNumberFormat="1" applyFont="1" applyFill="1" applyBorder="1" applyAlignment="1">
      <alignment vertical="center"/>
    </xf>
    <xf numFmtId="0" fontId="23" fillId="9" borderId="54" xfId="0" applyFont="1" applyFill="1" applyBorder="1" applyAlignment="1">
      <alignment horizontal="center" vertical="center"/>
    </xf>
    <xf numFmtId="0" fontId="23" fillId="9" borderId="32" xfId="0" applyFont="1" applyFill="1" applyBorder="1" applyAlignment="1">
      <alignment vertical="center"/>
    </xf>
    <xf numFmtId="0" fontId="23" fillId="9" borderId="32" xfId="0" applyFont="1" applyFill="1" applyBorder="1" applyAlignment="1">
      <alignment horizontal="center" vertical="center"/>
    </xf>
    <xf numFmtId="0" fontId="23" fillId="9" borderId="33" xfId="0" applyFont="1" applyFill="1" applyBorder="1" applyAlignment="1">
      <alignment vertical="center"/>
    </xf>
    <xf numFmtId="0" fontId="23" fillId="9" borderId="34" xfId="0" applyFont="1" applyFill="1" applyBorder="1" applyAlignment="1">
      <alignment horizontal="center" vertical="center"/>
    </xf>
    <xf numFmtId="16" fontId="23" fillId="9" borderId="34" xfId="0" applyNumberFormat="1" applyFont="1" applyFill="1" applyBorder="1" applyAlignment="1">
      <alignment vertical="center"/>
    </xf>
    <xf numFmtId="16" fontId="23" fillId="9" borderId="78" xfId="0" applyNumberFormat="1" applyFont="1" applyFill="1" applyBorder="1" applyAlignment="1">
      <alignment vertical="center"/>
    </xf>
    <xf numFmtId="16" fontId="23" fillId="7" borderId="30" xfId="0" applyNumberFormat="1" applyFont="1" applyFill="1" applyBorder="1" applyAlignment="1">
      <alignment vertical="center"/>
    </xf>
    <xf numFmtId="16" fontId="23" fillId="9" borderId="30" xfId="0" applyNumberFormat="1" applyFont="1" applyFill="1" applyBorder="1" applyAlignment="1">
      <alignment vertical="center"/>
    </xf>
    <xf numFmtId="16" fontId="23" fillId="9" borderId="79" xfId="0" applyNumberFormat="1" applyFont="1" applyFill="1" applyBorder="1" applyAlignment="1">
      <alignment vertical="center"/>
    </xf>
    <xf numFmtId="16" fontId="23" fillId="6" borderId="29" xfId="0" applyNumberFormat="1" applyFont="1" applyFill="1" applyBorder="1" applyAlignment="1">
      <alignment vertical="center"/>
    </xf>
    <xf numFmtId="0" fontId="24" fillId="5" borderId="45" xfId="0" applyFont="1" applyFill="1" applyBorder="1" applyAlignment="1">
      <alignment horizontal="center" vertical="center"/>
    </xf>
    <xf numFmtId="16" fontId="24" fillId="5" borderId="44" xfId="0" applyNumberFormat="1" applyFont="1" applyFill="1" applyBorder="1" applyAlignment="1">
      <alignment horizontal="center" vertical="center"/>
    </xf>
    <xf numFmtId="16" fontId="24" fillId="5" borderId="80" xfId="0" applyNumberFormat="1" applyFont="1" applyFill="1" applyBorder="1" applyAlignment="1">
      <alignment horizontal="center" vertical="center"/>
    </xf>
    <xf numFmtId="16" fontId="24" fillId="5" borderId="81" xfId="0" applyNumberFormat="1" applyFont="1" applyFill="1" applyBorder="1" applyAlignment="1">
      <alignment horizontal="center" vertical="center"/>
    </xf>
    <xf numFmtId="16" fontId="23" fillId="5" borderId="84" xfId="0" applyNumberFormat="1" applyFont="1" applyFill="1" applyBorder="1" applyAlignment="1">
      <alignment horizontal="center" vertical="center"/>
    </xf>
    <xf numFmtId="16" fontId="23" fillId="5" borderId="18" xfId="0" applyNumberFormat="1" applyFont="1" applyFill="1" applyBorder="1" applyAlignment="1">
      <alignment horizontal="center" vertical="center"/>
    </xf>
    <xf numFmtId="16" fontId="23" fillId="5" borderId="83" xfId="0" applyNumberFormat="1" applyFont="1" applyFill="1" applyBorder="1" applyAlignment="1">
      <alignment horizontal="center" vertical="center"/>
    </xf>
    <xf numFmtId="16" fontId="23" fillId="5" borderId="20" xfId="0" applyNumberFormat="1" applyFont="1" applyFill="1" applyBorder="1" applyAlignment="1">
      <alignment horizontal="center" vertical="center"/>
    </xf>
    <xf numFmtId="0" fontId="23" fillId="8" borderId="54" xfId="0" applyFont="1" applyFill="1" applyBorder="1" applyAlignment="1">
      <alignment horizontal="center" vertical="center"/>
    </xf>
    <xf numFmtId="0" fontId="23" fillId="8" borderId="32" xfId="0" applyFont="1" applyFill="1" applyBorder="1" applyAlignment="1">
      <alignment vertical="center"/>
    </xf>
    <xf numFmtId="0" fontId="23" fillId="8" borderId="32" xfId="0" applyFont="1" applyFill="1" applyBorder="1" applyAlignment="1">
      <alignment horizontal="center" vertical="center"/>
    </xf>
    <xf numFmtId="0" fontId="23" fillId="8" borderId="33" xfId="0" applyFont="1" applyFill="1" applyBorder="1" applyAlignment="1">
      <alignment vertical="center"/>
    </xf>
    <xf numFmtId="0" fontId="23" fillId="8" borderId="34" xfId="0" applyFont="1" applyFill="1" applyBorder="1" applyAlignment="1">
      <alignment horizontal="center" vertical="center"/>
    </xf>
    <xf numFmtId="16" fontId="23" fillId="8" borderId="34" xfId="0" applyNumberFormat="1" applyFont="1" applyFill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23" fillId="13" borderId="41" xfId="0" applyFont="1" applyFill="1" applyBorder="1" applyAlignment="1">
      <alignment horizontal="center" vertical="center"/>
    </xf>
    <xf numFmtId="0" fontId="23" fillId="13" borderId="0" xfId="0" applyFont="1" applyFill="1" applyAlignment="1">
      <alignment vertical="center"/>
    </xf>
    <xf numFmtId="0" fontId="23" fillId="13" borderId="0" xfId="0" applyFont="1" applyFill="1" applyAlignment="1">
      <alignment horizontal="center" vertical="center"/>
    </xf>
    <xf numFmtId="0" fontId="23" fillId="13" borderId="10" xfId="0" applyFont="1" applyFill="1" applyBorder="1" applyAlignment="1">
      <alignment vertical="center"/>
    </xf>
    <xf numFmtId="0" fontId="23" fillId="13" borderId="22" xfId="0" applyFont="1" applyFill="1" applyBorder="1" applyAlignment="1">
      <alignment horizontal="center" vertical="center"/>
    </xf>
    <xf numFmtId="16" fontId="23" fillId="13" borderId="22" xfId="0" applyNumberFormat="1" applyFont="1" applyFill="1" applyBorder="1" applyAlignment="1">
      <alignment vertical="center"/>
    </xf>
    <xf numFmtId="16" fontId="23" fillId="13" borderId="30" xfId="0" applyNumberFormat="1" applyFont="1" applyFill="1" applyBorder="1" applyAlignment="1">
      <alignment vertical="center"/>
    </xf>
    <xf numFmtId="0" fontId="23" fillId="5" borderId="83" xfId="0" applyFont="1" applyFill="1" applyBorder="1" applyAlignment="1">
      <alignment vertical="center"/>
    </xf>
    <xf numFmtId="0" fontId="23" fillId="5" borderId="20" xfId="0" applyFont="1" applyFill="1" applyBorder="1" applyAlignment="1">
      <alignment vertical="center"/>
    </xf>
    <xf numFmtId="0" fontId="23" fillId="5" borderId="88" xfId="0" applyFont="1" applyFill="1" applyBorder="1" applyAlignment="1">
      <alignment vertical="center"/>
    </xf>
    <xf numFmtId="0" fontId="23" fillId="5" borderId="84" xfId="0" applyFont="1" applyFill="1" applyBorder="1" applyAlignment="1">
      <alignment vertical="center"/>
    </xf>
    <xf numFmtId="0" fontId="23" fillId="5" borderId="18" xfId="0" applyFont="1" applyFill="1" applyBorder="1" applyAlignment="1">
      <alignment vertical="center"/>
    </xf>
    <xf numFmtId="0" fontId="23" fillId="5" borderId="95" xfId="0" applyFont="1" applyFill="1" applyBorder="1" applyAlignment="1">
      <alignment vertical="center"/>
    </xf>
    <xf numFmtId="16" fontId="23" fillId="6" borderId="43" xfId="0" applyNumberFormat="1" applyFont="1" applyFill="1" applyBorder="1" applyAlignment="1">
      <alignment vertical="center"/>
    </xf>
    <xf numFmtId="0" fontId="26" fillId="0" borderId="0" xfId="0" applyFont="1"/>
    <xf numFmtId="0" fontId="8" fillId="4" borderId="3" xfId="2" applyFont="1" applyFill="1" applyBorder="1" applyAlignment="1">
      <alignment vertical="center" wrapText="1"/>
    </xf>
    <xf numFmtId="0" fontId="8" fillId="4" borderId="97" xfId="2" applyFont="1" applyFill="1" applyBorder="1" applyAlignment="1">
      <alignment vertical="center" wrapText="1"/>
    </xf>
    <xf numFmtId="0" fontId="8" fillId="4" borderId="96" xfId="2" applyFont="1" applyFill="1" applyBorder="1" applyAlignment="1">
      <alignment vertical="center" wrapText="1"/>
    </xf>
    <xf numFmtId="16" fontId="23" fillId="8" borderId="30" xfId="0" applyNumberFormat="1" applyFont="1" applyFill="1" applyBorder="1" applyAlignment="1">
      <alignment vertical="center"/>
    </xf>
    <xf numFmtId="16" fontId="23" fillId="9" borderId="1" xfId="0" applyNumberFormat="1" applyFont="1" applyFill="1" applyBorder="1" applyAlignment="1">
      <alignment vertical="center"/>
    </xf>
    <xf numFmtId="0" fontId="8" fillId="4" borderId="99" xfId="2" applyFont="1" applyFill="1" applyBorder="1" applyAlignment="1">
      <alignment vertical="center" wrapText="1"/>
    </xf>
    <xf numFmtId="16" fontId="23" fillId="8" borderId="79" xfId="0" applyNumberFormat="1" applyFont="1" applyFill="1" applyBorder="1" applyAlignment="1">
      <alignment vertical="center"/>
    </xf>
    <xf numFmtId="0" fontId="23" fillId="13" borderId="54" xfId="0" applyFont="1" applyFill="1" applyBorder="1" applyAlignment="1">
      <alignment horizontal="center" vertical="center"/>
    </xf>
    <xf numFmtId="0" fontId="23" fillId="13" borderId="35" xfId="0" applyFont="1" applyFill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16" fontId="10" fillId="2" borderId="67" xfId="0" applyNumberFormat="1" applyFont="1" applyFill="1" applyBorder="1"/>
    <xf numFmtId="0" fontId="8" fillId="4" borderId="62" xfId="2" applyFont="1" applyFill="1" applyBorder="1" applyAlignment="1">
      <alignment horizontal="center" vertical="center" wrapText="1"/>
    </xf>
    <xf numFmtId="0" fontId="7" fillId="4" borderId="96" xfId="2" applyFont="1" applyFill="1" applyBorder="1" applyAlignment="1">
      <alignment horizontal="center" vertical="center" wrapText="1"/>
    </xf>
    <xf numFmtId="0" fontId="23" fillId="5" borderId="101" xfId="0" applyFont="1" applyFill="1" applyBorder="1" applyAlignment="1">
      <alignment vertical="center"/>
    </xf>
    <xf numFmtId="0" fontId="23" fillId="5" borderId="17" xfId="0" applyFont="1" applyFill="1" applyBorder="1" applyAlignment="1">
      <alignment vertical="center"/>
    </xf>
    <xf numFmtId="0" fontId="23" fillId="5" borderId="89" xfId="0" applyFont="1" applyFill="1" applyBorder="1" applyAlignment="1">
      <alignment vertical="center"/>
    </xf>
    <xf numFmtId="0" fontId="23" fillId="8" borderId="2" xfId="0" applyFont="1" applyFill="1" applyBorder="1" applyAlignment="1">
      <alignment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13" xfId="0" applyFont="1" applyFill="1" applyBorder="1" applyAlignment="1">
      <alignment vertical="center"/>
    </xf>
    <xf numFmtId="16" fontId="23" fillId="8" borderId="23" xfId="0" applyNumberFormat="1" applyFont="1" applyFill="1" applyBorder="1" applyAlignment="1">
      <alignment vertical="center"/>
    </xf>
    <xf numFmtId="0" fontId="23" fillId="8" borderId="9" xfId="0" applyFont="1" applyFill="1" applyBorder="1" applyAlignment="1">
      <alignment horizontal="center" vertical="center" wrapText="1"/>
    </xf>
    <xf numFmtId="0" fontId="23" fillId="6" borderId="35" xfId="0" applyFont="1" applyFill="1" applyBorder="1" applyAlignment="1">
      <alignment horizontal="center" vertical="center" wrapText="1"/>
    </xf>
    <xf numFmtId="0" fontId="23" fillId="7" borderId="41" xfId="0" applyFont="1" applyFill="1" applyBorder="1" applyAlignment="1">
      <alignment horizontal="center" vertical="center" wrapText="1"/>
    </xf>
    <xf numFmtId="0" fontId="23" fillId="8" borderId="54" xfId="0" applyFont="1" applyFill="1" applyBorder="1" applyAlignment="1">
      <alignment horizontal="center" vertical="center" wrapText="1"/>
    </xf>
    <xf numFmtId="16" fontId="23" fillId="8" borderId="31" xfId="0" applyNumberFormat="1" applyFont="1" applyFill="1" applyBorder="1" applyAlignment="1">
      <alignment vertical="center"/>
    </xf>
    <xf numFmtId="16" fontId="23" fillId="8" borderId="27" xfId="0" applyNumberFormat="1" applyFont="1" applyFill="1" applyBorder="1" applyAlignment="1">
      <alignment vertical="center"/>
    </xf>
    <xf numFmtId="0" fontId="23" fillId="8" borderId="23" xfId="0" applyFont="1" applyFill="1" applyBorder="1" applyAlignment="1">
      <alignment horizontal="center" vertical="center"/>
    </xf>
    <xf numFmtId="0" fontId="23" fillId="8" borderId="12" xfId="0" applyFont="1" applyFill="1" applyBorder="1" applyAlignment="1">
      <alignment horizontal="center" vertical="center" wrapText="1"/>
    </xf>
    <xf numFmtId="0" fontId="27" fillId="0" borderId="0" xfId="0" applyFont="1"/>
    <xf numFmtId="0" fontId="10" fillId="0" borderId="28" xfId="0" applyFont="1" applyBorder="1" applyAlignment="1">
      <alignment vertical="center"/>
    </xf>
    <xf numFmtId="16" fontId="10" fillId="0" borderId="68" xfId="0" applyNumberFormat="1" applyFont="1" applyBorder="1" applyAlignment="1">
      <alignment horizontal="right" vertical="center"/>
    </xf>
    <xf numFmtId="0" fontId="23" fillId="12" borderId="12" xfId="0" applyFont="1" applyFill="1" applyBorder="1" applyAlignment="1">
      <alignment horizontal="center" vertical="center" wrapText="1"/>
    </xf>
    <xf numFmtId="0" fontId="23" fillId="8" borderId="12" xfId="0" applyFont="1" applyFill="1" applyBorder="1" applyAlignment="1">
      <alignment horizontal="center" vertical="center"/>
    </xf>
    <xf numFmtId="0" fontId="23" fillId="6" borderId="5" xfId="0" applyFont="1" applyFill="1" applyBorder="1" applyAlignment="1">
      <alignment horizontal="center" vertical="center" wrapText="1"/>
    </xf>
    <xf numFmtId="0" fontId="8" fillId="4" borderId="106" xfId="2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20" xfId="0" applyFont="1" applyBorder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0" fontId="23" fillId="12" borderId="9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left" vertical="center" wrapText="1"/>
    </xf>
    <xf numFmtId="0" fontId="18" fillId="4" borderId="17" xfId="0" applyFont="1" applyFill="1" applyBorder="1" applyAlignment="1">
      <alignment horizontal="left" vertical="center" wrapText="1"/>
    </xf>
    <xf numFmtId="0" fontId="18" fillId="4" borderId="18" xfId="0" applyFont="1" applyFill="1" applyBorder="1" applyAlignment="1">
      <alignment horizontal="left" vertical="center" wrapText="1"/>
    </xf>
    <xf numFmtId="0" fontId="25" fillId="5" borderId="8" xfId="0" applyFont="1" applyFill="1" applyBorder="1" applyAlignment="1">
      <alignment horizontal="center" vertical="center"/>
    </xf>
    <xf numFmtId="0" fontId="25" fillId="5" borderId="11" xfId="0" applyFont="1" applyFill="1" applyBorder="1" applyAlignment="1">
      <alignment horizontal="center" vertical="center"/>
    </xf>
    <xf numFmtId="0" fontId="25" fillId="5" borderId="14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center" vertical="center"/>
    </xf>
    <xf numFmtId="0" fontId="24" fillId="5" borderId="11" xfId="0" applyFont="1" applyFill="1" applyBorder="1" applyAlignment="1">
      <alignment horizontal="center" vertical="center"/>
    </xf>
    <xf numFmtId="0" fontId="24" fillId="5" borderId="14" xfId="0" applyFont="1" applyFill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66" xfId="0" applyFont="1" applyFill="1" applyBorder="1" applyAlignment="1">
      <alignment horizontal="center" vertical="center"/>
    </xf>
    <xf numFmtId="0" fontId="24" fillId="5" borderId="15" xfId="0" applyFont="1" applyFill="1" applyBorder="1" applyAlignment="1">
      <alignment horizontal="center" vertical="center"/>
    </xf>
    <xf numFmtId="0" fontId="24" fillId="5" borderId="0" xfId="0" applyFont="1" applyFill="1" applyAlignment="1">
      <alignment horizontal="center" vertical="center"/>
    </xf>
    <xf numFmtId="0" fontId="24" fillId="5" borderId="67" xfId="0" applyFont="1" applyFill="1" applyBorder="1" applyAlignment="1">
      <alignment horizontal="center" vertical="center"/>
    </xf>
    <xf numFmtId="0" fontId="24" fillId="5" borderId="28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24" fillId="5" borderId="68" xfId="0" applyFont="1" applyFill="1" applyBorder="1" applyAlignment="1">
      <alignment horizontal="center" vertical="center"/>
    </xf>
    <xf numFmtId="16" fontId="24" fillId="5" borderId="8" xfId="0" applyNumberFormat="1" applyFont="1" applyFill="1" applyBorder="1" applyAlignment="1">
      <alignment horizontal="center" vertical="center"/>
    </xf>
    <xf numFmtId="16" fontId="24" fillId="5" borderId="11" xfId="0" applyNumberFormat="1" applyFont="1" applyFill="1" applyBorder="1" applyAlignment="1">
      <alignment horizontal="center" vertical="center"/>
    </xf>
    <xf numFmtId="16" fontId="24" fillId="5" borderId="14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6" fillId="4" borderId="8" xfId="2" applyFont="1" applyFill="1" applyBorder="1" applyAlignment="1">
      <alignment horizontal="center" vertical="center" wrapText="1"/>
    </xf>
    <xf numFmtId="0" fontId="6" fillId="4" borderId="14" xfId="2" applyFont="1" applyFill="1" applyBorder="1" applyAlignment="1">
      <alignment horizontal="center" vertical="center" wrapText="1"/>
    </xf>
    <xf numFmtId="0" fontId="7" fillId="4" borderId="24" xfId="2" applyFont="1" applyFill="1" applyBorder="1" applyAlignment="1">
      <alignment horizontal="center" vertical="center" wrapText="1"/>
    </xf>
    <xf numFmtId="0" fontId="7" fillId="4" borderId="6" xfId="2" applyFont="1" applyFill="1" applyBorder="1" applyAlignment="1">
      <alignment horizontal="center" vertical="center" wrapText="1"/>
    </xf>
    <xf numFmtId="0" fontId="7" fillId="4" borderId="7" xfId="2" applyFont="1" applyFill="1" applyBorder="1" applyAlignment="1">
      <alignment horizontal="center" vertical="center" wrapText="1"/>
    </xf>
    <xf numFmtId="0" fontId="7" fillId="4" borderId="28" xfId="2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4" borderId="13" xfId="2" applyFont="1" applyFill="1" applyBorder="1" applyAlignment="1">
      <alignment horizontal="center" vertical="center" wrapText="1"/>
    </xf>
    <xf numFmtId="0" fontId="7" fillId="4" borderId="21" xfId="2" applyFont="1" applyFill="1" applyBorder="1" applyAlignment="1">
      <alignment horizontal="center" vertical="center" wrapText="1"/>
    </xf>
    <xf numFmtId="0" fontId="7" fillId="4" borderId="23" xfId="2" applyFont="1" applyFill="1" applyBorder="1" applyAlignment="1">
      <alignment horizontal="center" vertical="center" wrapText="1"/>
    </xf>
    <xf numFmtId="0" fontId="7" fillId="4" borderId="25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 wrapText="1"/>
    </xf>
    <xf numFmtId="0" fontId="8" fillId="4" borderId="26" xfId="2" applyFont="1" applyFill="1" applyBorder="1" applyAlignment="1">
      <alignment horizontal="center" vertical="center" wrapText="1"/>
    </xf>
    <xf numFmtId="0" fontId="8" fillId="4" borderId="31" xfId="2" applyFont="1" applyFill="1" applyBorder="1" applyAlignment="1">
      <alignment horizontal="center" vertical="center" wrapText="1"/>
    </xf>
    <xf numFmtId="0" fontId="8" fillId="4" borderId="29" xfId="2" applyFont="1" applyFill="1" applyBorder="1" applyAlignment="1">
      <alignment horizontal="center" vertical="center" wrapText="1"/>
    </xf>
    <xf numFmtId="0" fontId="8" fillId="4" borderId="6" xfId="2" applyFont="1" applyFill="1" applyBorder="1" applyAlignment="1">
      <alignment horizontal="center" vertical="center" wrapText="1"/>
    </xf>
    <xf numFmtId="0" fontId="8" fillId="4" borderId="7" xfId="2" applyFont="1" applyFill="1" applyBorder="1" applyAlignment="1">
      <alignment horizontal="center" vertical="center" wrapText="1"/>
    </xf>
    <xf numFmtId="16" fontId="23" fillId="5" borderId="8" xfId="0" applyNumberFormat="1" applyFont="1" applyFill="1" applyBorder="1" applyAlignment="1">
      <alignment horizontal="center" vertical="center"/>
    </xf>
    <xf numFmtId="16" fontId="23" fillId="5" borderId="11" xfId="0" applyNumberFormat="1" applyFont="1" applyFill="1" applyBorder="1" applyAlignment="1">
      <alignment horizontal="center" vertical="center"/>
    </xf>
    <xf numFmtId="16" fontId="23" fillId="5" borderId="14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3" fillId="5" borderId="24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66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0" fontId="23" fillId="5" borderId="67" xfId="0" applyFont="1" applyFill="1" applyBorder="1" applyAlignment="1">
      <alignment horizontal="center" vertical="center"/>
    </xf>
    <xf numFmtId="0" fontId="23" fillId="5" borderId="28" xfId="0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0" fontId="23" fillId="5" borderId="68" xfId="0" applyFont="1" applyFill="1" applyBorder="1" applyAlignment="1">
      <alignment horizontal="center" vertical="center"/>
    </xf>
    <xf numFmtId="0" fontId="8" fillId="4" borderId="66" xfId="2" applyFont="1" applyFill="1" applyBorder="1" applyAlignment="1">
      <alignment horizontal="center" vertical="center" wrapText="1"/>
    </xf>
    <xf numFmtId="0" fontId="8" fillId="4" borderId="68" xfId="2" applyFont="1" applyFill="1" applyBorder="1" applyAlignment="1">
      <alignment horizontal="center" vertical="center" wrapText="1"/>
    </xf>
    <xf numFmtId="0" fontId="7" fillId="4" borderId="97" xfId="2" applyFont="1" applyFill="1" applyBorder="1" applyAlignment="1">
      <alignment horizontal="center" vertical="center" wrapText="1"/>
    </xf>
    <xf numFmtId="0" fontId="7" fillId="4" borderId="98" xfId="2" applyFont="1" applyFill="1" applyBorder="1" applyAlignment="1">
      <alignment horizontal="center" vertical="center" wrapText="1"/>
    </xf>
    <xf numFmtId="16" fontId="6" fillId="4" borderId="20" xfId="2" applyNumberFormat="1" applyFont="1" applyFill="1" applyBorder="1" applyAlignment="1">
      <alignment horizontal="right" vertical="center"/>
    </xf>
    <xf numFmtId="16" fontId="6" fillId="4" borderId="17" xfId="2" applyNumberFormat="1" applyFont="1" applyFill="1" applyBorder="1" applyAlignment="1">
      <alignment horizontal="right" vertical="center"/>
    </xf>
    <xf numFmtId="16" fontId="6" fillId="4" borderId="18" xfId="2" applyNumberFormat="1" applyFont="1" applyFill="1" applyBorder="1" applyAlignment="1">
      <alignment horizontal="right" vertical="center"/>
    </xf>
    <xf numFmtId="0" fontId="0" fillId="10" borderId="20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18" xfId="0" applyFill="1" applyBorder="1" applyAlignment="1">
      <alignment horizontal="center"/>
    </xf>
    <xf numFmtId="16" fontId="10" fillId="4" borderId="16" xfId="2" applyNumberFormat="1" applyFont="1" applyFill="1" applyBorder="1" applyAlignment="1">
      <alignment horizontal="right" vertical="center"/>
    </xf>
    <xf numFmtId="16" fontId="10" fillId="4" borderId="17" xfId="2" applyNumberFormat="1" applyFont="1" applyFill="1" applyBorder="1" applyAlignment="1">
      <alignment horizontal="right" vertical="center"/>
    </xf>
    <xf numFmtId="16" fontId="10" fillId="4" borderId="18" xfId="2" applyNumberFormat="1" applyFont="1" applyFill="1" applyBorder="1" applyAlignment="1">
      <alignment horizontal="right" vertical="center"/>
    </xf>
    <xf numFmtId="0" fontId="0" fillId="0" borderId="20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16" fontId="6" fillId="4" borderId="16" xfId="2" applyNumberFormat="1" applyFont="1" applyFill="1" applyBorder="1" applyAlignment="1">
      <alignment horizontal="right" vertical="center"/>
    </xf>
    <xf numFmtId="0" fontId="10" fillId="0" borderId="20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10" fillId="0" borderId="18" xfId="0" applyFont="1" applyBorder="1" applyAlignment="1">
      <alignment horizontal="left"/>
    </xf>
    <xf numFmtId="16" fontId="23" fillId="5" borderId="92" xfId="0" applyNumberFormat="1" applyFont="1" applyFill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23" fillId="2" borderId="92" xfId="0" applyFont="1" applyFill="1" applyBorder="1" applyAlignment="1">
      <alignment horizontal="center" vertical="center"/>
    </xf>
    <xf numFmtId="0" fontId="23" fillId="5" borderId="93" xfId="0" applyFont="1" applyFill="1" applyBorder="1" applyAlignment="1">
      <alignment horizontal="center" vertical="center"/>
    </xf>
    <xf numFmtId="0" fontId="23" fillId="5" borderId="86" xfId="0" applyFont="1" applyFill="1" applyBorder="1" applyAlignment="1">
      <alignment horizontal="center" vertical="center"/>
    </xf>
    <xf numFmtId="0" fontId="23" fillId="5" borderId="94" xfId="0" applyFont="1" applyFill="1" applyBorder="1" applyAlignment="1">
      <alignment horizontal="center" vertical="center"/>
    </xf>
    <xf numFmtId="0" fontId="8" fillId="4" borderId="27" xfId="2" applyFont="1" applyFill="1" applyBorder="1" applyAlignment="1">
      <alignment horizontal="center" vertical="center" wrapText="1"/>
    </xf>
    <xf numFmtId="16" fontId="23" fillId="2" borderId="8" xfId="0" applyNumberFormat="1" applyFont="1" applyFill="1" applyBorder="1" applyAlignment="1">
      <alignment horizontal="center" vertical="center"/>
    </xf>
    <xf numFmtId="16" fontId="23" fillId="2" borderId="11" xfId="0" applyNumberFormat="1" applyFont="1" applyFill="1" applyBorder="1" applyAlignment="1">
      <alignment horizontal="center" vertical="center"/>
    </xf>
    <xf numFmtId="16" fontId="23" fillId="2" borderId="14" xfId="0" applyNumberFormat="1" applyFont="1" applyFill="1" applyBorder="1" applyAlignment="1">
      <alignment horizontal="center" vertical="center"/>
    </xf>
    <xf numFmtId="0" fontId="0" fillId="10" borderId="19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10" fillId="0" borderId="19" xfId="0" applyFont="1" applyBorder="1" applyAlignment="1">
      <alignment horizontal="left"/>
    </xf>
    <xf numFmtId="0" fontId="8" fillId="4" borderId="24" xfId="2" applyFont="1" applyFill="1" applyBorder="1" applyAlignment="1">
      <alignment horizontal="center" vertical="center" wrapText="1"/>
    </xf>
    <xf numFmtId="0" fontId="8" fillId="4" borderId="28" xfId="2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16" fontId="10" fillId="0" borderId="8" xfId="0" applyNumberFormat="1" applyFont="1" applyBorder="1" applyAlignment="1">
      <alignment horizontal="center" vertical="center"/>
    </xf>
    <xf numFmtId="16" fontId="10" fillId="0" borderId="11" xfId="0" applyNumberFormat="1" applyFont="1" applyBorder="1" applyAlignment="1">
      <alignment horizontal="center" vertical="center"/>
    </xf>
    <xf numFmtId="16" fontId="10" fillId="0" borderId="14" xfId="0" applyNumberFormat="1" applyFont="1" applyBorder="1" applyAlignment="1">
      <alignment horizontal="center" vertical="center"/>
    </xf>
    <xf numFmtId="0" fontId="7" fillId="4" borderId="62" xfId="2" applyFont="1" applyFill="1" applyBorder="1" applyAlignment="1">
      <alignment horizontal="center" vertical="center" wrapText="1"/>
    </xf>
    <xf numFmtId="0" fontId="6" fillId="4" borderId="11" xfId="2" applyFont="1" applyFill="1" applyBorder="1" applyAlignment="1">
      <alignment horizontal="center" vertical="center" wrapText="1"/>
    </xf>
    <xf numFmtId="0" fontId="7" fillId="4" borderId="15" xfId="2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 wrapText="1"/>
    </xf>
    <xf numFmtId="0" fontId="7" fillId="4" borderId="10" xfId="2" applyFont="1" applyFill="1" applyBorder="1" applyAlignment="1">
      <alignment horizontal="center" vertical="center" wrapText="1"/>
    </xf>
    <xf numFmtId="0" fontId="7" fillId="4" borderId="22" xfId="2" applyFont="1" applyFill="1" applyBorder="1" applyAlignment="1">
      <alignment horizontal="center" vertical="center" wrapText="1"/>
    </xf>
    <xf numFmtId="16" fontId="23" fillId="2" borderId="21" xfId="0" applyNumberFormat="1" applyFont="1" applyFill="1" applyBorder="1" applyAlignment="1">
      <alignment horizontal="center" vertical="center"/>
    </xf>
    <xf numFmtId="16" fontId="23" fillId="2" borderId="23" xfId="0" applyNumberFormat="1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29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21" xfId="0" applyFont="1" applyFill="1" applyBorder="1" applyAlignment="1">
      <alignment horizontal="center" vertical="center"/>
    </xf>
    <xf numFmtId="0" fontId="23" fillId="2" borderId="23" xfId="0" applyFont="1" applyFill="1" applyBorder="1" applyAlignment="1">
      <alignment horizontal="center" vertical="center"/>
    </xf>
    <xf numFmtId="0" fontId="8" fillId="4" borderId="25" xfId="2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center" vertical="center" wrapText="1"/>
    </xf>
    <xf numFmtId="0" fontId="8" fillId="4" borderId="62" xfId="2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0" fillId="0" borderId="20" xfId="0" applyFont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0" fillId="0" borderId="18" xfId="0" applyFont="1" applyBorder="1" applyAlignment="1">
      <alignment horizontal="left" vertical="top"/>
    </xf>
    <xf numFmtId="0" fontId="23" fillId="2" borderId="9" xfId="0" applyFont="1" applyFill="1" applyBorder="1" applyAlignment="1">
      <alignment horizontal="center" vertical="center"/>
    </xf>
    <xf numFmtId="16" fontId="23" fillId="2" borderId="5" xfId="0" applyNumberFormat="1" applyFont="1" applyFill="1" applyBorder="1" applyAlignment="1">
      <alignment horizontal="center" vertical="center"/>
    </xf>
    <xf numFmtId="16" fontId="23" fillId="2" borderId="9" xfId="0" applyNumberFormat="1" applyFont="1" applyFill="1" applyBorder="1" applyAlignment="1">
      <alignment horizontal="center" vertical="center"/>
    </xf>
    <xf numFmtId="16" fontId="23" fillId="2" borderId="12" xfId="0" applyNumberFormat="1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5" xfId="0" applyFont="1" applyFill="1" applyBorder="1" applyAlignment="1">
      <alignment horizontal="center" vertical="center"/>
    </xf>
    <xf numFmtId="0" fontId="23" fillId="5" borderId="11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23" fillId="5" borderId="14" xfId="0" applyFont="1" applyFill="1" applyBorder="1" applyAlignment="1">
      <alignment horizontal="center" vertical="center"/>
    </xf>
    <xf numFmtId="0" fontId="23" fillId="5" borderId="12" xfId="0" applyFont="1" applyFill="1" applyBorder="1" applyAlignment="1">
      <alignment horizontal="center" vertical="center"/>
    </xf>
    <xf numFmtId="16" fontId="23" fillId="5" borderId="5" xfId="0" applyNumberFormat="1" applyFont="1" applyFill="1" applyBorder="1" applyAlignment="1">
      <alignment horizontal="center" vertical="center"/>
    </xf>
    <xf numFmtId="16" fontId="23" fillId="5" borderId="9" xfId="0" applyNumberFormat="1" applyFont="1" applyFill="1" applyBorder="1" applyAlignment="1">
      <alignment horizontal="center" vertical="center"/>
    </xf>
    <xf numFmtId="16" fontId="23" fillId="5" borderId="12" xfId="0" applyNumberFormat="1" applyFont="1" applyFill="1" applyBorder="1" applyAlignment="1">
      <alignment horizontal="center" vertical="center"/>
    </xf>
    <xf numFmtId="0" fontId="23" fillId="2" borderId="24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  <xf numFmtId="0" fontId="23" fillId="5" borderId="13" xfId="0" applyFont="1" applyFill="1" applyBorder="1" applyAlignment="1">
      <alignment horizontal="center" vertical="center"/>
    </xf>
    <xf numFmtId="16" fontId="23" fillId="5" borderId="71" xfId="0" applyNumberFormat="1" applyFont="1" applyFill="1" applyBorder="1" applyAlignment="1">
      <alignment horizontal="center" vertical="center"/>
    </xf>
    <xf numFmtId="16" fontId="23" fillId="5" borderId="19" xfId="0" applyNumberFormat="1" applyFont="1" applyFill="1" applyBorder="1" applyAlignment="1">
      <alignment horizontal="center" vertical="center"/>
    </xf>
    <xf numFmtId="16" fontId="23" fillId="5" borderId="76" xfId="0" applyNumberFormat="1" applyFont="1" applyFill="1" applyBorder="1" applyAlignment="1">
      <alignment horizontal="center" vertical="center"/>
    </xf>
    <xf numFmtId="0" fontId="23" fillId="5" borderId="71" xfId="0" applyFont="1" applyFill="1" applyBorder="1" applyAlignment="1">
      <alignment horizontal="center" vertical="center"/>
    </xf>
    <xf numFmtId="0" fontId="23" fillId="5" borderId="19" xfId="0" applyFont="1" applyFill="1" applyBorder="1" applyAlignment="1">
      <alignment horizontal="center" vertical="center"/>
    </xf>
    <xf numFmtId="0" fontId="23" fillId="5" borderId="76" xfId="0" applyFont="1" applyFill="1" applyBorder="1" applyAlignment="1">
      <alignment horizontal="center" vertical="center"/>
    </xf>
    <xf numFmtId="0" fontId="23" fillId="2" borderId="71" xfId="0" applyFont="1" applyFill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/>
    </xf>
    <xf numFmtId="0" fontId="23" fillId="2" borderId="76" xfId="0" applyFont="1" applyFill="1" applyBorder="1" applyAlignment="1">
      <alignment horizontal="center" vertical="center"/>
    </xf>
    <xf numFmtId="16" fontId="23" fillId="2" borderId="71" xfId="0" applyNumberFormat="1" applyFont="1" applyFill="1" applyBorder="1" applyAlignment="1">
      <alignment horizontal="center" vertical="center"/>
    </xf>
    <xf numFmtId="16" fontId="23" fillId="2" borderId="19" xfId="0" applyNumberFormat="1" applyFont="1" applyFill="1" applyBorder="1" applyAlignment="1">
      <alignment horizontal="center" vertical="center"/>
    </xf>
    <xf numFmtId="16" fontId="23" fillId="2" borderId="76" xfId="0" applyNumberFormat="1" applyFont="1" applyFill="1" applyBorder="1" applyAlignment="1">
      <alignment horizontal="center" vertical="center"/>
    </xf>
    <xf numFmtId="16" fontId="23" fillId="5" borderId="21" xfId="0" applyNumberFormat="1" applyFont="1" applyFill="1" applyBorder="1" applyAlignment="1">
      <alignment horizontal="center" vertical="center"/>
    </xf>
    <xf numFmtId="16" fontId="23" fillId="5" borderId="22" xfId="0" applyNumberFormat="1" applyFont="1" applyFill="1" applyBorder="1" applyAlignment="1">
      <alignment horizontal="center" vertical="center"/>
    </xf>
    <xf numFmtId="16" fontId="23" fillId="5" borderId="23" xfId="0" applyNumberFormat="1" applyFont="1" applyFill="1" applyBorder="1" applyAlignment="1">
      <alignment horizontal="center" vertical="center"/>
    </xf>
    <xf numFmtId="0" fontId="23" fillId="2" borderId="70" xfId="0" applyFont="1" applyFill="1" applyBorder="1" applyAlignment="1">
      <alignment horizontal="center" vertical="center"/>
    </xf>
    <xf numFmtId="0" fontId="23" fillId="2" borderId="73" xfId="0" applyFont="1" applyFill="1" applyBorder="1" applyAlignment="1">
      <alignment horizontal="center" vertical="center"/>
    </xf>
    <xf numFmtId="0" fontId="23" fillId="2" borderId="75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23" fillId="2" borderId="22" xfId="0" applyFont="1" applyFill="1" applyBorder="1" applyAlignment="1">
      <alignment horizontal="center" vertical="center"/>
    </xf>
    <xf numFmtId="0" fontId="23" fillId="5" borderId="29" xfId="0" applyFont="1" applyFill="1" applyBorder="1" applyAlignment="1">
      <alignment horizontal="center" vertical="center"/>
    </xf>
    <xf numFmtId="0" fontId="23" fillId="5" borderId="30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8" fillId="4" borderId="69" xfId="2" applyFont="1" applyFill="1" applyBorder="1" applyAlignment="1">
      <alignment horizontal="center" vertical="center" wrapText="1"/>
    </xf>
    <xf numFmtId="0" fontId="7" fillId="4" borderId="53" xfId="2" applyFont="1" applyFill="1" applyBorder="1" applyAlignment="1">
      <alignment horizontal="center" vertical="center" wrapText="1"/>
    </xf>
    <xf numFmtId="0" fontId="7" fillId="4" borderId="32" xfId="2" applyFont="1" applyFill="1" applyBorder="1" applyAlignment="1">
      <alignment horizontal="center" vertical="center" wrapText="1"/>
    </xf>
    <xf numFmtId="0" fontId="7" fillId="4" borderId="33" xfId="2" applyFont="1" applyFill="1" applyBorder="1" applyAlignment="1">
      <alignment horizontal="center" vertical="center" wrapText="1"/>
    </xf>
    <xf numFmtId="0" fontId="10" fillId="0" borderId="72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23" fillId="2" borderId="66" xfId="0" applyFont="1" applyFill="1" applyBorder="1" applyAlignment="1">
      <alignment horizontal="center" vertical="center"/>
    </xf>
    <xf numFmtId="0" fontId="23" fillId="2" borderId="67" xfId="0" applyFont="1" applyFill="1" applyBorder="1" applyAlignment="1">
      <alignment horizontal="center" vertical="center"/>
    </xf>
    <xf numFmtId="0" fontId="23" fillId="2" borderId="68" xfId="0" applyFont="1" applyFill="1" applyBorder="1" applyAlignment="1">
      <alignment horizontal="center" vertical="center"/>
    </xf>
    <xf numFmtId="16" fontId="23" fillId="5" borderId="50" xfId="0" applyNumberFormat="1" applyFont="1" applyFill="1" applyBorder="1" applyAlignment="1">
      <alignment horizontal="center" vertical="center"/>
    </xf>
    <xf numFmtId="16" fontId="23" fillId="5" borderId="51" xfId="0" applyNumberFormat="1" applyFont="1" applyFill="1" applyBorder="1" applyAlignment="1">
      <alignment horizontal="center" vertical="center"/>
    </xf>
    <xf numFmtId="16" fontId="23" fillId="5" borderId="52" xfId="0" applyNumberFormat="1" applyFont="1" applyFill="1" applyBorder="1" applyAlignment="1">
      <alignment horizontal="center" vertical="center"/>
    </xf>
    <xf numFmtId="16" fontId="23" fillId="5" borderId="61" xfId="0" applyNumberFormat="1" applyFont="1" applyFill="1" applyBorder="1" applyAlignment="1">
      <alignment horizontal="center" vertical="center"/>
    </xf>
    <xf numFmtId="16" fontId="23" fillId="5" borderId="59" xfId="0" applyNumberFormat="1" applyFont="1" applyFill="1" applyBorder="1" applyAlignment="1">
      <alignment horizontal="center" vertical="center"/>
    </xf>
    <xf numFmtId="16" fontId="23" fillId="5" borderId="63" xfId="0" applyNumberFormat="1" applyFont="1" applyFill="1" applyBorder="1" applyAlignment="1">
      <alignment horizontal="center" vertical="center"/>
    </xf>
    <xf numFmtId="16" fontId="23" fillId="5" borderId="37" xfId="0" applyNumberFormat="1" applyFont="1" applyFill="1" applyBorder="1" applyAlignment="1">
      <alignment horizontal="center" vertical="center"/>
    </xf>
    <xf numFmtId="16" fontId="23" fillId="5" borderId="10" xfId="0" applyNumberFormat="1" applyFont="1" applyFill="1" applyBorder="1" applyAlignment="1">
      <alignment horizontal="center" vertical="center"/>
    </xf>
    <xf numFmtId="16" fontId="23" fillId="5" borderId="33" xfId="0" applyNumberFormat="1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23" fillId="2" borderId="47" xfId="0" applyFont="1" applyFill="1" applyBorder="1" applyAlignment="1">
      <alignment horizontal="center" vertical="center"/>
    </xf>
    <xf numFmtId="0" fontId="23" fillId="2" borderId="48" xfId="0" applyFont="1" applyFill="1" applyBorder="1" applyAlignment="1">
      <alignment horizontal="center" vertical="center"/>
    </xf>
    <xf numFmtId="0" fontId="23" fillId="2" borderId="49" xfId="0" applyFont="1" applyFill="1" applyBorder="1" applyAlignment="1">
      <alignment horizontal="center" vertical="center"/>
    </xf>
    <xf numFmtId="0" fontId="23" fillId="2" borderId="36" xfId="0" applyFont="1" applyFill="1" applyBorder="1" applyAlignment="1">
      <alignment horizontal="center" vertical="center"/>
    </xf>
    <xf numFmtId="0" fontId="23" fillId="2" borderId="44" xfId="0" applyFont="1" applyFill="1" applyBorder="1" applyAlignment="1">
      <alignment horizontal="center" vertical="center"/>
    </xf>
    <xf numFmtId="0" fontId="23" fillId="2" borderId="45" xfId="0" applyFont="1" applyFill="1" applyBorder="1" applyAlignment="1">
      <alignment horizontal="center" vertical="center"/>
    </xf>
    <xf numFmtId="0" fontId="23" fillId="2" borderId="32" xfId="0" applyFont="1" applyFill="1" applyBorder="1" applyAlignment="1">
      <alignment horizontal="center" vertical="center"/>
    </xf>
    <xf numFmtId="0" fontId="23" fillId="2" borderId="46" xfId="0" applyFont="1" applyFill="1" applyBorder="1" applyAlignment="1">
      <alignment horizontal="center" vertical="center"/>
    </xf>
    <xf numFmtId="16" fontId="23" fillId="2" borderId="44" xfId="0" applyNumberFormat="1" applyFont="1" applyFill="1" applyBorder="1" applyAlignment="1">
      <alignment horizontal="center" vertical="center"/>
    </xf>
    <xf numFmtId="16" fontId="23" fillId="2" borderId="45" xfId="0" applyNumberFormat="1" applyFont="1" applyFill="1" applyBorder="1" applyAlignment="1">
      <alignment horizontal="center" vertical="center"/>
    </xf>
    <xf numFmtId="16" fontId="23" fillId="2" borderId="46" xfId="0" applyNumberFormat="1" applyFont="1" applyFill="1" applyBorder="1" applyAlignment="1">
      <alignment horizontal="center" vertical="center"/>
    </xf>
    <xf numFmtId="16" fontId="23" fillId="2" borderId="37" xfId="0" applyNumberFormat="1" applyFont="1" applyFill="1" applyBorder="1" applyAlignment="1">
      <alignment horizontal="center" vertical="center"/>
    </xf>
    <xf numFmtId="16" fontId="23" fillId="2" borderId="10" xfId="0" applyNumberFormat="1" applyFont="1" applyFill="1" applyBorder="1" applyAlignment="1">
      <alignment horizontal="center" vertical="center"/>
    </xf>
    <xf numFmtId="16" fontId="23" fillId="2" borderId="33" xfId="0" applyNumberFormat="1" applyFont="1" applyFill="1" applyBorder="1" applyAlignment="1">
      <alignment horizontal="center" vertical="center"/>
    </xf>
    <xf numFmtId="16" fontId="23" fillId="2" borderId="50" xfId="0" applyNumberFormat="1" applyFont="1" applyFill="1" applyBorder="1" applyAlignment="1">
      <alignment horizontal="center" vertical="center"/>
    </xf>
    <xf numFmtId="16" fontId="23" fillId="2" borderId="51" xfId="0" applyNumberFormat="1" applyFont="1" applyFill="1" applyBorder="1" applyAlignment="1">
      <alignment horizontal="center" vertical="center"/>
    </xf>
    <xf numFmtId="16" fontId="23" fillId="2" borderId="52" xfId="0" applyNumberFormat="1" applyFont="1" applyFill="1" applyBorder="1" applyAlignment="1">
      <alignment horizontal="center" vertical="center"/>
    </xf>
    <xf numFmtId="0" fontId="23" fillId="5" borderId="36" xfId="0" applyFont="1" applyFill="1" applyBorder="1" applyAlignment="1">
      <alignment horizontal="center" vertical="center"/>
    </xf>
    <xf numFmtId="0" fontId="23" fillId="5" borderId="44" xfId="0" applyFont="1" applyFill="1" applyBorder="1" applyAlignment="1">
      <alignment horizontal="center" vertical="center"/>
    </xf>
    <xf numFmtId="0" fontId="23" fillId="5" borderId="45" xfId="0" applyFont="1" applyFill="1" applyBorder="1" applyAlignment="1">
      <alignment horizontal="center" vertical="center"/>
    </xf>
    <xf numFmtId="0" fontId="23" fillId="5" borderId="32" xfId="0" applyFont="1" applyFill="1" applyBorder="1" applyAlignment="1">
      <alignment horizontal="center" vertical="center"/>
    </xf>
    <xf numFmtId="0" fontId="23" fillId="5" borderId="46" xfId="0" applyFont="1" applyFill="1" applyBorder="1" applyAlignment="1">
      <alignment horizontal="center" vertical="center"/>
    </xf>
    <xf numFmtId="16" fontId="23" fillId="5" borderId="44" xfId="0" applyNumberFormat="1" applyFont="1" applyFill="1" applyBorder="1" applyAlignment="1">
      <alignment horizontal="center" vertical="center"/>
    </xf>
    <xf numFmtId="16" fontId="23" fillId="5" borderId="45" xfId="0" applyNumberFormat="1" applyFont="1" applyFill="1" applyBorder="1" applyAlignment="1">
      <alignment horizontal="center" vertical="center"/>
    </xf>
    <xf numFmtId="16" fontId="23" fillId="5" borderId="46" xfId="0" applyNumberFormat="1" applyFont="1" applyFill="1" applyBorder="1" applyAlignment="1">
      <alignment horizontal="center" vertical="center"/>
    </xf>
    <xf numFmtId="0" fontId="23" fillId="2" borderId="104" xfId="0" applyFont="1" applyFill="1" applyBorder="1" applyAlignment="1">
      <alignment horizontal="center" vertical="center"/>
    </xf>
    <xf numFmtId="0" fontId="23" fillId="2" borderId="65" xfId="0" applyFont="1" applyFill="1" applyBorder="1" applyAlignment="1">
      <alignment horizontal="center" vertical="center"/>
    </xf>
    <xf numFmtId="0" fontId="23" fillId="2" borderId="105" xfId="0" applyFont="1" applyFill="1" applyBorder="1" applyAlignment="1">
      <alignment horizontal="center" vertical="center"/>
    </xf>
    <xf numFmtId="0" fontId="23" fillId="5" borderId="80" xfId="0" applyFont="1" applyFill="1" applyBorder="1" applyAlignment="1">
      <alignment horizontal="center" vertical="center"/>
    </xf>
    <xf numFmtId="0" fontId="23" fillId="5" borderId="81" xfId="0" applyFont="1" applyFill="1" applyBorder="1" applyAlignment="1">
      <alignment horizontal="center" vertical="center"/>
    </xf>
    <xf numFmtId="0" fontId="23" fillId="5" borderId="103" xfId="0" applyFont="1" applyFill="1" applyBorder="1" applyAlignment="1">
      <alignment horizontal="center" vertical="center"/>
    </xf>
    <xf numFmtId="16" fontId="23" fillId="2" borderId="100" xfId="0" applyNumberFormat="1" applyFont="1" applyFill="1" applyBorder="1" applyAlignment="1">
      <alignment horizontal="center" vertical="center"/>
    </xf>
    <xf numFmtId="0" fontId="0" fillId="10" borderId="20" xfId="0" applyFill="1" applyBorder="1" applyAlignment="1">
      <alignment horizontal="left"/>
    </xf>
    <xf numFmtId="0" fontId="0" fillId="10" borderId="17" xfId="0" applyFill="1" applyBorder="1" applyAlignment="1">
      <alignment horizontal="left"/>
    </xf>
    <xf numFmtId="0" fontId="0" fillId="10" borderId="18" xfId="0" applyFill="1" applyBorder="1" applyAlignment="1">
      <alignment horizontal="left"/>
    </xf>
    <xf numFmtId="0" fontId="8" fillId="4" borderId="97" xfId="2" applyFont="1" applyFill="1" applyBorder="1" applyAlignment="1">
      <alignment horizontal="center" vertical="center" wrapText="1"/>
    </xf>
    <xf numFmtId="0" fontId="8" fillId="4" borderId="98" xfId="2" applyFont="1" applyFill="1" applyBorder="1" applyAlignment="1">
      <alignment horizontal="center" vertical="center" wrapText="1"/>
    </xf>
    <xf numFmtId="0" fontId="23" fillId="2" borderId="90" xfId="0" applyFont="1" applyFill="1" applyBorder="1" applyAlignment="1">
      <alignment horizontal="center" vertical="center"/>
    </xf>
    <xf numFmtId="0" fontId="23" fillId="2" borderId="91" xfId="0" applyFont="1" applyFill="1" applyBorder="1" applyAlignment="1">
      <alignment horizontal="center" vertical="center"/>
    </xf>
    <xf numFmtId="0" fontId="23" fillId="2" borderId="85" xfId="0" applyFont="1" applyFill="1" applyBorder="1" applyAlignment="1">
      <alignment horizontal="center" vertical="center"/>
    </xf>
    <xf numFmtId="0" fontId="23" fillId="2" borderId="55" xfId="0" applyFont="1" applyFill="1" applyBorder="1" applyAlignment="1">
      <alignment horizontal="center" vertical="center"/>
    </xf>
    <xf numFmtId="0" fontId="23" fillId="2" borderId="81" xfId="0" applyFont="1" applyFill="1" applyBorder="1" applyAlignment="1">
      <alignment horizontal="center" vertical="center"/>
    </xf>
    <xf numFmtId="0" fontId="23" fillId="2" borderId="82" xfId="0" applyFont="1" applyFill="1" applyBorder="1" applyAlignment="1">
      <alignment horizontal="center" vertical="center"/>
    </xf>
    <xf numFmtId="0" fontId="23" fillId="2" borderId="56" xfId="0" applyFont="1" applyFill="1" applyBorder="1" applyAlignment="1">
      <alignment horizontal="center" vertical="center"/>
    </xf>
    <xf numFmtId="16" fontId="23" fillId="2" borderId="64" xfId="0" applyNumberFormat="1" applyFont="1" applyFill="1" applyBorder="1" applyAlignment="1">
      <alignment horizontal="center" vertical="center"/>
    </xf>
    <xf numFmtId="16" fontId="23" fillId="2" borderId="65" xfId="0" applyNumberFormat="1" applyFont="1" applyFill="1" applyBorder="1" applyAlignment="1">
      <alignment horizontal="center" vertical="center"/>
    </xf>
    <xf numFmtId="16" fontId="23" fillId="2" borderId="87" xfId="0" applyNumberFormat="1" applyFont="1" applyFill="1" applyBorder="1" applyAlignment="1">
      <alignment horizontal="center" vertical="center"/>
    </xf>
    <xf numFmtId="16" fontId="23" fillId="2" borderId="61" xfId="0" applyNumberFormat="1" applyFont="1" applyFill="1" applyBorder="1" applyAlignment="1">
      <alignment horizontal="center" vertical="center"/>
    </xf>
    <xf numFmtId="16" fontId="23" fillId="2" borderId="59" xfId="0" applyNumberFormat="1" applyFont="1" applyFill="1" applyBorder="1" applyAlignment="1">
      <alignment horizontal="center" vertical="center"/>
    </xf>
    <xf numFmtId="16" fontId="23" fillId="2" borderId="60" xfId="0" applyNumberFormat="1" applyFont="1" applyFill="1" applyBorder="1" applyAlignment="1">
      <alignment horizontal="center" vertical="center"/>
    </xf>
    <xf numFmtId="16" fontId="23" fillId="2" borderId="26" xfId="0" applyNumberFormat="1" applyFont="1" applyFill="1" applyBorder="1" applyAlignment="1">
      <alignment horizontal="center" vertical="center"/>
    </xf>
    <xf numFmtId="16" fontId="23" fillId="2" borderId="31" xfId="0" applyNumberFormat="1" applyFont="1" applyFill="1" applyBorder="1" applyAlignment="1">
      <alignment horizontal="center" vertical="center"/>
    </xf>
    <xf numFmtId="16" fontId="23" fillId="2" borderId="27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0" fillId="0" borderId="67" xfId="0" applyFont="1" applyBorder="1" applyAlignment="1">
      <alignment horizontal="center"/>
    </xf>
    <xf numFmtId="0" fontId="23" fillId="2" borderId="30" xfId="0" applyFont="1" applyFill="1" applyBorder="1" applyAlignment="1">
      <alignment horizontal="center" vertical="center"/>
    </xf>
    <xf numFmtId="16" fontId="23" fillId="2" borderId="22" xfId="0" applyNumberFormat="1" applyFont="1" applyFill="1" applyBorder="1" applyAlignment="1">
      <alignment horizontal="center" vertical="center"/>
    </xf>
    <xf numFmtId="0" fontId="6" fillId="4" borderId="102" xfId="2" applyFont="1" applyFill="1" applyBorder="1" applyAlignment="1">
      <alignment horizontal="center" vertical="center" wrapText="1"/>
    </xf>
    <xf numFmtId="0" fontId="7" fillId="4" borderId="34" xfId="2" applyFont="1" applyFill="1" applyBorder="1" applyAlignment="1">
      <alignment horizontal="center" vertical="center" wrapText="1"/>
    </xf>
    <xf numFmtId="16" fontId="23" fillId="5" borderId="29" xfId="0" applyNumberFormat="1" applyFont="1" applyFill="1" applyBorder="1" applyAlignment="1">
      <alignment horizontal="center" vertical="center"/>
    </xf>
    <xf numFmtId="16" fontId="23" fillId="5" borderId="7" xfId="0" applyNumberFormat="1" applyFont="1" applyFill="1" applyBorder="1" applyAlignment="1">
      <alignment horizontal="center" vertical="center"/>
    </xf>
    <xf numFmtId="16" fontId="23" fillId="5" borderId="30" xfId="0" applyNumberFormat="1" applyFont="1" applyFill="1" applyBorder="1" applyAlignment="1">
      <alignment horizontal="center" vertical="center"/>
    </xf>
    <xf numFmtId="16" fontId="23" fillId="5" borderId="1" xfId="0" applyNumberFormat="1" applyFont="1" applyFill="1" applyBorder="1" applyAlignment="1">
      <alignment horizontal="center" vertical="center"/>
    </xf>
    <xf numFmtId="16" fontId="23" fillId="5" borderId="13" xfId="0" applyNumberFormat="1" applyFont="1" applyFill="1" applyBorder="1" applyAlignment="1">
      <alignment horizontal="center" vertical="center"/>
    </xf>
    <xf numFmtId="16" fontId="23" fillId="5" borderId="24" xfId="0" applyNumberFormat="1" applyFont="1" applyFill="1" applyBorder="1" applyAlignment="1">
      <alignment horizontal="center" vertical="center"/>
    </xf>
    <xf numFmtId="16" fontId="23" fillId="5" borderId="15" xfId="0" applyNumberFormat="1" applyFont="1" applyFill="1" applyBorder="1" applyAlignment="1">
      <alignment horizontal="center" vertical="center"/>
    </xf>
    <xf numFmtId="16" fontId="23" fillId="5" borderId="28" xfId="0" applyNumberFormat="1" applyFont="1" applyFill="1" applyBorder="1" applyAlignment="1">
      <alignment horizontal="center" vertical="center"/>
    </xf>
    <xf numFmtId="0" fontId="23" fillId="7" borderId="9" xfId="0" applyFont="1" applyFill="1" applyBorder="1" applyAlignment="1">
      <alignment horizontal="center" vertical="center" wrapText="1"/>
    </xf>
    <xf numFmtId="16" fontId="23" fillId="5" borderId="88" xfId="0" applyNumberFormat="1" applyFont="1" applyFill="1" applyBorder="1" applyAlignment="1">
      <alignment vertical="center"/>
    </xf>
    <xf numFmtId="16" fontId="23" fillId="5" borderId="107" xfId="0" applyNumberFormat="1" applyFont="1" applyFill="1" applyBorder="1" applyAlignment="1">
      <alignment vertical="center"/>
    </xf>
    <xf numFmtId="16" fontId="23" fillId="5" borderId="95" xfId="0" applyNumberFormat="1" applyFont="1" applyFill="1" applyBorder="1" applyAlignment="1">
      <alignment vertical="center"/>
    </xf>
    <xf numFmtId="16" fontId="23" fillId="5" borderId="20" xfId="0" applyNumberFormat="1" applyFont="1" applyFill="1" applyBorder="1" applyAlignment="1">
      <alignment vertical="center"/>
    </xf>
    <xf numFmtId="16" fontId="23" fillId="5" borderId="19" xfId="0" applyNumberFormat="1" applyFont="1" applyFill="1" applyBorder="1" applyAlignment="1">
      <alignment vertical="center"/>
    </xf>
    <xf numFmtId="16" fontId="23" fillId="5" borderId="18" xfId="0" applyNumberFormat="1" applyFont="1" applyFill="1" applyBorder="1" applyAlignment="1">
      <alignment vertical="center"/>
    </xf>
    <xf numFmtId="16" fontId="23" fillId="5" borderId="71" xfId="0" applyNumberFormat="1" applyFont="1" applyFill="1" applyBorder="1" applyAlignment="1">
      <alignment vertical="center"/>
    </xf>
    <xf numFmtId="16" fontId="23" fillId="5" borderId="84" xfId="0" applyNumberFormat="1" applyFont="1" applyFill="1" applyBorder="1" applyAlignment="1">
      <alignment vertical="center"/>
    </xf>
  </cellXfs>
  <cellStyles count="3">
    <cellStyle name="Hyperlink" xfId="1" builtinId="8"/>
    <cellStyle name="Normal" xfId="0" builtinId="0"/>
    <cellStyle name="Normal 2" xfId="2" xr:uid="{600ECBEF-5B98-445B-AEE2-25CBBBB1D78D}"/>
  </cellStyles>
  <dxfs count="30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154940</xdr:colOff>
      <xdr:row>3</xdr:row>
      <xdr:rowOff>178190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8C5B96-6FCE-4E00-96D2-177A77E3F7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30" b="17968"/>
        <a:stretch/>
      </xdr:blipFill>
      <xdr:spPr>
        <a:xfrm>
          <a:off x="0" y="0"/>
          <a:ext cx="993140" cy="72683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8</xdr:col>
      <xdr:colOff>723900</xdr:colOff>
      <xdr:row>3</xdr:row>
      <xdr:rowOff>2620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E0A311-3EA7-4914-9716-0DB104DA6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87950" y="311150"/>
          <a:ext cx="723900" cy="624920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12</xdr:row>
      <xdr:rowOff>0</xdr:rowOff>
    </xdr:from>
    <xdr:to>
      <xdr:col>13</xdr:col>
      <xdr:colOff>9525</xdr:colOff>
      <xdr:row>17</xdr:row>
      <xdr:rowOff>9525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3C474BE-68FF-45F7-BC80-1727215D007E}"/>
            </a:ext>
          </a:extLst>
        </xdr:cNvPr>
        <xdr:cNvSpPr/>
      </xdr:nvSpPr>
      <xdr:spPr>
        <a:xfrm>
          <a:off x="4238625" y="5381625"/>
          <a:ext cx="5495925" cy="97155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VIA YANTIAN</a:t>
          </a:r>
          <a:br>
            <a:rPr lang="en-US" sz="1100">
              <a:solidFill>
                <a:srgbClr val="FF0000"/>
              </a:solidFill>
            </a:rPr>
          </a:br>
          <a:r>
            <a:rPr lang="en-US" sz="1100">
              <a:solidFill>
                <a:srgbClr val="FF0000"/>
              </a:solidFill>
            </a:rPr>
            <a:t>ZIM NORFOLK 15E ETA YANTIAN 20/10</a:t>
          </a:r>
        </a:p>
      </xdr:txBody>
    </xdr:sp>
    <xdr:clientData/>
  </xdr:twoCellAnchor>
  <xdr:twoCellAnchor>
    <xdr:from>
      <xdr:col>13</xdr:col>
      <xdr:colOff>1</xdr:colOff>
      <xdr:row>12</xdr:row>
      <xdr:rowOff>0</xdr:rowOff>
    </xdr:from>
    <xdr:to>
      <xdr:col>14</xdr:col>
      <xdr:colOff>9526</xdr:colOff>
      <xdr:row>17</xdr:row>
      <xdr:rowOff>9525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8F6D36C-12A8-4464-8C44-4D457DC54302}"/>
            </a:ext>
          </a:extLst>
        </xdr:cNvPr>
        <xdr:cNvSpPr/>
      </xdr:nvSpPr>
      <xdr:spPr>
        <a:xfrm>
          <a:off x="9725026" y="4219575"/>
          <a:ext cx="723900" cy="97155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20/11</a:t>
          </a:r>
        </a:p>
      </xdr:txBody>
    </xdr:sp>
    <xdr:clientData/>
  </xdr:twoCellAnchor>
  <xdr:twoCellAnchor>
    <xdr:from>
      <xdr:col>14</xdr:col>
      <xdr:colOff>0</xdr:colOff>
      <xdr:row>12</xdr:row>
      <xdr:rowOff>0</xdr:rowOff>
    </xdr:from>
    <xdr:to>
      <xdr:col>15</xdr:col>
      <xdr:colOff>9525</xdr:colOff>
      <xdr:row>17</xdr:row>
      <xdr:rowOff>9525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388BCD05-7276-4FA7-9D9C-158049F6CFCF}"/>
            </a:ext>
          </a:extLst>
        </xdr:cNvPr>
        <xdr:cNvSpPr/>
      </xdr:nvSpPr>
      <xdr:spPr>
        <a:xfrm>
          <a:off x="10439400" y="4219575"/>
          <a:ext cx="723900" cy="97155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25/11</a:t>
          </a:r>
        </a:p>
      </xdr:txBody>
    </xdr:sp>
    <xdr:clientData/>
  </xdr:twoCellAnchor>
  <xdr:twoCellAnchor>
    <xdr:from>
      <xdr:col>14</xdr:col>
      <xdr:colOff>714374</xdr:colOff>
      <xdr:row>12</xdr:row>
      <xdr:rowOff>0</xdr:rowOff>
    </xdr:from>
    <xdr:to>
      <xdr:col>15</xdr:col>
      <xdr:colOff>1438274</xdr:colOff>
      <xdr:row>17</xdr:row>
      <xdr:rowOff>9525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71615F63-CF6B-4BA5-8A8B-38BAFE63B6A6}"/>
            </a:ext>
          </a:extLst>
        </xdr:cNvPr>
        <xdr:cNvSpPr/>
      </xdr:nvSpPr>
      <xdr:spPr>
        <a:xfrm>
          <a:off x="11153774" y="4219575"/>
          <a:ext cx="1438275" cy="97155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28/11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45690</xdr:colOff>
      <xdr:row>0</xdr:row>
      <xdr:rowOff>222927</xdr:rowOff>
    </xdr:from>
    <xdr:to>
      <xdr:col>4</xdr:col>
      <xdr:colOff>428626</xdr:colOff>
      <xdr:row>2</xdr:row>
      <xdr:rowOff>69294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44A64E-1C04-4AD0-94C6-5FCF510439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55615" y="222927"/>
          <a:ext cx="382936" cy="4750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190500</xdr:rowOff>
    </xdr:from>
    <xdr:to>
      <xdr:col>7</xdr:col>
      <xdr:colOff>9525</xdr:colOff>
      <xdr:row>6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4008AA05-45D6-4EC1-9719-308B569455C0}"/>
            </a:ext>
          </a:extLst>
        </xdr:cNvPr>
        <xdr:cNvSpPr/>
      </xdr:nvSpPr>
      <xdr:spPr>
        <a:xfrm>
          <a:off x="0" y="1676400"/>
          <a:ext cx="5048250" cy="9525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>
              <a:solidFill>
                <a:srgbClr val="FF0000"/>
              </a:solidFill>
            </a:rPr>
            <a:t>OMIT</a:t>
          </a:r>
          <a:r>
            <a:rPr lang="en-US" sz="2000" baseline="0">
              <a:solidFill>
                <a:srgbClr val="FF0000"/>
              </a:solidFill>
            </a:rPr>
            <a:t> SAILING</a:t>
          </a:r>
          <a:endParaRPr lang="en-US" sz="20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0</xdr:colOff>
      <xdr:row>5</xdr:row>
      <xdr:rowOff>190500</xdr:rowOff>
    </xdr:from>
    <xdr:to>
      <xdr:col>7</xdr:col>
      <xdr:colOff>9525</xdr:colOff>
      <xdr:row>6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DD2E226B-6FF0-4B16-A56F-612B2B206458}"/>
            </a:ext>
          </a:extLst>
        </xdr:cNvPr>
        <xdr:cNvSpPr/>
      </xdr:nvSpPr>
      <xdr:spPr>
        <a:xfrm>
          <a:off x="0" y="1676400"/>
          <a:ext cx="5048250" cy="9525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>
              <a:solidFill>
                <a:srgbClr val="FF0000"/>
              </a:solidFill>
            </a:rPr>
            <a:t>OMIT</a:t>
          </a:r>
          <a:r>
            <a:rPr lang="en-US" sz="2000" baseline="0">
              <a:solidFill>
                <a:srgbClr val="FF0000"/>
              </a:solidFill>
            </a:rPr>
            <a:t> SAILING</a:t>
          </a:r>
          <a:endParaRPr lang="en-US" sz="20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7</xdr:col>
      <xdr:colOff>9525</xdr:colOff>
      <xdr:row>17</xdr:row>
      <xdr:rowOff>9526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32AD7341-97B7-4E1A-A373-AB273A11E862}"/>
            </a:ext>
          </a:extLst>
        </xdr:cNvPr>
        <xdr:cNvSpPr/>
      </xdr:nvSpPr>
      <xdr:spPr>
        <a:xfrm>
          <a:off x="0" y="5038725"/>
          <a:ext cx="5048250" cy="971551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369094</xdr:colOff>
      <xdr:row>0</xdr:row>
      <xdr:rowOff>130969</xdr:rowOff>
    </xdr:from>
    <xdr:to>
      <xdr:col>7</xdr:col>
      <xdr:colOff>297625</xdr:colOff>
      <xdr:row>2</xdr:row>
      <xdr:rowOff>71437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28E15D-A9B2-416A-BCB1-E259A59AC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00438" y="130969"/>
          <a:ext cx="464312" cy="44053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8</xdr:col>
      <xdr:colOff>0</xdr:colOff>
      <xdr:row>34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DE62C35-B464-4475-BC43-BF17E79EF4BE}"/>
            </a:ext>
          </a:extLst>
        </xdr:cNvPr>
        <xdr:cNvSpPr/>
      </xdr:nvSpPr>
      <xdr:spPr>
        <a:xfrm>
          <a:off x="0" y="6819900"/>
          <a:ext cx="4295775" cy="1905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CFDBC76A-74DA-42D2-8826-6AE1DE2C0740}"/>
            </a:ext>
          </a:extLst>
        </xdr:cNvPr>
        <xdr:cNvSpPr/>
      </xdr:nvSpPr>
      <xdr:spPr>
        <a:xfrm>
          <a:off x="0" y="1752600"/>
          <a:ext cx="4295775" cy="1905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8</xdr:col>
      <xdr:colOff>0</xdr:colOff>
      <xdr:row>15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221384B2-A9B1-48A5-B489-C2143421B0FA}"/>
            </a:ext>
          </a:extLst>
        </xdr:cNvPr>
        <xdr:cNvSpPr/>
      </xdr:nvSpPr>
      <xdr:spPr>
        <a:xfrm>
          <a:off x="0" y="3124200"/>
          <a:ext cx="4295775" cy="1905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8</xdr:col>
      <xdr:colOff>0</xdr:colOff>
      <xdr:row>12</xdr:row>
      <xdr:rowOff>190500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75E0BFE9-6EC0-483E-B9C4-554FB3C458B4}"/>
            </a:ext>
          </a:extLst>
        </xdr:cNvPr>
        <xdr:cNvSpPr/>
      </xdr:nvSpPr>
      <xdr:spPr>
        <a:xfrm>
          <a:off x="0" y="2724150"/>
          <a:ext cx="4295775" cy="1905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25</xdr:row>
      <xdr:rowOff>180975</xdr:rowOff>
    </xdr:from>
    <xdr:to>
      <xdr:col>7</xdr:col>
      <xdr:colOff>704850</xdr:colOff>
      <xdr:row>27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2EE315C8-9A0D-4685-BBB5-E6FA46F86ADA}"/>
            </a:ext>
          </a:extLst>
        </xdr:cNvPr>
        <xdr:cNvSpPr/>
      </xdr:nvSpPr>
      <xdr:spPr>
        <a:xfrm>
          <a:off x="0" y="5438775"/>
          <a:ext cx="4295775" cy="209550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JULIE HZ442R ETA</a:t>
          </a:r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PKG 15/10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8</xdr:col>
      <xdr:colOff>723900</xdr:colOff>
      <xdr:row>3</xdr:row>
      <xdr:rowOff>2620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31B24E-597F-4CBA-8DEC-504DD2F66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87950" y="311150"/>
          <a:ext cx="723900" cy="6249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998A4E88-1A72-40F2-88C4-D92EB7E0DD5B}"/>
            </a:ext>
          </a:extLst>
        </xdr:cNvPr>
        <xdr:cNvSpPr/>
      </xdr:nvSpPr>
      <xdr:spPr>
        <a:xfrm>
          <a:off x="0" y="2085975"/>
          <a:ext cx="5105400" cy="1905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8</xdr:col>
      <xdr:colOff>0</xdr:colOff>
      <xdr:row>12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3E7328C2-709B-498A-B2AF-00A0F812A788}"/>
            </a:ext>
          </a:extLst>
        </xdr:cNvPr>
        <xdr:cNvSpPr/>
      </xdr:nvSpPr>
      <xdr:spPr>
        <a:xfrm>
          <a:off x="0" y="2867025"/>
          <a:ext cx="5105400" cy="1905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8</xdr:col>
      <xdr:colOff>0</xdr:colOff>
      <xdr:row>24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2C1E1D25-905D-442F-8CD5-18F533F3998D}"/>
            </a:ext>
          </a:extLst>
        </xdr:cNvPr>
        <xdr:cNvSpPr/>
      </xdr:nvSpPr>
      <xdr:spPr>
        <a:xfrm>
          <a:off x="0" y="5191125"/>
          <a:ext cx="5105400" cy="1905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8</xdr:col>
      <xdr:colOff>0</xdr:colOff>
      <xdr:row>19</xdr:row>
      <xdr:rowOff>190500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8E793430-10FC-4F85-ACE1-0C94567A2861}"/>
            </a:ext>
          </a:extLst>
        </xdr:cNvPr>
        <xdr:cNvSpPr/>
      </xdr:nvSpPr>
      <xdr:spPr>
        <a:xfrm>
          <a:off x="0" y="4410075"/>
          <a:ext cx="5105400" cy="190500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JULIE HZ442R ETA</a:t>
          </a:r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PKG 15/10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107155</xdr:colOff>
      <xdr:row>0</xdr:row>
      <xdr:rowOff>107157</xdr:rowOff>
    </xdr:from>
    <xdr:to>
      <xdr:col>6</xdr:col>
      <xdr:colOff>547686</xdr:colOff>
      <xdr:row>2</xdr:row>
      <xdr:rowOff>71438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76CA90-B5AB-4C47-AFCE-1CBE61D2E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38499" y="107157"/>
          <a:ext cx="440531" cy="464344"/>
        </a:xfrm>
        <a:prstGeom prst="rect">
          <a:avLst/>
        </a:prstGeom>
      </xdr:spPr>
    </xdr:pic>
    <xdr:clientData/>
  </xdr:twoCellAnchor>
  <xdr:twoCellAnchor>
    <xdr:from>
      <xdr:col>7</xdr:col>
      <xdr:colOff>600075</xdr:colOff>
      <xdr:row>54</xdr:row>
      <xdr:rowOff>0</xdr:rowOff>
    </xdr:from>
    <xdr:to>
      <xdr:col>17</xdr:col>
      <xdr:colOff>895350</xdr:colOff>
      <xdr:row>60</xdr:row>
      <xdr:rowOff>190500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83351CFA-BE26-4DA7-B4FF-53E76FD5791A}"/>
            </a:ext>
          </a:extLst>
        </xdr:cNvPr>
        <xdr:cNvSpPr/>
      </xdr:nvSpPr>
      <xdr:spPr>
        <a:xfrm>
          <a:off x="4591050" y="12620625"/>
          <a:ext cx="5657850" cy="1352550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EUROPE UL442W</a:t>
          </a:r>
          <a:r>
            <a:rPr lang="en-US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ETA</a:t>
          </a:r>
          <a:r>
            <a:rPr lang="en-US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SIN 29/11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8</xdr:col>
      <xdr:colOff>0</xdr:colOff>
      <xdr:row>34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C2D7EFBB-05DD-45C2-B9E9-B4C6881F9971}"/>
            </a:ext>
          </a:extLst>
        </xdr:cNvPr>
        <xdr:cNvSpPr/>
      </xdr:nvSpPr>
      <xdr:spPr>
        <a:xfrm>
          <a:off x="0" y="6953250"/>
          <a:ext cx="4229100" cy="1905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9C1E494-8E28-4ACD-844D-1B4553DC5439}"/>
            </a:ext>
          </a:extLst>
        </xdr:cNvPr>
        <xdr:cNvSpPr/>
      </xdr:nvSpPr>
      <xdr:spPr>
        <a:xfrm>
          <a:off x="0" y="1885950"/>
          <a:ext cx="4229100" cy="1905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8</xdr:col>
      <xdr:colOff>0</xdr:colOff>
      <xdr:row>15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752C19E2-D9DB-4FAC-A8F1-6F153D75BD17}"/>
            </a:ext>
          </a:extLst>
        </xdr:cNvPr>
        <xdr:cNvSpPr/>
      </xdr:nvSpPr>
      <xdr:spPr>
        <a:xfrm>
          <a:off x="0" y="3257550"/>
          <a:ext cx="4229100" cy="1905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8</xdr:col>
      <xdr:colOff>0</xdr:colOff>
      <xdr:row>12</xdr:row>
      <xdr:rowOff>190500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32ECB16C-10BF-4E4C-BED3-941C8E866F2C}"/>
            </a:ext>
          </a:extLst>
        </xdr:cNvPr>
        <xdr:cNvSpPr/>
      </xdr:nvSpPr>
      <xdr:spPr>
        <a:xfrm>
          <a:off x="0" y="2857500"/>
          <a:ext cx="4229100" cy="1905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25</xdr:row>
      <xdr:rowOff>180975</xdr:rowOff>
    </xdr:from>
    <xdr:to>
      <xdr:col>7</xdr:col>
      <xdr:colOff>704850</xdr:colOff>
      <xdr:row>27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40B17613-8E7E-4A50-BA02-7ABECA2C2661}"/>
            </a:ext>
          </a:extLst>
        </xdr:cNvPr>
        <xdr:cNvSpPr/>
      </xdr:nvSpPr>
      <xdr:spPr>
        <a:xfrm>
          <a:off x="0" y="5572125"/>
          <a:ext cx="4229100" cy="209550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JULIE HZ442R ETA</a:t>
          </a:r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PKG 15/10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8</xdr:col>
      <xdr:colOff>723900</xdr:colOff>
      <xdr:row>3</xdr:row>
      <xdr:rowOff>2620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ABBD11-1F9B-4C4B-804F-9BA037A31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87950" y="311150"/>
          <a:ext cx="723900" cy="62492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8</xdr:col>
      <xdr:colOff>723900</xdr:colOff>
      <xdr:row>3</xdr:row>
      <xdr:rowOff>2620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B40A0C-09DC-4ECC-8117-A59C6290B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87950" y="311150"/>
          <a:ext cx="723900" cy="624920"/>
        </a:xfrm>
        <a:prstGeom prst="rect">
          <a:avLst/>
        </a:prstGeom>
      </xdr:spPr>
    </xdr:pic>
    <xdr:clientData/>
  </xdr:twoCellAnchor>
  <xdr:twoCellAnchor>
    <xdr:from>
      <xdr:col>16</xdr:col>
      <xdr:colOff>57151</xdr:colOff>
      <xdr:row>8</xdr:row>
      <xdr:rowOff>28575</xdr:rowOff>
    </xdr:from>
    <xdr:to>
      <xdr:col>16</xdr:col>
      <xdr:colOff>504825</xdr:colOff>
      <xdr:row>9</xdr:row>
      <xdr:rowOff>19050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C55F238A-CF3B-409C-B272-3C29B3366E7E}"/>
            </a:ext>
          </a:extLst>
        </xdr:cNvPr>
        <xdr:cNvSpPr/>
      </xdr:nvSpPr>
      <xdr:spPr>
        <a:xfrm>
          <a:off x="11753851" y="3181350"/>
          <a:ext cx="447674" cy="180975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11/12</a:t>
          </a:r>
          <a:endParaRPr 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57150</xdr:colOff>
      <xdr:row>9</xdr:row>
      <xdr:rowOff>0</xdr:rowOff>
    </xdr:from>
    <xdr:to>
      <xdr:col>16</xdr:col>
      <xdr:colOff>504824</xdr:colOff>
      <xdr:row>9</xdr:row>
      <xdr:rowOff>180975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83D2BFDF-1E48-419B-BC85-16BC391C8264}"/>
            </a:ext>
          </a:extLst>
        </xdr:cNvPr>
        <xdr:cNvSpPr/>
      </xdr:nvSpPr>
      <xdr:spPr>
        <a:xfrm>
          <a:off x="11563350" y="7229475"/>
          <a:ext cx="447674" cy="180975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15/12</a:t>
          </a:r>
          <a:endParaRPr 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66675</xdr:colOff>
      <xdr:row>13</xdr:row>
      <xdr:rowOff>0</xdr:rowOff>
    </xdr:from>
    <xdr:to>
      <xdr:col>16</xdr:col>
      <xdr:colOff>514349</xdr:colOff>
      <xdr:row>13</xdr:row>
      <xdr:rowOff>180975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B0178F9E-A9EA-4BD6-9E9B-F24E17662E9F}"/>
            </a:ext>
          </a:extLst>
        </xdr:cNvPr>
        <xdr:cNvSpPr/>
      </xdr:nvSpPr>
      <xdr:spPr>
        <a:xfrm>
          <a:off x="11572875" y="8010525"/>
          <a:ext cx="447674" cy="180975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11/12</a:t>
          </a:r>
          <a:endParaRPr 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66675</xdr:colOff>
      <xdr:row>14</xdr:row>
      <xdr:rowOff>0</xdr:rowOff>
    </xdr:from>
    <xdr:to>
      <xdr:col>16</xdr:col>
      <xdr:colOff>514349</xdr:colOff>
      <xdr:row>14</xdr:row>
      <xdr:rowOff>180975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70331060-05A8-4F53-94C6-058FF65ADAA9}"/>
            </a:ext>
          </a:extLst>
        </xdr:cNvPr>
        <xdr:cNvSpPr/>
      </xdr:nvSpPr>
      <xdr:spPr>
        <a:xfrm>
          <a:off x="11572875" y="8201025"/>
          <a:ext cx="447674" cy="180975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15/12</a:t>
          </a:r>
          <a:endParaRPr 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704850</xdr:colOff>
      <xdr:row>6</xdr:row>
      <xdr:rowOff>0</xdr:rowOff>
    </xdr:from>
    <xdr:to>
      <xdr:col>14</xdr:col>
      <xdr:colOff>685800</xdr:colOff>
      <xdr:row>9</xdr:row>
      <xdr:rowOff>180975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5B8A25BD-F67A-4C6B-BBDE-6612660F8EA5}"/>
            </a:ext>
          </a:extLst>
        </xdr:cNvPr>
        <xdr:cNvSpPr/>
      </xdr:nvSpPr>
      <xdr:spPr>
        <a:xfrm>
          <a:off x="5133975" y="2743200"/>
          <a:ext cx="4524375" cy="781050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LION SERVICE BLANK SAILING FOR FEEDER WK41</a:t>
          </a:r>
          <a:br>
            <a:rPr lang="en-US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MSC QUITTERIE FX441W ETA</a:t>
          </a:r>
          <a:r>
            <a:rPr lang="en-US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TPP 27/10</a:t>
          </a:r>
          <a:br>
            <a:rPr lang="en-US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2ND TSP VIA ZEEBRUGGE</a:t>
          </a:r>
          <a:endParaRPr lang="en-US" sz="1100" b="0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57150</xdr:colOff>
      <xdr:row>18</xdr:row>
      <xdr:rowOff>0</xdr:rowOff>
    </xdr:from>
    <xdr:to>
      <xdr:col>16</xdr:col>
      <xdr:colOff>504824</xdr:colOff>
      <xdr:row>18</xdr:row>
      <xdr:rowOff>180975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4C57CDD6-0932-41F9-ADD0-9636040DAA33}"/>
            </a:ext>
          </a:extLst>
        </xdr:cNvPr>
        <xdr:cNvSpPr/>
      </xdr:nvSpPr>
      <xdr:spPr>
        <a:xfrm>
          <a:off x="11563350" y="6067425"/>
          <a:ext cx="447674" cy="180975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11/12</a:t>
          </a:r>
          <a:endParaRPr 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47625</xdr:colOff>
      <xdr:row>19</xdr:row>
      <xdr:rowOff>0</xdr:rowOff>
    </xdr:from>
    <xdr:to>
      <xdr:col>16</xdr:col>
      <xdr:colOff>495299</xdr:colOff>
      <xdr:row>19</xdr:row>
      <xdr:rowOff>180975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6446A910-706B-4A34-9A7A-09C5133DB769}"/>
            </a:ext>
          </a:extLst>
        </xdr:cNvPr>
        <xdr:cNvSpPr/>
      </xdr:nvSpPr>
      <xdr:spPr>
        <a:xfrm>
          <a:off x="11553825" y="6257925"/>
          <a:ext cx="447674" cy="180975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15/12</a:t>
          </a:r>
          <a:endParaRPr 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0</xdr:colOff>
      <xdr:row>11</xdr:row>
      <xdr:rowOff>0</xdr:rowOff>
    </xdr:from>
    <xdr:to>
      <xdr:col>14</xdr:col>
      <xdr:colOff>695325</xdr:colOff>
      <xdr:row>15</xdr:row>
      <xdr:rowOff>9525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D7069463-B1CF-4954-B1E2-AE62FBC4B410}"/>
            </a:ext>
          </a:extLst>
        </xdr:cNvPr>
        <xdr:cNvSpPr/>
      </xdr:nvSpPr>
      <xdr:spPr>
        <a:xfrm>
          <a:off x="4953000" y="4714875"/>
          <a:ext cx="4524375" cy="781050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LION SERVICE BLANK SAILING FOR FEEDER WK42</a:t>
          </a:r>
          <a:br>
            <a:rPr lang="en-US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MSC QUITTERIE FX441W ETA</a:t>
          </a:r>
          <a:r>
            <a:rPr lang="en-US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TPP 27/10</a:t>
          </a:r>
          <a:br>
            <a:rPr lang="en-US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2ND TSP VIA ZEEBRUGGE</a:t>
          </a:r>
          <a:endParaRPr lang="en-US" sz="1100" b="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0</xdr:colOff>
      <xdr:row>16</xdr:row>
      <xdr:rowOff>0</xdr:rowOff>
    </xdr:from>
    <xdr:to>
      <xdr:col>14</xdr:col>
      <xdr:colOff>695325</xdr:colOff>
      <xdr:row>20</xdr:row>
      <xdr:rowOff>9525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D380D3FE-DA4A-4408-8B08-33CC79FE798F}"/>
            </a:ext>
          </a:extLst>
        </xdr:cNvPr>
        <xdr:cNvSpPr/>
      </xdr:nvSpPr>
      <xdr:spPr>
        <a:xfrm>
          <a:off x="4953000" y="5686425"/>
          <a:ext cx="4524375" cy="781050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LION SERVICE BLANK SAILING FOR FEEDER WK43</a:t>
          </a:r>
          <a:br>
            <a:rPr lang="en-US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MSC QUITTERIE FX441W ETA</a:t>
          </a:r>
          <a:r>
            <a:rPr lang="en-US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TPP 27/10</a:t>
          </a:r>
          <a:br>
            <a:rPr lang="en-US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2ND TSP VIA ZEEBRUGGE</a:t>
          </a:r>
          <a:endParaRPr lang="en-US" sz="1100" b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842548D-ABAE-4A71-9244-F9E2EE5242FA}"/>
            </a:ext>
          </a:extLst>
        </xdr:cNvPr>
        <xdr:cNvSpPr/>
      </xdr:nvSpPr>
      <xdr:spPr>
        <a:xfrm>
          <a:off x="0" y="2085975"/>
          <a:ext cx="5114925" cy="1905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8</xdr:col>
      <xdr:colOff>0</xdr:colOff>
      <xdr:row>12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17698ED9-87F5-4459-8808-E97F8D8B0D6A}"/>
            </a:ext>
          </a:extLst>
        </xdr:cNvPr>
        <xdr:cNvSpPr/>
      </xdr:nvSpPr>
      <xdr:spPr>
        <a:xfrm>
          <a:off x="0" y="2867025"/>
          <a:ext cx="5114925" cy="1905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8</xdr:col>
      <xdr:colOff>0</xdr:colOff>
      <xdr:row>24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838BEC6C-FC95-49C3-BBA4-8FF6A75B78EB}"/>
            </a:ext>
          </a:extLst>
        </xdr:cNvPr>
        <xdr:cNvSpPr/>
      </xdr:nvSpPr>
      <xdr:spPr>
        <a:xfrm>
          <a:off x="0" y="5191125"/>
          <a:ext cx="5114925" cy="1905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8</xdr:col>
      <xdr:colOff>0</xdr:colOff>
      <xdr:row>19</xdr:row>
      <xdr:rowOff>190500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1D43ADC2-16C9-4600-B9EC-71182A051A0E}"/>
            </a:ext>
          </a:extLst>
        </xdr:cNvPr>
        <xdr:cNvSpPr/>
      </xdr:nvSpPr>
      <xdr:spPr>
        <a:xfrm>
          <a:off x="0" y="4410075"/>
          <a:ext cx="5114925" cy="190500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JULIE HZ442R ETA</a:t>
          </a:r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PKG 15/10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321470</xdr:colOff>
      <xdr:row>0</xdr:row>
      <xdr:rowOff>142876</xdr:rowOff>
    </xdr:from>
    <xdr:ext cx="455397" cy="481012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FE7D7D-6330-4573-9CAE-722A0CBD8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79070" y="142876"/>
          <a:ext cx="455397" cy="481012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33</xdr:row>
      <xdr:rowOff>0</xdr:rowOff>
    </xdr:from>
    <xdr:to>
      <xdr:col>8</xdr:col>
      <xdr:colOff>0</xdr:colOff>
      <xdr:row>34</xdr:row>
      <xdr:rowOff>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1427936A-B9E7-4543-8018-1DE082295B1A}"/>
            </a:ext>
          </a:extLst>
        </xdr:cNvPr>
        <xdr:cNvSpPr/>
      </xdr:nvSpPr>
      <xdr:spPr>
        <a:xfrm>
          <a:off x="0" y="6943725"/>
          <a:ext cx="4762500" cy="1905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12725411-1BF8-4ABC-A7B4-23925D4CBC14}"/>
            </a:ext>
          </a:extLst>
        </xdr:cNvPr>
        <xdr:cNvSpPr/>
      </xdr:nvSpPr>
      <xdr:spPr>
        <a:xfrm>
          <a:off x="0" y="1885950"/>
          <a:ext cx="4762500" cy="1905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8</xdr:col>
      <xdr:colOff>0</xdr:colOff>
      <xdr:row>15</xdr:row>
      <xdr:rowOff>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1D331CDB-8CF3-45B1-81FC-EC6B273C8196}"/>
            </a:ext>
          </a:extLst>
        </xdr:cNvPr>
        <xdr:cNvSpPr/>
      </xdr:nvSpPr>
      <xdr:spPr>
        <a:xfrm>
          <a:off x="0" y="3248025"/>
          <a:ext cx="4762500" cy="1905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8</xdr:col>
      <xdr:colOff>0</xdr:colOff>
      <xdr:row>12</xdr:row>
      <xdr:rowOff>190500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9703EB0D-4BF2-405A-BB64-203F1E77B481}"/>
            </a:ext>
          </a:extLst>
        </xdr:cNvPr>
        <xdr:cNvSpPr/>
      </xdr:nvSpPr>
      <xdr:spPr>
        <a:xfrm>
          <a:off x="0" y="2847975"/>
          <a:ext cx="4762500" cy="1905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25</xdr:row>
      <xdr:rowOff>180975</xdr:rowOff>
    </xdr:from>
    <xdr:to>
      <xdr:col>7</xdr:col>
      <xdr:colOff>704850</xdr:colOff>
      <xdr:row>27</xdr:row>
      <xdr:rowOff>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80FA5BFF-81C2-4DAF-AC56-60CED45D201A}"/>
            </a:ext>
          </a:extLst>
        </xdr:cNvPr>
        <xdr:cNvSpPr/>
      </xdr:nvSpPr>
      <xdr:spPr>
        <a:xfrm>
          <a:off x="0" y="5562600"/>
          <a:ext cx="4762500" cy="209550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JULIE HZ442R ETA</a:t>
          </a:r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PKG 15/10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392905</xdr:colOff>
      <xdr:row>0</xdr:row>
      <xdr:rowOff>95250</xdr:rowOff>
    </xdr:from>
    <xdr:to>
      <xdr:col>6</xdr:col>
      <xdr:colOff>285751</xdr:colOff>
      <xdr:row>2</xdr:row>
      <xdr:rowOff>59308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EB7CB6-A800-4465-A457-827E35982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12343" y="95250"/>
          <a:ext cx="500064" cy="46412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161926</xdr:colOff>
      <xdr:row>0</xdr:row>
      <xdr:rowOff>228600</xdr:rowOff>
    </xdr:from>
    <xdr:to>
      <xdr:col>6</xdr:col>
      <xdr:colOff>38101</xdr:colOff>
      <xdr:row>2</xdr:row>
      <xdr:rowOff>48935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2516E7-5D80-4798-A9CD-F6A04A157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0401" y="228600"/>
          <a:ext cx="361950" cy="4489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8</xdr:col>
      <xdr:colOff>723900</xdr:colOff>
      <xdr:row>3</xdr:row>
      <xdr:rowOff>2620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34F14F-1D91-4B47-8F5B-F3C7ABC6C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9680" y="312420"/>
          <a:ext cx="723900" cy="627460"/>
        </a:xfrm>
        <a:prstGeom prst="rect">
          <a:avLst/>
        </a:prstGeom>
      </xdr:spPr>
    </xdr:pic>
    <xdr:clientData/>
  </xdr:twoCellAnchor>
  <xdr:twoCellAnchor>
    <xdr:from>
      <xdr:col>7</xdr:col>
      <xdr:colOff>704849</xdr:colOff>
      <xdr:row>5</xdr:row>
      <xdr:rowOff>304800</xdr:rowOff>
    </xdr:from>
    <xdr:to>
      <xdr:col>16</xdr:col>
      <xdr:colOff>657224</xdr:colOff>
      <xdr:row>6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312F2C1-C01F-12D9-79E4-463AF7C6C0F3}"/>
            </a:ext>
          </a:extLst>
        </xdr:cNvPr>
        <xdr:cNvSpPr/>
      </xdr:nvSpPr>
      <xdr:spPr>
        <a:xfrm>
          <a:off x="4943474" y="1885950"/>
          <a:ext cx="4352925" cy="7620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>
              <a:solidFill>
                <a:srgbClr val="FF0000"/>
              </a:solidFill>
            </a:rPr>
            <a:t>BLANK SAILING, CONNECT ON NEXT</a:t>
          </a:r>
          <a:r>
            <a:rPr lang="en-US" sz="1400" baseline="0">
              <a:solidFill>
                <a:srgbClr val="FF0000"/>
              </a:solidFill>
            </a:rPr>
            <a:t> MVSL IF FEASIBLE</a:t>
          </a:r>
          <a:endParaRPr lang="en-US" sz="14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9525</xdr:colOff>
      <xdr:row>5</xdr:row>
      <xdr:rowOff>304800</xdr:rowOff>
    </xdr:from>
    <xdr:to>
      <xdr:col>16</xdr:col>
      <xdr:colOff>647700</xdr:colOff>
      <xdr:row>6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48EE4C52-69F7-7BCA-A8DA-098526B9A196}"/>
            </a:ext>
          </a:extLst>
        </xdr:cNvPr>
        <xdr:cNvSpPr/>
      </xdr:nvSpPr>
      <xdr:spPr>
        <a:xfrm>
          <a:off x="4962525" y="1885950"/>
          <a:ext cx="4324350" cy="7620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TRANSIT</a:t>
          </a:r>
          <a:r>
            <a:rPr lang="en-US" sz="1100" baseline="0"/>
            <a:t> VIA YANTIAN. POL - TPP - YAT - POD</a:t>
          </a:r>
          <a:br>
            <a:rPr lang="en-US" sz="1100" baseline="0"/>
          </a:br>
          <a:r>
            <a:rPr lang="en-US" sz="1100" baseline="0"/>
            <a:t>TPP: GEORG MAERSK 403W ETA TPP 6/3</a:t>
          </a:r>
          <a:br>
            <a:rPr lang="en-US" sz="1100" baseline="0"/>
          </a:br>
          <a:r>
            <a:rPr lang="en-US" sz="1100" baseline="0"/>
            <a:t>YAT: MAERSK SKARSTIND 411E ETA YAT 12/3 - ETA BAL 27/4</a:t>
          </a:r>
          <a:endParaRPr lang="en-US" sz="1100"/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16</xdr:col>
      <xdr:colOff>657225</xdr:colOff>
      <xdr:row>9</xdr:row>
      <xdr:rowOff>190499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69B4C0E-F7D6-4823-A7CB-5E5EE57F5CE6}"/>
            </a:ext>
          </a:extLst>
        </xdr:cNvPr>
        <xdr:cNvSpPr/>
      </xdr:nvSpPr>
      <xdr:spPr>
        <a:xfrm>
          <a:off x="5105400" y="2857499"/>
          <a:ext cx="4343400" cy="771525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TSP 1: MAERSK SARAT 434W ETA TPP 6/10</a:t>
          </a:r>
          <a:br>
            <a:rPr lang="en-US" sz="1100">
              <a:solidFill>
                <a:schemeClr val="bg1"/>
              </a:solidFill>
            </a:rPr>
          </a:br>
          <a:r>
            <a:rPr lang="en-US" sz="1100">
              <a:solidFill>
                <a:schemeClr val="bg1"/>
              </a:solidFill>
            </a:rPr>
            <a:t>TSP 2: CEZANNE 435W ETA YANTIAN 20/10</a:t>
          </a: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A30AC916-8D5B-4A59-A0CE-7A70B759B5E5}"/>
            </a:ext>
          </a:extLst>
        </xdr:cNvPr>
        <xdr:cNvSpPr/>
      </xdr:nvSpPr>
      <xdr:spPr>
        <a:xfrm>
          <a:off x="0" y="4029075"/>
          <a:ext cx="4953000" cy="1905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8</xdr:col>
      <xdr:colOff>0</xdr:colOff>
      <xdr:row>12</xdr:row>
      <xdr:rowOff>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D5C3B915-7E4C-45AE-9365-789FB5160B92}"/>
            </a:ext>
          </a:extLst>
        </xdr:cNvPr>
        <xdr:cNvSpPr/>
      </xdr:nvSpPr>
      <xdr:spPr>
        <a:xfrm>
          <a:off x="0" y="4810125"/>
          <a:ext cx="4953000" cy="1905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8</xdr:col>
      <xdr:colOff>0</xdr:colOff>
      <xdr:row>24</xdr:row>
      <xdr:rowOff>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FD60FF78-4AF6-49FD-A410-390C4F53F720}"/>
            </a:ext>
          </a:extLst>
        </xdr:cNvPr>
        <xdr:cNvSpPr/>
      </xdr:nvSpPr>
      <xdr:spPr>
        <a:xfrm>
          <a:off x="0" y="7134225"/>
          <a:ext cx="4953000" cy="1905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8</xdr:col>
      <xdr:colOff>0</xdr:colOff>
      <xdr:row>19</xdr:row>
      <xdr:rowOff>190500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FD534BDA-A7AA-4E45-9674-6CF248ACF6D3}"/>
            </a:ext>
          </a:extLst>
        </xdr:cNvPr>
        <xdr:cNvSpPr/>
      </xdr:nvSpPr>
      <xdr:spPr>
        <a:xfrm>
          <a:off x="0" y="4410075"/>
          <a:ext cx="5105400" cy="190500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JULIE HZ442R ETA</a:t>
          </a:r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PKG 15/10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369094</xdr:colOff>
      <xdr:row>0</xdr:row>
      <xdr:rowOff>130969</xdr:rowOff>
    </xdr:from>
    <xdr:to>
      <xdr:col>7</xdr:col>
      <xdr:colOff>297625</xdr:colOff>
      <xdr:row>2</xdr:row>
      <xdr:rowOff>71437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4A7335-64ED-4923-AE5C-1A9E00F39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93294" y="130969"/>
          <a:ext cx="461931" cy="44529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8</xdr:col>
      <xdr:colOff>0</xdr:colOff>
      <xdr:row>11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A39864E-547F-49F8-A460-DE2A0729A8A5}"/>
            </a:ext>
          </a:extLst>
        </xdr:cNvPr>
        <xdr:cNvSpPr/>
      </xdr:nvSpPr>
      <xdr:spPr>
        <a:xfrm>
          <a:off x="0" y="2333625"/>
          <a:ext cx="4152900" cy="200025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17</xdr:row>
      <xdr:rowOff>168088</xdr:rowOff>
    </xdr:from>
    <xdr:to>
      <xdr:col>8</xdr:col>
      <xdr:colOff>0</xdr:colOff>
      <xdr:row>18</xdr:row>
      <xdr:rowOff>168088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2107CDC8-38F9-4080-B343-570DE0C95135}"/>
            </a:ext>
          </a:extLst>
        </xdr:cNvPr>
        <xdr:cNvSpPr/>
      </xdr:nvSpPr>
      <xdr:spPr>
        <a:xfrm>
          <a:off x="0" y="3882838"/>
          <a:ext cx="4152900" cy="1905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MSC TARA III HZ434R ETA</a:t>
          </a:r>
          <a:r>
            <a:rPr lang="en-US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PKL 20/8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CCC38749-BC17-46B3-96EC-6A70EDF6B4F7}"/>
            </a:ext>
          </a:extLst>
        </xdr:cNvPr>
        <xdr:cNvSpPr/>
      </xdr:nvSpPr>
      <xdr:spPr>
        <a:xfrm>
          <a:off x="0" y="5476875"/>
          <a:ext cx="4152900" cy="200025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8</xdr:col>
      <xdr:colOff>0</xdr:colOff>
      <xdr:row>6</xdr:row>
      <xdr:rowOff>179294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942D205A-420C-413E-B381-37BBFAF334BD}"/>
            </a:ext>
          </a:extLst>
        </xdr:cNvPr>
        <xdr:cNvSpPr/>
      </xdr:nvSpPr>
      <xdr:spPr>
        <a:xfrm>
          <a:off x="0" y="1562100"/>
          <a:ext cx="4152900" cy="179294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MSC ADU XA433A ETA</a:t>
          </a:r>
          <a:r>
            <a:rPr lang="en-US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PEN 14/8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79B34E49-2380-4BB2-B559-0426F742A81B}"/>
            </a:ext>
          </a:extLst>
        </xdr:cNvPr>
        <xdr:cNvSpPr/>
      </xdr:nvSpPr>
      <xdr:spPr>
        <a:xfrm>
          <a:off x="0" y="1752600"/>
          <a:ext cx="4152900" cy="1905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MSC ADU XA433B ETA</a:t>
          </a:r>
          <a:r>
            <a:rPr lang="en-US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PGU 16/8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8</xdr:col>
      <xdr:colOff>0</xdr:colOff>
      <xdr:row>57</xdr:row>
      <xdr:rowOff>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ADFB4125-1A3A-4288-894A-3CBD6363922F}"/>
            </a:ext>
          </a:extLst>
        </xdr:cNvPr>
        <xdr:cNvSpPr/>
      </xdr:nvSpPr>
      <xdr:spPr>
        <a:xfrm>
          <a:off x="0" y="11372850"/>
          <a:ext cx="4152900" cy="200025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MSC RIONA HZ439R ETA</a:t>
          </a:r>
          <a:r>
            <a:rPr lang="en-US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PKL 24/9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0</xdr:colOff>
      <xdr:row>45</xdr:row>
      <xdr:rowOff>200024</xdr:rowOff>
    </xdr:from>
    <xdr:to>
      <xdr:col>14</xdr:col>
      <xdr:colOff>523875</xdr:colOff>
      <xdr:row>52</xdr:row>
      <xdr:rowOff>180974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9034A78E-C438-480A-BF0F-B46717E1F69E}"/>
            </a:ext>
          </a:extLst>
        </xdr:cNvPr>
        <xdr:cNvSpPr/>
      </xdr:nvSpPr>
      <xdr:spPr>
        <a:xfrm>
          <a:off x="4152900" y="9420224"/>
          <a:ext cx="3429000" cy="135255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MSC VAIGA HW438R  ETA</a:t>
          </a:r>
          <a:r>
            <a:rPr lang="en-US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SIN 23/9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8</xdr:col>
      <xdr:colOff>723900</xdr:colOff>
      <xdr:row>3</xdr:row>
      <xdr:rowOff>2620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E00FD0-601C-41D9-BF2D-D7CC6387A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87950" y="311150"/>
          <a:ext cx="723900" cy="624920"/>
        </a:xfrm>
        <a:prstGeom prst="rect">
          <a:avLst/>
        </a:prstGeom>
      </xdr:spPr>
    </xdr:pic>
    <xdr:clientData/>
  </xdr:twoCellAnchor>
  <xdr:twoCellAnchor>
    <xdr:from>
      <xdr:col>8</xdr:col>
      <xdr:colOff>9525</xdr:colOff>
      <xdr:row>21</xdr:row>
      <xdr:rowOff>190500</xdr:rowOff>
    </xdr:from>
    <xdr:to>
      <xdr:col>19</xdr:col>
      <xdr:colOff>962025</xdr:colOff>
      <xdr:row>29</xdr:row>
      <xdr:rowOff>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E7089CBB-3D59-4530-B6BB-06C3D8DEDB56}"/>
            </a:ext>
          </a:extLst>
        </xdr:cNvPr>
        <xdr:cNvSpPr/>
      </xdr:nvSpPr>
      <xdr:spPr>
        <a:xfrm>
          <a:off x="4962525" y="9601200"/>
          <a:ext cx="8239125" cy="1352550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MAERSK ATHABASCA 443W ETA SIN 29/10</a:t>
          </a:r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8</xdr:col>
      <xdr:colOff>0</xdr:colOff>
      <xdr:row>34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6C66FDD6-244C-4D07-B0D7-23F67F904B0F}"/>
            </a:ext>
          </a:extLst>
        </xdr:cNvPr>
        <xdr:cNvSpPr/>
      </xdr:nvSpPr>
      <xdr:spPr>
        <a:xfrm>
          <a:off x="0" y="11725275"/>
          <a:ext cx="4953000" cy="1905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FA9771-2458-49C6-B2D0-8C4A8D17A3F9}"/>
            </a:ext>
          </a:extLst>
        </xdr:cNvPr>
        <xdr:cNvSpPr/>
      </xdr:nvSpPr>
      <xdr:spPr>
        <a:xfrm>
          <a:off x="0" y="5172075"/>
          <a:ext cx="4953000" cy="1905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8</xdr:col>
      <xdr:colOff>0</xdr:colOff>
      <xdr:row>15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7DE3CDEA-C62F-46C6-818F-53DF0E4753A6}"/>
            </a:ext>
          </a:extLst>
        </xdr:cNvPr>
        <xdr:cNvSpPr/>
      </xdr:nvSpPr>
      <xdr:spPr>
        <a:xfrm>
          <a:off x="0" y="4981575"/>
          <a:ext cx="4953000" cy="1905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8</xdr:col>
      <xdr:colOff>0</xdr:colOff>
      <xdr:row>12</xdr:row>
      <xdr:rowOff>190500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21D5347F-8769-47C8-8ACF-CDA1390F9306}"/>
            </a:ext>
          </a:extLst>
        </xdr:cNvPr>
        <xdr:cNvSpPr/>
      </xdr:nvSpPr>
      <xdr:spPr>
        <a:xfrm>
          <a:off x="0" y="6124575"/>
          <a:ext cx="4953000" cy="1905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25</xdr:row>
      <xdr:rowOff>180975</xdr:rowOff>
    </xdr:from>
    <xdr:to>
      <xdr:col>7</xdr:col>
      <xdr:colOff>704850</xdr:colOff>
      <xdr:row>27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F48F4AB-22FE-4CB5-A920-4762E0F76DA8}"/>
            </a:ext>
          </a:extLst>
        </xdr:cNvPr>
        <xdr:cNvSpPr/>
      </xdr:nvSpPr>
      <xdr:spPr>
        <a:xfrm>
          <a:off x="0" y="5734050"/>
          <a:ext cx="5010150" cy="200025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JULIE HZ442R ETA</a:t>
          </a:r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PKG 15/10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209550</xdr:colOff>
      <xdr:row>0</xdr:row>
      <xdr:rowOff>238125</xdr:rowOff>
    </xdr:from>
    <xdr:to>
      <xdr:col>8</xdr:col>
      <xdr:colOff>66675</xdr:colOff>
      <xdr:row>2</xdr:row>
      <xdr:rowOff>188429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F67F40-044D-48B4-9B4C-765845464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86225" y="238125"/>
          <a:ext cx="466725" cy="578954"/>
        </a:xfrm>
        <a:prstGeom prst="rect">
          <a:avLst/>
        </a:prstGeom>
      </xdr:spPr>
    </xdr:pic>
    <xdr:clientData/>
  </xdr:twoCellAnchor>
  <xdr:twoCellAnchor>
    <xdr:from>
      <xdr:col>7</xdr:col>
      <xdr:colOff>600075</xdr:colOff>
      <xdr:row>6</xdr:row>
      <xdr:rowOff>0</xdr:rowOff>
    </xdr:from>
    <xdr:to>
      <xdr:col>18</xdr:col>
      <xdr:colOff>0</xdr:colOff>
      <xdr:row>12</xdr:row>
      <xdr:rowOff>190499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AB2D8C2D-D5E8-4C8D-BEBF-39C1176CD35D}"/>
            </a:ext>
          </a:extLst>
        </xdr:cNvPr>
        <xdr:cNvSpPr/>
      </xdr:nvSpPr>
      <xdr:spPr>
        <a:xfrm>
          <a:off x="4343400" y="3352800"/>
          <a:ext cx="6877050" cy="1343024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MIAMI &amp; </a:t>
          </a:r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CHARLESTON </a:t>
          </a:r>
          <a:r>
            <a:rPr lang="en-US" sz="1100" baseline="0">
              <a:solidFill>
                <a:schemeClr val="bg1"/>
              </a:solidFill>
            </a:rPr>
            <a:t>C</a:t>
          </a:r>
          <a:r>
            <a:rPr lang="en-US" sz="1100">
              <a:solidFill>
                <a:schemeClr val="bg1"/>
              </a:solidFill>
            </a:rPr>
            <a:t>ONNECT UNDER AMERICA SERVICE </a:t>
          </a:r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MVSL</a:t>
          </a:r>
          <a:br>
            <a:rPr lang="en-US" sz="1100">
              <a:solidFill>
                <a:schemeClr val="bg1"/>
              </a:solidFill>
            </a:rPr>
          </a:br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SAVANNAH &amp; NEW YORK</a:t>
          </a:r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ONNECT UNDER ELEPHANT SERVICE MVSL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0</xdr:colOff>
      <xdr:row>14</xdr:row>
      <xdr:rowOff>0</xdr:rowOff>
    </xdr:from>
    <xdr:to>
      <xdr:col>18</xdr:col>
      <xdr:colOff>9525</xdr:colOff>
      <xdr:row>20</xdr:row>
      <xdr:rowOff>200024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7D4FAD2A-AEED-469F-8B03-0CEA912EF7EA}"/>
            </a:ext>
          </a:extLst>
        </xdr:cNvPr>
        <xdr:cNvSpPr/>
      </xdr:nvSpPr>
      <xdr:spPr>
        <a:xfrm>
          <a:off x="4352925" y="6448425"/>
          <a:ext cx="6877050" cy="1343024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MIAMI &amp; </a:t>
          </a:r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CHARLESTON </a:t>
          </a:r>
          <a:r>
            <a:rPr lang="en-US" sz="1100" baseline="0">
              <a:solidFill>
                <a:schemeClr val="bg1"/>
              </a:solidFill>
            </a:rPr>
            <a:t>C</a:t>
          </a:r>
          <a:r>
            <a:rPr lang="en-US" sz="1100">
              <a:solidFill>
                <a:schemeClr val="bg1"/>
              </a:solidFill>
            </a:rPr>
            <a:t>ONNECT UNDER AMERICA SERVICE </a:t>
          </a:r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MVSL</a:t>
          </a:r>
          <a:br>
            <a:rPr lang="en-US" sz="1100">
              <a:solidFill>
                <a:schemeClr val="bg1"/>
              </a:solidFill>
            </a:rPr>
          </a:br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SAVANNAH &amp; NEW YORK</a:t>
          </a:r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ONNECT UNDER ELEPHANT SERVICE MVSL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0</xdr:colOff>
      <xdr:row>22</xdr:row>
      <xdr:rowOff>0</xdr:rowOff>
    </xdr:from>
    <xdr:to>
      <xdr:col>18</xdr:col>
      <xdr:colOff>9525</xdr:colOff>
      <xdr:row>28</xdr:row>
      <xdr:rowOff>200024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526EB61B-58D0-4B15-8B9A-595408E823B8}"/>
            </a:ext>
          </a:extLst>
        </xdr:cNvPr>
        <xdr:cNvSpPr/>
      </xdr:nvSpPr>
      <xdr:spPr>
        <a:xfrm>
          <a:off x="4352925" y="7991475"/>
          <a:ext cx="6877050" cy="1343024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MIAMI &amp; </a:t>
          </a:r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CHARLESTON </a:t>
          </a:r>
          <a:r>
            <a:rPr lang="en-US" sz="1100" baseline="0">
              <a:solidFill>
                <a:schemeClr val="bg1"/>
              </a:solidFill>
            </a:rPr>
            <a:t>C</a:t>
          </a:r>
          <a:r>
            <a:rPr lang="en-US" sz="1100">
              <a:solidFill>
                <a:schemeClr val="bg1"/>
              </a:solidFill>
            </a:rPr>
            <a:t>ONNECT UNDER AMERICA SERVICE </a:t>
          </a:r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MVSL</a:t>
          </a:r>
          <a:br>
            <a:rPr lang="en-US" sz="1100">
              <a:solidFill>
                <a:schemeClr val="bg1"/>
              </a:solidFill>
            </a:rPr>
          </a:br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SAVANNAH &amp; NEW YORK</a:t>
          </a:r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ONNECT UNDER ELEPHANT SERVICE MVSL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8</xdr:col>
      <xdr:colOff>0</xdr:colOff>
      <xdr:row>42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3F8283D-D630-47C1-99B3-4DF7DF17D44E}"/>
            </a:ext>
          </a:extLst>
        </xdr:cNvPr>
        <xdr:cNvSpPr/>
      </xdr:nvSpPr>
      <xdr:spPr>
        <a:xfrm>
          <a:off x="0" y="8639175"/>
          <a:ext cx="4953000" cy="1905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8</xdr:col>
      <xdr:colOff>0</xdr:colOff>
      <xdr:row>6</xdr:row>
      <xdr:rowOff>171450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57C5B0CE-B506-4900-8809-CF4CA048656C}"/>
            </a:ext>
          </a:extLst>
        </xdr:cNvPr>
        <xdr:cNvSpPr/>
      </xdr:nvSpPr>
      <xdr:spPr>
        <a:xfrm>
          <a:off x="0" y="1895475"/>
          <a:ext cx="5019675" cy="17145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8</xdr:col>
      <xdr:colOff>0</xdr:colOff>
      <xdr:row>10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60C20D04-1DA4-4D0D-BE00-F45A23B1FFD7}"/>
            </a:ext>
          </a:extLst>
        </xdr:cNvPr>
        <xdr:cNvSpPr/>
      </xdr:nvSpPr>
      <xdr:spPr>
        <a:xfrm>
          <a:off x="0" y="2466975"/>
          <a:ext cx="5019675" cy="1905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8</xdr:col>
      <xdr:colOff>0</xdr:colOff>
      <xdr:row>42</xdr:row>
      <xdr:rowOff>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F192D3E1-37E6-4107-BD7E-D9C8DCE5D6E1}"/>
            </a:ext>
          </a:extLst>
        </xdr:cNvPr>
        <xdr:cNvSpPr/>
      </xdr:nvSpPr>
      <xdr:spPr>
        <a:xfrm>
          <a:off x="0" y="8639175"/>
          <a:ext cx="5019675" cy="1905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8</xdr:col>
      <xdr:colOff>0</xdr:colOff>
      <xdr:row>16</xdr:row>
      <xdr:rowOff>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607DA803-048D-4104-B55F-7B86D81407FF}"/>
            </a:ext>
          </a:extLst>
        </xdr:cNvPr>
        <xdr:cNvSpPr/>
      </xdr:nvSpPr>
      <xdr:spPr>
        <a:xfrm>
          <a:off x="0" y="3629025"/>
          <a:ext cx="5019675" cy="1905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A8E05918-68B8-42BC-A74B-C1FBC4F20630}"/>
            </a:ext>
          </a:extLst>
        </xdr:cNvPr>
        <xdr:cNvSpPr/>
      </xdr:nvSpPr>
      <xdr:spPr>
        <a:xfrm>
          <a:off x="0" y="4981575"/>
          <a:ext cx="5019675" cy="1905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8</xdr:col>
      <xdr:colOff>0</xdr:colOff>
      <xdr:row>20</xdr:row>
      <xdr:rowOff>190500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E1038ED-E0F2-4501-A159-8E5573A7FE9B}"/>
            </a:ext>
          </a:extLst>
        </xdr:cNvPr>
        <xdr:cNvSpPr/>
      </xdr:nvSpPr>
      <xdr:spPr>
        <a:xfrm>
          <a:off x="0" y="4581525"/>
          <a:ext cx="5019675" cy="1905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321470</xdr:colOff>
      <xdr:row>0</xdr:row>
      <xdr:rowOff>142876</xdr:rowOff>
    </xdr:from>
    <xdr:to>
      <xdr:col>7</xdr:col>
      <xdr:colOff>243467</xdr:colOff>
      <xdr:row>2</xdr:row>
      <xdr:rowOff>119063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0F7A10-0C38-4A94-BF32-1FA7B2BC6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17095" y="142876"/>
          <a:ext cx="457778" cy="47625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6</xdr:row>
      <xdr:rowOff>9525</xdr:rowOff>
    </xdr:from>
    <xdr:to>
      <xdr:col>14</xdr:col>
      <xdr:colOff>552450</xdr:colOff>
      <xdr:row>13</xdr:row>
      <xdr:rowOff>9524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B4EA22E8-28C8-4821-AF02-E24543796C20}"/>
            </a:ext>
          </a:extLst>
        </xdr:cNvPr>
        <xdr:cNvSpPr/>
      </xdr:nvSpPr>
      <xdr:spPr>
        <a:xfrm>
          <a:off x="4152900" y="3124200"/>
          <a:ext cx="3562350" cy="1352549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TSP 1: MSC NEW JERSEY III HW439R</a:t>
          </a:r>
          <a:r>
            <a:rPr lang="en-US" sz="1100" baseline="0">
              <a:solidFill>
                <a:schemeClr val="bg1"/>
              </a:solidFill>
            </a:rPr>
            <a:t> ETA SIN 6/10</a:t>
          </a:r>
          <a:br>
            <a:rPr lang="en-US" sz="1100">
              <a:solidFill>
                <a:schemeClr val="bg1"/>
              </a:solidFill>
            </a:rPr>
          </a:br>
          <a:r>
            <a:rPr lang="en-US" sz="1100">
              <a:solidFill>
                <a:schemeClr val="bg1"/>
              </a:solidFill>
            </a:rPr>
            <a:t>TSP</a:t>
          </a:r>
          <a:r>
            <a:rPr lang="en-US" sz="1100" baseline="0">
              <a:solidFill>
                <a:schemeClr val="bg1"/>
              </a:solidFill>
            </a:rPr>
            <a:t> 2: MSC APOLLO UX442A ETA BSN 20/10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0</xdr:colOff>
      <xdr:row>22</xdr:row>
      <xdr:rowOff>0</xdr:rowOff>
    </xdr:from>
    <xdr:to>
      <xdr:col>14</xdr:col>
      <xdr:colOff>552450</xdr:colOff>
      <xdr:row>28</xdr:row>
      <xdr:rowOff>200024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630B424D-CAA3-41BC-A459-A0EAE4113921}"/>
            </a:ext>
          </a:extLst>
        </xdr:cNvPr>
        <xdr:cNvSpPr/>
      </xdr:nvSpPr>
      <xdr:spPr>
        <a:xfrm>
          <a:off x="4152900" y="7772400"/>
          <a:ext cx="3562350" cy="1352549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TSP 1: MSC INGY FT435E</a:t>
          </a:r>
          <a:r>
            <a:rPr lang="en-US" sz="1100" baseline="0">
              <a:solidFill>
                <a:schemeClr val="bg1"/>
              </a:solidFill>
            </a:rPr>
            <a:t> ETA SIN 16/10</a:t>
          </a:r>
          <a:br>
            <a:rPr lang="en-US" sz="1100">
              <a:solidFill>
                <a:schemeClr val="bg1"/>
              </a:solidFill>
            </a:rPr>
          </a:br>
          <a:r>
            <a:rPr lang="en-US" sz="1100">
              <a:solidFill>
                <a:schemeClr val="bg1"/>
              </a:solidFill>
            </a:rPr>
            <a:t>TSP</a:t>
          </a:r>
          <a:r>
            <a:rPr lang="en-US" sz="1100" baseline="0">
              <a:solidFill>
                <a:schemeClr val="bg1"/>
              </a:solidFill>
            </a:rPr>
            <a:t> 2: MSC AMALFI UX442A ETA BSN 27/10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0</xdr:colOff>
      <xdr:row>14</xdr:row>
      <xdr:rowOff>0</xdr:rowOff>
    </xdr:from>
    <xdr:to>
      <xdr:col>14</xdr:col>
      <xdr:colOff>552450</xdr:colOff>
      <xdr:row>20</xdr:row>
      <xdr:rowOff>200024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8B5AFCD2-3BEB-416E-B1C8-E9EDE17BA682}"/>
            </a:ext>
          </a:extLst>
        </xdr:cNvPr>
        <xdr:cNvSpPr/>
      </xdr:nvSpPr>
      <xdr:spPr>
        <a:xfrm>
          <a:off x="4152900" y="4667250"/>
          <a:ext cx="3562350" cy="1352549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TSP 1: MSC NEW JERSEY III HW439R</a:t>
          </a:r>
          <a:r>
            <a:rPr lang="en-US" sz="1100" baseline="0">
              <a:solidFill>
                <a:schemeClr val="bg1"/>
              </a:solidFill>
            </a:rPr>
            <a:t> ETA SIN 6/10</a:t>
          </a:r>
          <a:br>
            <a:rPr lang="en-US" sz="1100">
              <a:solidFill>
                <a:schemeClr val="bg1"/>
              </a:solidFill>
            </a:rPr>
          </a:br>
          <a:r>
            <a:rPr lang="en-US" sz="1100">
              <a:solidFill>
                <a:schemeClr val="bg1"/>
              </a:solidFill>
            </a:rPr>
            <a:t>TSP</a:t>
          </a:r>
          <a:r>
            <a:rPr lang="en-US" sz="1100" baseline="0">
              <a:solidFill>
                <a:schemeClr val="bg1"/>
              </a:solidFill>
            </a:rPr>
            <a:t> 2: MSC APOLLO UX442A ETA BSN 20/10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8</xdr:col>
      <xdr:colOff>0</xdr:colOff>
      <xdr:row>6</xdr:row>
      <xdr:rowOff>171450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5070BAA5-F4BB-4D32-8CAB-30BD7D85CC0F}"/>
            </a:ext>
          </a:extLst>
        </xdr:cNvPr>
        <xdr:cNvSpPr/>
      </xdr:nvSpPr>
      <xdr:spPr>
        <a:xfrm>
          <a:off x="0" y="1895475"/>
          <a:ext cx="5019675" cy="17145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8</xdr:col>
      <xdr:colOff>0</xdr:colOff>
      <xdr:row>10</xdr:row>
      <xdr:rowOff>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B7E1BDE3-FF76-49BC-A278-2F9B7D768EB4}"/>
            </a:ext>
          </a:extLst>
        </xdr:cNvPr>
        <xdr:cNvSpPr/>
      </xdr:nvSpPr>
      <xdr:spPr>
        <a:xfrm>
          <a:off x="0" y="2466975"/>
          <a:ext cx="5019675" cy="1905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8</xdr:col>
      <xdr:colOff>0</xdr:colOff>
      <xdr:row>42</xdr:row>
      <xdr:rowOff>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B86A45DD-DF42-46F0-9A28-E12ADA47E9C4}"/>
            </a:ext>
          </a:extLst>
        </xdr:cNvPr>
        <xdr:cNvSpPr/>
      </xdr:nvSpPr>
      <xdr:spPr>
        <a:xfrm>
          <a:off x="0" y="8639175"/>
          <a:ext cx="5019675" cy="1905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8</xdr:col>
      <xdr:colOff>0</xdr:colOff>
      <xdr:row>16</xdr:row>
      <xdr:rowOff>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E733E525-1056-4608-A1FB-F699D8F30EA4}"/>
            </a:ext>
          </a:extLst>
        </xdr:cNvPr>
        <xdr:cNvSpPr/>
      </xdr:nvSpPr>
      <xdr:spPr>
        <a:xfrm>
          <a:off x="0" y="3629025"/>
          <a:ext cx="5019675" cy="1905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1775DED3-677C-445B-AB8A-A833CACA7F9C}"/>
            </a:ext>
          </a:extLst>
        </xdr:cNvPr>
        <xdr:cNvSpPr/>
      </xdr:nvSpPr>
      <xdr:spPr>
        <a:xfrm>
          <a:off x="0" y="4981575"/>
          <a:ext cx="5019675" cy="1905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8</xdr:col>
      <xdr:colOff>0</xdr:colOff>
      <xdr:row>20</xdr:row>
      <xdr:rowOff>190500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3977C730-E0AF-460E-8E7B-78EF4E2B4568}"/>
            </a:ext>
          </a:extLst>
        </xdr:cNvPr>
        <xdr:cNvSpPr/>
      </xdr:nvSpPr>
      <xdr:spPr>
        <a:xfrm>
          <a:off x="0" y="4581525"/>
          <a:ext cx="5019675" cy="1905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8</xdr:col>
      <xdr:colOff>723900</xdr:colOff>
      <xdr:row>3</xdr:row>
      <xdr:rowOff>2620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E577DD-119C-4DD3-9E2B-66AD77C13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87950" y="311150"/>
          <a:ext cx="723900" cy="62492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12</xdr:row>
      <xdr:rowOff>0</xdr:rowOff>
    </xdr:from>
    <xdr:to>
      <xdr:col>14</xdr:col>
      <xdr:colOff>9525</xdr:colOff>
      <xdr:row>16</xdr:row>
      <xdr:rowOff>180975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E397CE8E-F3C4-4E66-84B9-941FF13CFDF4}"/>
            </a:ext>
          </a:extLst>
        </xdr:cNvPr>
        <xdr:cNvSpPr/>
      </xdr:nvSpPr>
      <xdr:spPr>
        <a:xfrm>
          <a:off x="5086350" y="3057525"/>
          <a:ext cx="3810000" cy="942975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NORFOLK: MAERSK SARNIA 442W ETA</a:t>
          </a:r>
          <a:r>
            <a:rPr lang="en-US" sz="10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SIN 23/10</a:t>
          </a:r>
          <a:br>
            <a:rPr lang="en-US" sz="10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en-US" sz="10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NEW YORK AND SAVANNAH: MSC TAVVISHI QO443E ETA SIN 25/10</a:t>
          </a:r>
          <a:endParaRPr lang="en-US" sz="10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8</xdr:col>
      <xdr:colOff>0</xdr:colOff>
      <xdr:row>8</xdr:row>
      <xdr:rowOff>9525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CE96B6C-C980-4C87-AB81-5DB92D3424C6}"/>
            </a:ext>
          </a:extLst>
        </xdr:cNvPr>
        <xdr:cNvSpPr/>
      </xdr:nvSpPr>
      <xdr:spPr>
        <a:xfrm>
          <a:off x="0" y="2085975"/>
          <a:ext cx="5086350" cy="200025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7</xdr:col>
      <xdr:colOff>704849</xdr:colOff>
      <xdr:row>13</xdr:row>
      <xdr:rowOff>19050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6AF2CD76-598D-4C5F-8D9A-4388AE17AB00}"/>
            </a:ext>
          </a:extLst>
        </xdr:cNvPr>
        <xdr:cNvSpPr/>
      </xdr:nvSpPr>
      <xdr:spPr>
        <a:xfrm>
          <a:off x="0" y="3057525"/>
          <a:ext cx="5076824" cy="20955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27</xdr:row>
      <xdr:rowOff>19050</xdr:rowOff>
    </xdr:from>
    <xdr:to>
      <xdr:col>7</xdr:col>
      <xdr:colOff>704850</xdr:colOff>
      <xdr:row>28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64DC8BCE-0E36-419E-B2BA-D751FE4BF779}"/>
            </a:ext>
          </a:extLst>
        </xdr:cNvPr>
        <xdr:cNvSpPr/>
      </xdr:nvSpPr>
      <xdr:spPr>
        <a:xfrm>
          <a:off x="0" y="5972175"/>
          <a:ext cx="5076825" cy="17145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22</xdr:row>
      <xdr:rowOff>9525</xdr:rowOff>
    </xdr:from>
    <xdr:to>
      <xdr:col>7</xdr:col>
      <xdr:colOff>704849</xdr:colOff>
      <xdr:row>23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A0CD3F9C-95F3-48A0-BF88-39A442356F25}"/>
            </a:ext>
          </a:extLst>
        </xdr:cNvPr>
        <xdr:cNvSpPr/>
      </xdr:nvSpPr>
      <xdr:spPr>
        <a:xfrm>
          <a:off x="0" y="4991100"/>
          <a:ext cx="5076824" cy="190500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JULIE HZ442R ETA</a:t>
          </a:r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PKG 15/10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0</xdr:colOff>
      <xdr:row>12</xdr:row>
      <xdr:rowOff>0</xdr:rowOff>
    </xdr:from>
    <xdr:to>
      <xdr:col>15</xdr:col>
      <xdr:colOff>819150</xdr:colOff>
      <xdr:row>16</xdr:row>
      <xdr:rowOff>180975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A53E0369-A8B3-4844-BA49-94283496B06F}"/>
            </a:ext>
          </a:extLst>
        </xdr:cNvPr>
        <xdr:cNvSpPr/>
      </xdr:nvSpPr>
      <xdr:spPr>
        <a:xfrm>
          <a:off x="9782175" y="3057525"/>
          <a:ext cx="819150" cy="942975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10/12</a:t>
          </a:r>
          <a:endParaRPr lang="en-US" sz="10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38100</xdr:colOff>
      <xdr:row>12</xdr:row>
      <xdr:rowOff>0</xdr:rowOff>
    </xdr:from>
    <xdr:to>
      <xdr:col>14</xdr:col>
      <xdr:colOff>857250</xdr:colOff>
      <xdr:row>16</xdr:row>
      <xdr:rowOff>180975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31AC5D09-7297-4182-85B8-8A58BB1B77AD}"/>
            </a:ext>
          </a:extLst>
        </xdr:cNvPr>
        <xdr:cNvSpPr/>
      </xdr:nvSpPr>
      <xdr:spPr>
        <a:xfrm>
          <a:off x="8924925" y="3057525"/>
          <a:ext cx="819150" cy="942975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12/12</a:t>
          </a:r>
          <a:endParaRPr lang="en-US" sz="1000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85725</xdr:colOff>
      <xdr:row>12</xdr:row>
      <xdr:rowOff>0</xdr:rowOff>
    </xdr:from>
    <xdr:to>
      <xdr:col>16</xdr:col>
      <xdr:colOff>904875</xdr:colOff>
      <xdr:row>16</xdr:row>
      <xdr:rowOff>180975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D6F31491-A265-4F11-A5ED-2BB8783BC789}"/>
            </a:ext>
          </a:extLst>
        </xdr:cNvPr>
        <xdr:cNvSpPr/>
      </xdr:nvSpPr>
      <xdr:spPr>
        <a:xfrm>
          <a:off x="10696575" y="3057525"/>
          <a:ext cx="819150" cy="942975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5/12</a:t>
          </a:r>
          <a:endParaRPr lang="en-US" sz="10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0</xdr:colOff>
      <xdr:row>24</xdr:row>
      <xdr:rowOff>0</xdr:rowOff>
    </xdr:from>
    <xdr:to>
      <xdr:col>14</xdr:col>
      <xdr:colOff>9525</xdr:colOff>
      <xdr:row>28</xdr:row>
      <xdr:rowOff>180975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AE2F2566-D15D-46EB-AF33-CDF8DEDAD399}"/>
            </a:ext>
          </a:extLst>
        </xdr:cNvPr>
        <xdr:cNvSpPr/>
      </xdr:nvSpPr>
      <xdr:spPr>
        <a:xfrm>
          <a:off x="5086350" y="5381625"/>
          <a:ext cx="3810000" cy="942975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NORFOLK: MAERSK SYDNEY 444W ETA</a:t>
          </a:r>
          <a:r>
            <a:rPr lang="en-US" sz="10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SIN 6/11</a:t>
          </a:r>
          <a:br>
            <a:rPr lang="en-US" sz="10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en-US" sz="10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NEW YORK AND SAVANNAH: MSC STELLA QO444E ETA SIN 31/10</a:t>
          </a:r>
          <a:endParaRPr lang="en-US" sz="10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47625</xdr:colOff>
      <xdr:row>24</xdr:row>
      <xdr:rowOff>9525</xdr:rowOff>
    </xdr:from>
    <xdr:to>
      <xdr:col>14</xdr:col>
      <xdr:colOff>866775</xdr:colOff>
      <xdr:row>28</xdr:row>
      <xdr:rowOff>190500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5DD3F267-20E3-4899-8EA3-FB8B4FB34856}"/>
            </a:ext>
          </a:extLst>
        </xdr:cNvPr>
        <xdr:cNvSpPr/>
      </xdr:nvSpPr>
      <xdr:spPr>
        <a:xfrm>
          <a:off x="8934450" y="5391150"/>
          <a:ext cx="819150" cy="942975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19/12</a:t>
          </a:r>
          <a:endParaRPr lang="en-US" sz="1000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0</xdr:colOff>
      <xdr:row>24</xdr:row>
      <xdr:rowOff>0</xdr:rowOff>
    </xdr:from>
    <xdr:to>
      <xdr:col>15</xdr:col>
      <xdr:colOff>819150</xdr:colOff>
      <xdr:row>28</xdr:row>
      <xdr:rowOff>180975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2DECDDD3-ED34-4E81-B10E-7A1342EBE44F}"/>
            </a:ext>
          </a:extLst>
        </xdr:cNvPr>
        <xdr:cNvSpPr/>
      </xdr:nvSpPr>
      <xdr:spPr>
        <a:xfrm>
          <a:off x="9782175" y="5381625"/>
          <a:ext cx="819150" cy="942975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24/12</a:t>
          </a:r>
          <a:endParaRPr lang="en-US" sz="1000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57150</xdr:colOff>
      <xdr:row>24</xdr:row>
      <xdr:rowOff>0</xdr:rowOff>
    </xdr:from>
    <xdr:to>
      <xdr:col>16</xdr:col>
      <xdr:colOff>876300</xdr:colOff>
      <xdr:row>28</xdr:row>
      <xdr:rowOff>180975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67434608-0F7B-4577-8159-4A1D1E4FD289}"/>
            </a:ext>
          </a:extLst>
        </xdr:cNvPr>
        <xdr:cNvSpPr/>
      </xdr:nvSpPr>
      <xdr:spPr>
        <a:xfrm>
          <a:off x="10668000" y="5381625"/>
          <a:ext cx="819150" cy="942975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12/12</a:t>
          </a:r>
          <a:endParaRPr lang="en-US" sz="1000">
            <a:solidFill>
              <a:srgbClr val="FF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166079</xdr:colOff>
      <xdr:row>0</xdr:row>
      <xdr:rowOff>160232</xdr:rowOff>
    </xdr:from>
    <xdr:to>
      <xdr:col>7</xdr:col>
      <xdr:colOff>893116</xdr:colOff>
      <xdr:row>2</xdr:row>
      <xdr:rowOff>127666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B4EBB6-B289-4EE3-87CD-2B6CB3222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28579" y="160232"/>
          <a:ext cx="727037" cy="6205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5</xdr:row>
      <xdr:rowOff>200025</xdr:rowOff>
    </xdr:from>
    <xdr:to>
      <xdr:col>7</xdr:col>
      <xdr:colOff>9526</xdr:colOff>
      <xdr:row>8</xdr:row>
      <xdr:rowOff>38100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72F184C-D52B-45B0-89AE-A1DE23391EC5}"/>
            </a:ext>
          </a:extLst>
        </xdr:cNvPr>
        <xdr:cNvSpPr/>
      </xdr:nvSpPr>
      <xdr:spPr>
        <a:xfrm>
          <a:off x="9525" y="1724025"/>
          <a:ext cx="4772026" cy="457200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>
              <a:effectLst/>
            </a:rPr>
            <a:t>MSC IMMA III HV436A ETA TPP 28/9</a:t>
          </a:r>
          <a:br>
            <a:rPr lang="en-US"/>
          </a:br>
          <a:r>
            <a:rPr lang="en-US">
              <a:effectLst/>
            </a:rPr>
            <a:t>TSP 1: MAERSK STOCKHOLM 439W ETA SINGAPORE 2/10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1038225</xdr:colOff>
      <xdr:row>7</xdr:row>
      <xdr:rowOff>180975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F37631A-CC97-4451-B47E-A2FC1EF82721}"/>
            </a:ext>
          </a:extLst>
        </xdr:cNvPr>
        <xdr:cNvSpPr/>
      </xdr:nvSpPr>
      <xdr:spPr>
        <a:xfrm>
          <a:off x="4772025" y="5295900"/>
          <a:ext cx="1038225" cy="371475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15/11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1038225</xdr:colOff>
      <xdr:row>7</xdr:row>
      <xdr:rowOff>180975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64C496DD-8609-4B05-A53F-A136C9CEC31F}"/>
            </a:ext>
          </a:extLst>
        </xdr:cNvPr>
        <xdr:cNvSpPr/>
      </xdr:nvSpPr>
      <xdr:spPr>
        <a:xfrm>
          <a:off x="5819775" y="5295900"/>
          <a:ext cx="1038225" cy="371475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19/11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0</xdr:colOff>
      <xdr:row>6</xdr:row>
      <xdr:rowOff>9525</xdr:rowOff>
    </xdr:from>
    <xdr:to>
      <xdr:col>9</xdr:col>
      <xdr:colOff>1038225</xdr:colOff>
      <xdr:row>7</xdr:row>
      <xdr:rowOff>190500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551E452C-6384-4521-A5C6-562FA2A93218}"/>
            </a:ext>
          </a:extLst>
        </xdr:cNvPr>
        <xdr:cNvSpPr/>
      </xdr:nvSpPr>
      <xdr:spPr>
        <a:xfrm>
          <a:off x="6867525" y="5305425"/>
          <a:ext cx="1038225" cy="371475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22/11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9</xdr:col>
      <xdr:colOff>1047749</xdr:colOff>
      <xdr:row>16</xdr:row>
      <xdr:rowOff>180975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F1B7020D-2038-47D4-B582-AD2781137ED6}"/>
            </a:ext>
          </a:extLst>
        </xdr:cNvPr>
        <xdr:cNvSpPr/>
      </xdr:nvSpPr>
      <xdr:spPr>
        <a:xfrm>
          <a:off x="0" y="3524250"/>
          <a:ext cx="7915274" cy="371475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>
              <a:effectLst/>
            </a:rPr>
            <a:t>MAERSK SARNIA 442W ETA TPP 26/10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9</xdr:col>
      <xdr:colOff>1047749</xdr:colOff>
      <xdr:row>22</xdr:row>
      <xdr:rowOff>180975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13181A33-B161-46A4-953B-0614FB6A23F5}"/>
            </a:ext>
          </a:extLst>
        </xdr:cNvPr>
        <xdr:cNvSpPr/>
      </xdr:nvSpPr>
      <xdr:spPr>
        <a:xfrm>
          <a:off x="0" y="4705350"/>
          <a:ext cx="7915274" cy="371475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>
              <a:effectLst/>
            </a:rPr>
            <a:t>MAERSK SYDNEY 444W ETA TPP 9/11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214313</xdr:colOff>
      <xdr:row>0</xdr:row>
      <xdr:rowOff>119062</xdr:rowOff>
    </xdr:from>
    <xdr:to>
      <xdr:col>7</xdr:col>
      <xdr:colOff>190500</xdr:colOff>
      <xdr:row>2</xdr:row>
      <xdr:rowOff>158546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6E9DF7-B294-4217-98E3-711FE7B0C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09938" y="119062"/>
          <a:ext cx="511968" cy="53954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380999</xdr:colOff>
      <xdr:row>0</xdr:row>
      <xdr:rowOff>130969</xdr:rowOff>
    </xdr:from>
    <xdr:to>
      <xdr:col>7</xdr:col>
      <xdr:colOff>357187</xdr:colOff>
      <xdr:row>2</xdr:row>
      <xdr:rowOff>264701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E01B5C-EC6C-4092-8124-35521C269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62312" y="130969"/>
          <a:ext cx="511969" cy="63379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8</xdr:col>
      <xdr:colOff>0</xdr:colOff>
      <xdr:row>34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E71CAEB-0530-442B-98F7-89EEA6B86465}"/>
            </a:ext>
          </a:extLst>
        </xdr:cNvPr>
        <xdr:cNvSpPr/>
      </xdr:nvSpPr>
      <xdr:spPr>
        <a:xfrm>
          <a:off x="0" y="7096125"/>
          <a:ext cx="5019675" cy="1905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C8FDE560-BA43-4902-9DE5-EE3A9F649C8A}"/>
            </a:ext>
          </a:extLst>
        </xdr:cNvPr>
        <xdr:cNvSpPr/>
      </xdr:nvSpPr>
      <xdr:spPr>
        <a:xfrm>
          <a:off x="0" y="2085975"/>
          <a:ext cx="5019675" cy="1905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8</xdr:col>
      <xdr:colOff>0</xdr:colOff>
      <xdr:row>15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F733B575-CBA5-453C-916A-0547AB87D74F}"/>
            </a:ext>
          </a:extLst>
        </xdr:cNvPr>
        <xdr:cNvSpPr/>
      </xdr:nvSpPr>
      <xdr:spPr>
        <a:xfrm>
          <a:off x="0" y="3438525"/>
          <a:ext cx="5019675" cy="1905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8</xdr:col>
      <xdr:colOff>0</xdr:colOff>
      <xdr:row>12</xdr:row>
      <xdr:rowOff>190500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393F0223-08B0-4DAC-9C6D-9F609350152B}"/>
            </a:ext>
          </a:extLst>
        </xdr:cNvPr>
        <xdr:cNvSpPr/>
      </xdr:nvSpPr>
      <xdr:spPr>
        <a:xfrm>
          <a:off x="0" y="3038475"/>
          <a:ext cx="5019675" cy="1905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FF0000"/>
              </a:solidFill>
            </a:rPr>
            <a:t>OMIT SAILING</a:t>
          </a:r>
        </a:p>
      </xdr:txBody>
    </xdr:sp>
    <xdr:clientData/>
  </xdr:twoCellAnchor>
  <xdr:twoCellAnchor>
    <xdr:from>
      <xdr:col>0</xdr:col>
      <xdr:colOff>0</xdr:colOff>
      <xdr:row>25</xdr:row>
      <xdr:rowOff>180975</xdr:rowOff>
    </xdr:from>
    <xdr:to>
      <xdr:col>7</xdr:col>
      <xdr:colOff>704850</xdr:colOff>
      <xdr:row>27</xdr:row>
      <xdr:rowOff>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A7E87F56-DFC3-40A5-B3DB-492E8E89BC12}"/>
            </a:ext>
          </a:extLst>
        </xdr:cNvPr>
        <xdr:cNvSpPr/>
      </xdr:nvSpPr>
      <xdr:spPr>
        <a:xfrm>
          <a:off x="0" y="5734050"/>
          <a:ext cx="5010150" cy="200025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JULIE HZ442R ETA</a:t>
          </a:r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PKG 15/10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my172-exportdoc.si@msc.com" TargetMode="External"/><Relationship Id="rId2" Type="http://schemas.openxmlformats.org/officeDocument/2006/relationships/hyperlink" Target="mailto:MY172-cases.usaca@msc.com" TargetMode="External"/><Relationship Id="rId1" Type="http://schemas.openxmlformats.org/officeDocument/2006/relationships/hyperlink" Target="mailto:my172-bkg.usaca@msc.com" TargetMode="External"/><Relationship Id="rId5" Type="http://schemas.openxmlformats.org/officeDocument/2006/relationships/drawing" Target="../drawings/drawing10.xml"/><Relationship Id="rId4" Type="http://schemas.openxmlformats.org/officeDocument/2006/relationships/hyperlink" Target="mailto:my172-exportdoc.amd@msc.co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my172-exportdoc.si@msc.com" TargetMode="External"/><Relationship Id="rId2" Type="http://schemas.openxmlformats.org/officeDocument/2006/relationships/hyperlink" Target="mailto:MY172-cases.usaca@msc.com" TargetMode="External"/><Relationship Id="rId1" Type="http://schemas.openxmlformats.org/officeDocument/2006/relationships/hyperlink" Target="mailto:my172-bkg.usaca@msc.com" TargetMode="External"/><Relationship Id="rId5" Type="http://schemas.openxmlformats.org/officeDocument/2006/relationships/drawing" Target="../drawings/drawing11.xml"/><Relationship Id="rId4" Type="http://schemas.openxmlformats.org/officeDocument/2006/relationships/hyperlink" Target="mailto:my172-exportdoc.amd@msc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MY172-cases.usaca@msc.com" TargetMode="External"/><Relationship Id="rId2" Type="http://schemas.openxmlformats.org/officeDocument/2006/relationships/hyperlink" Target="mailto:my172-exportdoc.si@msc.com" TargetMode="External"/><Relationship Id="rId1" Type="http://schemas.openxmlformats.org/officeDocument/2006/relationships/hyperlink" Target="mailto:my172-exportdoc.amd@msc.com" TargetMode="External"/><Relationship Id="rId5" Type="http://schemas.openxmlformats.org/officeDocument/2006/relationships/drawing" Target="../drawings/drawing12.xml"/><Relationship Id="rId4" Type="http://schemas.openxmlformats.org/officeDocument/2006/relationships/hyperlink" Target="mailto:my172-bkg.usaca@msc.com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my172-exportdoc.si@msc.com" TargetMode="External"/><Relationship Id="rId2" Type="http://schemas.openxmlformats.org/officeDocument/2006/relationships/hyperlink" Target="mailto:MY172-cases.usaca@msc.com" TargetMode="External"/><Relationship Id="rId1" Type="http://schemas.openxmlformats.org/officeDocument/2006/relationships/hyperlink" Target="mailto:my172-bkg.usaca@msc.com" TargetMode="External"/><Relationship Id="rId5" Type="http://schemas.openxmlformats.org/officeDocument/2006/relationships/drawing" Target="../drawings/drawing13.xml"/><Relationship Id="rId4" Type="http://schemas.openxmlformats.org/officeDocument/2006/relationships/hyperlink" Target="mailto:my172-exportdoc.amd@msc.com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mailto:MY172-cases.usaca@msc.com" TargetMode="External"/><Relationship Id="rId2" Type="http://schemas.openxmlformats.org/officeDocument/2006/relationships/hyperlink" Target="mailto:my172-exportdoc.si@msc.com" TargetMode="External"/><Relationship Id="rId1" Type="http://schemas.openxmlformats.org/officeDocument/2006/relationships/hyperlink" Target="mailto:my172-exportdoc.amd@msc.com" TargetMode="External"/><Relationship Id="rId5" Type="http://schemas.openxmlformats.org/officeDocument/2006/relationships/drawing" Target="../drawings/drawing14.xml"/><Relationship Id="rId4" Type="http://schemas.openxmlformats.org/officeDocument/2006/relationships/hyperlink" Target="mailto:my172-bkg.usaca@msc.com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mailto:MY172-cases.usaca@msc.com" TargetMode="External"/><Relationship Id="rId2" Type="http://schemas.openxmlformats.org/officeDocument/2006/relationships/hyperlink" Target="mailto:my172-exportdoc.si@msc.com" TargetMode="External"/><Relationship Id="rId1" Type="http://schemas.openxmlformats.org/officeDocument/2006/relationships/hyperlink" Target="mailto:my172-exportdoc.amd@msc.com" TargetMode="External"/><Relationship Id="rId5" Type="http://schemas.openxmlformats.org/officeDocument/2006/relationships/drawing" Target="../drawings/drawing15.xml"/><Relationship Id="rId4" Type="http://schemas.openxmlformats.org/officeDocument/2006/relationships/hyperlink" Target="mailto:my172-bkg.usaca@msc.com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mailto:MY172-cases.usaca@msc.com" TargetMode="External"/><Relationship Id="rId2" Type="http://schemas.openxmlformats.org/officeDocument/2006/relationships/hyperlink" Target="mailto:my172-exportdoc.si@msc.com" TargetMode="External"/><Relationship Id="rId1" Type="http://schemas.openxmlformats.org/officeDocument/2006/relationships/hyperlink" Target="mailto:my172-exportdoc.amd@msc.com" TargetMode="External"/><Relationship Id="rId6" Type="http://schemas.openxmlformats.org/officeDocument/2006/relationships/drawing" Target="../drawings/drawing16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mailto:my172-bkg.usaca@msc.com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mailto:MY172-cases.usaca@msc.com" TargetMode="External"/><Relationship Id="rId2" Type="http://schemas.openxmlformats.org/officeDocument/2006/relationships/hyperlink" Target="mailto:my172-exportdoc.si@msc.com" TargetMode="External"/><Relationship Id="rId1" Type="http://schemas.openxmlformats.org/officeDocument/2006/relationships/hyperlink" Target="mailto:my172-exportdoc.amd@msc.com" TargetMode="External"/><Relationship Id="rId5" Type="http://schemas.openxmlformats.org/officeDocument/2006/relationships/drawing" Target="../drawings/drawing17.xml"/><Relationship Id="rId4" Type="http://schemas.openxmlformats.org/officeDocument/2006/relationships/hyperlink" Target="mailto:my172-bkg.usaca@msc.com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mailto:MY172-cases.usaca@msc.com" TargetMode="External"/><Relationship Id="rId2" Type="http://schemas.openxmlformats.org/officeDocument/2006/relationships/hyperlink" Target="mailto:my172-exportdoc.si@msc.com" TargetMode="External"/><Relationship Id="rId1" Type="http://schemas.openxmlformats.org/officeDocument/2006/relationships/hyperlink" Target="mailto:my172-exportdoc.amd@msc.com" TargetMode="External"/><Relationship Id="rId5" Type="http://schemas.openxmlformats.org/officeDocument/2006/relationships/drawing" Target="../drawings/drawing18.xml"/><Relationship Id="rId4" Type="http://schemas.openxmlformats.org/officeDocument/2006/relationships/hyperlink" Target="mailto:my172-bkg.usaca@msc.com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mailto:MY172-cases.usaca@msc.com" TargetMode="External"/><Relationship Id="rId2" Type="http://schemas.openxmlformats.org/officeDocument/2006/relationships/hyperlink" Target="mailto:my172-exportdoc.si@msc.com" TargetMode="External"/><Relationship Id="rId1" Type="http://schemas.openxmlformats.org/officeDocument/2006/relationships/hyperlink" Target="mailto:my172-exportdoc.amd@msc.com" TargetMode="External"/><Relationship Id="rId5" Type="http://schemas.openxmlformats.org/officeDocument/2006/relationships/drawing" Target="../drawings/drawing19.xml"/><Relationship Id="rId4" Type="http://schemas.openxmlformats.org/officeDocument/2006/relationships/hyperlink" Target="mailto:my172-bkg.usaca@msc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MY172-cases.usaca@msc.com" TargetMode="External"/><Relationship Id="rId2" Type="http://schemas.openxmlformats.org/officeDocument/2006/relationships/hyperlink" Target="mailto:my172-exportdoc.si@msc.com" TargetMode="External"/><Relationship Id="rId1" Type="http://schemas.openxmlformats.org/officeDocument/2006/relationships/hyperlink" Target="mailto:my172-exportdoc.amd@msc.com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y172-bkg.usaca@msc.com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mailto:MY172-cases.usaca@msc.com" TargetMode="External"/><Relationship Id="rId2" Type="http://schemas.openxmlformats.org/officeDocument/2006/relationships/hyperlink" Target="mailto:my172-exportdoc.si@msc.com" TargetMode="External"/><Relationship Id="rId1" Type="http://schemas.openxmlformats.org/officeDocument/2006/relationships/hyperlink" Target="mailto:my172-exportdoc.amd@msc.com" TargetMode="External"/><Relationship Id="rId5" Type="http://schemas.openxmlformats.org/officeDocument/2006/relationships/drawing" Target="../drawings/drawing20.xml"/><Relationship Id="rId4" Type="http://schemas.openxmlformats.org/officeDocument/2006/relationships/hyperlink" Target="mailto:my172-bkg.usaca@msc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MY172-cases.usaca@msc.com" TargetMode="External"/><Relationship Id="rId2" Type="http://schemas.openxmlformats.org/officeDocument/2006/relationships/hyperlink" Target="mailto:my172-exportdoc.si@msc.com" TargetMode="External"/><Relationship Id="rId1" Type="http://schemas.openxmlformats.org/officeDocument/2006/relationships/hyperlink" Target="mailto:my172-exportdoc.amd@msc.com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my172-bkg.usaca@msc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MY172-cases.usaca@msc.com" TargetMode="External"/><Relationship Id="rId2" Type="http://schemas.openxmlformats.org/officeDocument/2006/relationships/hyperlink" Target="mailto:my172-exportdoc.si@msc.com" TargetMode="External"/><Relationship Id="rId1" Type="http://schemas.openxmlformats.org/officeDocument/2006/relationships/hyperlink" Target="mailto:my172-exportdoc.amd@msc.com" TargetMode="External"/><Relationship Id="rId5" Type="http://schemas.openxmlformats.org/officeDocument/2006/relationships/drawing" Target="../drawings/drawing4.xml"/><Relationship Id="rId4" Type="http://schemas.openxmlformats.org/officeDocument/2006/relationships/hyperlink" Target="mailto:my172-bkg.usaca@msc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MY172-cases.usaca@msc.com" TargetMode="External"/><Relationship Id="rId2" Type="http://schemas.openxmlformats.org/officeDocument/2006/relationships/hyperlink" Target="mailto:my172-exportdoc.si@msc.com" TargetMode="External"/><Relationship Id="rId1" Type="http://schemas.openxmlformats.org/officeDocument/2006/relationships/hyperlink" Target="mailto:my172-exportdoc.amd@msc.com" TargetMode="External"/><Relationship Id="rId5" Type="http://schemas.openxmlformats.org/officeDocument/2006/relationships/drawing" Target="../drawings/drawing5.xml"/><Relationship Id="rId4" Type="http://schemas.openxmlformats.org/officeDocument/2006/relationships/hyperlink" Target="mailto:my172-bkg.usaca@msc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MY172-cases.usaca@msc.com" TargetMode="External"/><Relationship Id="rId2" Type="http://schemas.openxmlformats.org/officeDocument/2006/relationships/hyperlink" Target="mailto:my172-exportdoc.si@msc.com" TargetMode="External"/><Relationship Id="rId1" Type="http://schemas.openxmlformats.org/officeDocument/2006/relationships/hyperlink" Target="mailto:my172-exportdoc.amd@msc.com" TargetMode="External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my172-bkg.usaca@msc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my172-exportdoc.amd@msc.com" TargetMode="External"/><Relationship Id="rId2" Type="http://schemas.openxmlformats.org/officeDocument/2006/relationships/hyperlink" Target="mailto:my172-bkg.usaca@msc.com" TargetMode="External"/><Relationship Id="rId1" Type="http://schemas.openxmlformats.org/officeDocument/2006/relationships/hyperlink" Target="mailto:MY172-cases.usaca@msc.com" TargetMode="External"/><Relationship Id="rId5" Type="http://schemas.openxmlformats.org/officeDocument/2006/relationships/drawing" Target="../drawings/drawing7.xml"/><Relationship Id="rId4" Type="http://schemas.openxmlformats.org/officeDocument/2006/relationships/hyperlink" Target="mailto:my172-exportdoc.si@msc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MY172-cases.usaca@msc.com" TargetMode="External"/><Relationship Id="rId2" Type="http://schemas.openxmlformats.org/officeDocument/2006/relationships/hyperlink" Target="mailto:my172-exportdoc.si@msc.com" TargetMode="External"/><Relationship Id="rId1" Type="http://schemas.openxmlformats.org/officeDocument/2006/relationships/hyperlink" Target="mailto:my172-exportdoc.amd@msc.com" TargetMode="External"/><Relationship Id="rId5" Type="http://schemas.openxmlformats.org/officeDocument/2006/relationships/drawing" Target="../drawings/drawing8.xml"/><Relationship Id="rId4" Type="http://schemas.openxmlformats.org/officeDocument/2006/relationships/hyperlink" Target="mailto:my172-bkg.usaca@msc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MY172-cases.usaca@msc.com" TargetMode="External"/><Relationship Id="rId2" Type="http://schemas.openxmlformats.org/officeDocument/2006/relationships/hyperlink" Target="mailto:my172-exportdoc.si@msc.com" TargetMode="External"/><Relationship Id="rId1" Type="http://schemas.openxmlformats.org/officeDocument/2006/relationships/hyperlink" Target="mailto:my172-exportdoc.amd@msc.com" TargetMode="External"/><Relationship Id="rId6" Type="http://schemas.openxmlformats.org/officeDocument/2006/relationships/drawing" Target="../drawings/drawing9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my172-bkg.usaca@ms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443CA-6FB3-4BDB-9C7A-AEED0717E6B1}">
  <sheetPr>
    <pageSetUpPr autoPageBreaks="0"/>
  </sheetPr>
  <dimension ref="A1:J56"/>
  <sheetViews>
    <sheetView showGridLines="0" tabSelected="1" zoomScaleNormal="100" workbookViewId="0">
      <pane ySplit="11" topLeftCell="A12" activePane="bottomLeft" state="frozen"/>
      <selection pane="bottomLeft"/>
    </sheetView>
  </sheetViews>
  <sheetFormatPr defaultColWidth="8.5703125" defaultRowHeight="15" x14ac:dyDescent="0.25"/>
  <cols>
    <col min="1" max="1" width="7.42578125" style="34" customWidth="1"/>
    <col min="2" max="2" width="4.42578125" customWidth="1"/>
    <col min="3" max="3" width="23.28515625" customWidth="1"/>
    <col min="4" max="4" width="3.7109375" customWidth="1"/>
    <col min="5" max="5" width="39.5703125" bestFit="1" customWidth="1"/>
    <col min="6" max="6" width="3.7109375" customWidth="1"/>
    <col min="7" max="7" width="21.7109375" customWidth="1"/>
    <col min="8" max="8" width="3.7109375" customWidth="1"/>
    <col min="9" max="9" width="49" bestFit="1" customWidth="1"/>
    <col min="10" max="10" width="1.7109375" customWidth="1"/>
  </cols>
  <sheetData>
    <row r="1" spans="1:10" s="29" customFormat="1" ht="15" customHeight="1" x14ac:dyDescent="0.2">
      <c r="A1" s="27"/>
      <c r="B1" s="28"/>
    </row>
    <row r="2" spans="1:10" s="29" customFormat="1" ht="15" customHeight="1" x14ac:dyDescent="0.2">
      <c r="A2" s="30"/>
      <c r="B2" s="28"/>
    </row>
    <row r="3" spans="1:10" s="29" customFormat="1" ht="15" customHeight="1" x14ac:dyDescent="0.2">
      <c r="A3" s="31"/>
      <c r="B3" s="28"/>
      <c r="E3" s="32"/>
      <c r="F3" s="32"/>
      <c r="G3" s="32"/>
      <c r="H3" s="32"/>
    </row>
    <row r="4" spans="1:10" s="29" customFormat="1" ht="15" customHeight="1" x14ac:dyDescent="0.2">
      <c r="A4" s="31"/>
      <c r="B4" s="28"/>
    </row>
    <row r="5" spans="1:10" s="33" customFormat="1" ht="23.85" customHeight="1" x14ac:dyDescent="0.25">
      <c r="A5" s="224" t="s">
        <v>0</v>
      </c>
      <c r="B5" s="225"/>
      <c r="C5" s="225"/>
      <c r="D5" s="225"/>
      <c r="E5" s="225"/>
      <c r="F5" s="225"/>
      <c r="G5" s="225"/>
      <c r="H5" s="225"/>
      <c r="I5" s="225"/>
      <c r="J5" s="226"/>
    </row>
    <row r="6" spans="1:10" s="29" customFormat="1" ht="11.25" x14ac:dyDescent="0.2">
      <c r="A6" s="31"/>
      <c r="B6" s="28"/>
      <c r="I6" s="36"/>
      <c r="J6" s="29" t="s">
        <v>1</v>
      </c>
    </row>
    <row r="7" spans="1:10" ht="16.149999999999999" customHeight="1" x14ac:dyDescent="0.25">
      <c r="A7" s="22" t="s">
        <v>2</v>
      </c>
      <c r="B7" s="35"/>
    </row>
    <row r="8" spans="1:10" s="29" customFormat="1" x14ac:dyDescent="0.25">
      <c r="A8" s="222" t="s">
        <v>572</v>
      </c>
      <c r="B8" s="28"/>
    </row>
    <row r="9" spans="1:10" s="29" customFormat="1" ht="11.25" x14ac:dyDescent="0.2">
      <c r="B9" s="28"/>
    </row>
    <row r="10" spans="1:10" x14ac:dyDescent="0.25">
      <c r="A10"/>
    </row>
    <row r="11" spans="1:10" s="39" customFormat="1" ht="12.75" customHeight="1" x14ac:dyDescent="0.2">
      <c r="A11" s="37"/>
      <c r="B11" s="38"/>
      <c r="C11" s="39" t="s">
        <v>3</v>
      </c>
      <c r="E11" s="39" t="s">
        <v>4</v>
      </c>
      <c r="G11" s="39" t="s">
        <v>5</v>
      </c>
      <c r="I11" s="39" t="s">
        <v>6</v>
      </c>
    </row>
    <row r="12" spans="1:10" s="29" customFormat="1" ht="13.15" customHeight="1" x14ac:dyDescent="0.2">
      <c r="A12" s="31"/>
      <c r="B12" s="28"/>
      <c r="C12" s="45"/>
      <c r="D12" s="45"/>
      <c r="E12" s="45"/>
      <c r="F12" s="45"/>
      <c r="G12" s="45"/>
      <c r="H12" s="45"/>
      <c r="I12" s="45"/>
    </row>
    <row r="13" spans="1:10" s="42" customFormat="1" ht="12.75" customHeight="1" x14ac:dyDescent="0.2">
      <c r="A13" s="40"/>
      <c r="B13" s="41"/>
      <c r="C13" s="46" t="s">
        <v>7</v>
      </c>
      <c r="D13" s="47"/>
      <c r="E13" s="47" t="s">
        <v>8</v>
      </c>
      <c r="F13" s="47"/>
      <c r="G13" s="47" t="s">
        <v>9</v>
      </c>
      <c r="H13" s="47"/>
      <c r="I13" s="47" t="s">
        <v>33</v>
      </c>
    </row>
    <row r="14" spans="1:10" s="29" customFormat="1" ht="12.75" customHeight="1" x14ac:dyDescent="0.2">
      <c r="A14" s="40"/>
      <c r="B14" s="28"/>
      <c r="C14" s="45"/>
      <c r="D14" s="45"/>
      <c r="E14" s="45"/>
      <c r="F14" s="47"/>
      <c r="G14" s="47"/>
      <c r="H14" s="47"/>
      <c r="I14" s="47"/>
    </row>
    <row r="15" spans="1:10" s="29" customFormat="1" ht="12.75" customHeight="1" x14ac:dyDescent="0.2">
      <c r="A15" s="40"/>
      <c r="B15" s="28"/>
      <c r="C15" s="46" t="s">
        <v>10</v>
      </c>
      <c r="D15" s="47"/>
      <c r="E15" s="47" t="s">
        <v>11</v>
      </c>
      <c r="F15" s="47"/>
      <c r="G15" s="47" t="s">
        <v>9</v>
      </c>
      <c r="H15" s="47"/>
      <c r="I15" s="47" t="s">
        <v>559</v>
      </c>
    </row>
    <row r="16" spans="1:10" s="29" customFormat="1" ht="12.75" hidden="1" customHeight="1" x14ac:dyDescent="0.2">
      <c r="A16" s="40"/>
      <c r="B16" s="28"/>
      <c r="C16" s="45"/>
      <c r="D16" s="45"/>
      <c r="E16" s="47"/>
      <c r="F16" s="47"/>
      <c r="G16" s="47"/>
      <c r="H16" s="47"/>
      <c r="I16" s="47"/>
    </row>
    <row r="17" spans="1:9" s="29" customFormat="1" ht="12.75" hidden="1" customHeight="1" x14ac:dyDescent="0.25">
      <c r="A17" s="40"/>
      <c r="B17" s="28"/>
      <c r="C17" s="50" t="s">
        <v>362</v>
      </c>
      <c r="E17" s="47" t="s">
        <v>11</v>
      </c>
      <c r="G17" s="47" t="s">
        <v>9</v>
      </c>
      <c r="I17" s="42" t="s">
        <v>494</v>
      </c>
    </row>
    <row r="18" spans="1:9" s="29" customFormat="1" ht="12.75" hidden="1" customHeight="1" x14ac:dyDescent="0.25">
      <c r="A18" s="40"/>
      <c r="B18" s="28"/>
      <c r="C18" s="50"/>
      <c r="E18" s="47"/>
      <c r="G18" s="47"/>
      <c r="I18" s="212"/>
    </row>
    <row r="19" spans="1:9" s="29" customFormat="1" ht="12.75" hidden="1" customHeight="1" x14ac:dyDescent="0.2">
      <c r="A19" s="40"/>
      <c r="B19" s="28"/>
      <c r="C19" s="76" t="s">
        <v>362</v>
      </c>
      <c r="D19" s="45"/>
      <c r="E19" s="47" t="s">
        <v>463</v>
      </c>
      <c r="F19" s="47"/>
      <c r="G19" s="47" t="s">
        <v>9</v>
      </c>
      <c r="H19" s="47"/>
      <c r="I19" s="47" t="s">
        <v>493</v>
      </c>
    </row>
    <row r="20" spans="1:9" s="29" customFormat="1" ht="12.75" customHeight="1" x14ac:dyDescent="0.2">
      <c r="A20" s="40"/>
      <c r="B20" s="28"/>
    </row>
    <row r="21" spans="1:9" x14ac:dyDescent="0.25">
      <c r="C21" s="76" t="s">
        <v>12</v>
      </c>
      <c r="D21" s="45"/>
      <c r="E21" s="47" t="s">
        <v>11</v>
      </c>
      <c r="F21" s="47"/>
      <c r="G21" s="47" t="s">
        <v>13</v>
      </c>
      <c r="H21" s="47"/>
      <c r="I21" s="47" t="s">
        <v>492</v>
      </c>
    </row>
    <row r="22" spans="1:9" x14ac:dyDescent="0.25">
      <c r="C22" s="76"/>
      <c r="D22" s="45"/>
      <c r="E22" s="47"/>
      <c r="F22" s="47"/>
      <c r="G22" s="47"/>
      <c r="H22" s="47"/>
      <c r="I22" s="47"/>
    </row>
    <row r="23" spans="1:9" x14ac:dyDescent="0.25">
      <c r="C23" s="76" t="s">
        <v>12</v>
      </c>
      <c r="D23" s="44"/>
      <c r="E23" s="47" t="s">
        <v>181</v>
      </c>
      <c r="F23" s="44"/>
      <c r="G23" s="47" t="s">
        <v>14</v>
      </c>
      <c r="H23" s="44"/>
      <c r="I23" s="47" t="s">
        <v>157</v>
      </c>
    </row>
    <row r="24" spans="1:9" x14ac:dyDescent="0.25">
      <c r="C24" s="76"/>
      <c r="D24" s="44"/>
      <c r="F24" s="44"/>
      <c r="G24" s="47"/>
      <c r="H24" s="44"/>
      <c r="I24" s="44"/>
    </row>
    <row r="25" spans="1:9" hidden="1" x14ac:dyDescent="0.25">
      <c r="C25" s="76" t="s">
        <v>15</v>
      </c>
      <c r="D25" s="45"/>
      <c r="E25" s="47" t="s">
        <v>122</v>
      </c>
      <c r="F25" s="47"/>
      <c r="G25" s="47" t="s">
        <v>9</v>
      </c>
      <c r="H25" s="47"/>
      <c r="I25" s="47" t="s">
        <v>158</v>
      </c>
    </row>
    <row r="26" spans="1:9" hidden="1" x14ac:dyDescent="0.25">
      <c r="C26" s="44"/>
      <c r="D26" s="44"/>
      <c r="F26" s="44"/>
      <c r="G26" s="47"/>
      <c r="H26" s="44"/>
      <c r="I26" s="44"/>
    </row>
    <row r="27" spans="1:9" x14ac:dyDescent="0.25">
      <c r="C27" s="76" t="s">
        <v>15</v>
      </c>
      <c r="D27" s="45"/>
      <c r="E27" s="47" t="s">
        <v>121</v>
      </c>
      <c r="F27" s="47"/>
      <c r="G27" s="47" t="s">
        <v>9</v>
      </c>
      <c r="H27" s="47"/>
      <c r="I27" s="47" t="s">
        <v>158</v>
      </c>
    </row>
    <row r="29" spans="1:9" hidden="1" x14ac:dyDescent="0.25">
      <c r="C29" s="76" t="s">
        <v>15</v>
      </c>
      <c r="D29" s="45"/>
      <c r="E29" s="47" t="s">
        <v>182</v>
      </c>
      <c r="F29" s="47"/>
      <c r="G29" s="47" t="s">
        <v>14</v>
      </c>
      <c r="H29" s="47"/>
      <c r="I29" s="47" t="s">
        <v>158</v>
      </c>
    </row>
    <row r="30" spans="1:9" hidden="1" x14ac:dyDescent="0.25">
      <c r="C30" s="76"/>
      <c r="D30" s="45"/>
      <c r="E30" s="47"/>
      <c r="F30" s="47"/>
      <c r="G30" s="47"/>
      <c r="H30" s="47"/>
      <c r="I30" s="47"/>
    </row>
    <row r="31" spans="1:9" x14ac:dyDescent="0.25">
      <c r="C31" s="76" t="s">
        <v>15</v>
      </c>
      <c r="D31" s="45"/>
      <c r="E31" s="47" t="s">
        <v>270</v>
      </c>
      <c r="F31" s="47"/>
      <c r="G31" s="47" t="s">
        <v>37</v>
      </c>
      <c r="H31" s="47"/>
      <c r="I31" s="47" t="s">
        <v>158</v>
      </c>
    </row>
    <row r="33" spans="3:9" x14ac:dyDescent="0.25">
      <c r="C33" s="76" t="s">
        <v>16</v>
      </c>
      <c r="D33" s="45"/>
      <c r="E33" s="47" t="s">
        <v>121</v>
      </c>
      <c r="F33" s="47"/>
      <c r="G33" s="47" t="s">
        <v>9</v>
      </c>
      <c r="H33" s="47"/>
      <c r="I33" s="47" t="s">
        <v>159</v>
      </c>
    </row>
    <row r="35" spans="3:9" x14ac:dyDescent="0.25">
      <c r="C35" s="76" t="s">
        <v>16</v>
      </c>
      <c r="D35" s="45"/>
      <c r="E35" s="47" t="s">
        <v>127</v>
      </c>
      <c r="F35" s="47"/>
      <c r="G35" s="47" t="s">
        <v>9</v>
      </c>
      <c r="H35" s="47"/>
      <c r="I35" s="47" t="s">
        <v>159</v>
      </c>
    </row>
    <row r="36" spans="3:9" x14ac:dyDescent="0.25">
      <c r="C36" s="46"/>
      <c r="D36" s="44"/>
      <c r="E36" s="44"/>
      <c r="F36" s="44"/>
      <c r="G36" s="44"/>
      <c r="H36" s="44"/>
      <c r="I36" s="48"/>
    </row>
    <row r="37" spans="3:9" x14ac:dyDescent="0.25">
      <c r="C37" s="76" t="s">
        <v>147</v>
      </c>
      <c r="D37" s="45"/>
      <c r="E37" s="47" t="s">
        <v>227</v>
      </c>
      <c r="F37" s="47"/>
      <c r="G37" s="47" t="s">
        <v>9</v>
      </c>
      <c r="H37" s="47"/>
      <c r="I37" s="47" t="s">
        <v>160</v>
      </c>
    </row>
    <row r="39" spans="3:9" x14ac:dyDescent="0.25">
      <c r="C39" s="76" t="s">
        <v>441</v>
      </c>
      <c r="D39" s="45"/>
      <c r="E39" s="47" t="s">
        <v>374</v>
      </c>
      <c r="F39" s="47"/>
      <c r="G39" s="47" t="s">
        <v>9</v>
      </c>
      <c r="H39" s="47"/>
      <c r="I39" s="47" t="s">
        <v>528</v>
      </c>
    </row>
    <row r="40" spans="3:9" x14ac:dyDescent="0.25">
      <c r="C40" s="46"/>
      <c r="D40" s="44"/>
      <c r="E40" s="44"/>
      <c r="F40" s="44"/>
      <c r="G40" s="44"/>
      <c r="H40" s="44"/>
      <c r="I40" s="48"/>
    </row>
    <row r="41" spans="3:9" hidden="1" x14ac:dyDescent="0.25">
      <c r="C41" s="76" t="s">
        <v>17</v>
      </c>
      <c r="D41" s="45"/>
      <c r="E41" s="47" t="s">
        <v>121</v>
      </c>
      <c r="F41" s="47"/>
      <c r="G41" s="47" t="s">
        <v>9</v>
      </c>
      <c r="H41" s="47"/>
      <c r="I41" s="47" t="s">
        <v>196</v>
      </c>
    </row>
    <row r="42" spans="3:9" hidden="1" x14ac:dyDescent="0.25">
      <c r="C42" s="50"/>
      <c r="E42" s="44"/>
      <c r="G42" s="44"/>
    </row>
    <row r="43" spans="3:9" hidden="1" x14ac:dyDescent="0.25"/>
    <row r="44" spans="3:9" hidden="1" x14ac:dyDescent="0.25">
      <c r="C44" s="50"/>
      <c r="E44" s="44"/>
      <c r="G44" s="44"/>
    </row>
    <row r="45" spans="3:9" hidden="1" x14ac:dyDescent="0.25">
      <c r="C45" s="76" t="s">
        <v>17</v>
      </c>
      <c r="D45" s="45"/>
      <c r="E45" s="47" t="s">
        <v>256</v>
      </c>
      <c r="F45" s="47"/>
      <c r="G45" s="47" t="s">
        <v>9</v>
      </c>
      <c r="H45" s="47"/>
      <c r="I45" s="47" t="s">
        <v>255</v>
      </c>
    </row>
    <row r="46" spans="3:9" hidden="1" x14ac:dyDescent="0.25"/>
    <row r="47" spans="3:9" hidden="1" x14ac:dyDescent="0.25">
      <c r="C47" s="76" t="s">
        <v>17</v>
      </c>
      <c r="D47" s="45"/>
      <c r="E47" s="47" t="s">
        <v>318</v>
      </c>
      <c r="F47" s="47"/>
      <c r="G47" s="47" t="s">
        <v>9</v>
      </c>
      <c r="H47" s="47"/>
      <c r="I47" s="47" t="s">
        <v>364</v>
      </c>
    </row>
    <row r="48" spans="3:9" x14ac:dyDescent="0.25">
      <c r="C48" s="76" t="s">
        <v>17</v>
      </c>
      <c r="D48" s="45"/>
      <c r="E48" s="47" t="s">
        <v>570</v>
      </c>
      <c r="F48" s="47"/>
      <c r="G48" s="47" t="s">
        <v>9</v>
      </c>
      <c r="H48" s="47"/>
      <c r="I48" s="47" t="s">
        <v>571</v>
      </c>
    </row>
    <row r="54" spans="3:7" x14ac:dyDescent="0.25">
      <c r="C54" s="50"/>
      <c r="E54" s="44"/>
      <c r="G54" s="44"/>
    </row>
    <row r="56" spans="3:7" x14ac:dyDescent="0.25">
      <c r="C56" s="50"/>
      <c r="E56" s="44"/>
      <c r="G56" s="44"/>
    </row>
  </sheetData>
  <mergeCells count="1">
    <mergeCell ref="A5:J5"/>
  </mergeCells>
  <hyperlinks>
    <hyperlink ref="C13" location="EMPIRE!A1" display="EMPIRE" xr:uid="{1A621E46-3AA7-4A3E-A305-FFB36ACDC7C3}"/>
    <hyperlink ref="C15" location="AMERICA!A1" display="AMERICA" xr:uid="{646C5C99-30C6-484E-8516-72DFD0E70268}"/>
    <hyperlink ref="C21" location="'ELEPHANT (PKL-PEN-PGU)'!A1" display="ELEPHANT" xr:uid="{8EEF4679-5C34-4C05-8AA2-D5E54D619C50}"/>
    <hyperlink ref="C29" location="'PELICAN (via TPP-XIA)'!A1" display="PELICAN" xr:uid="{A19D9186-9D34-4A10-A850-86A926AF2D27}"/>
    <hyperlink ref="C35" location="'LONE STAR (via TPP-SHA)'!A1" display="LONE STAR" xr:uid="{EE1FDDC0-7F4B-41CE-82DB-82C4641C6E86}"/>
    <hyperlink ref="C39" location="LION!A1" display="LION" xr:uid="{24331BF0-61CA-4F9E-A0AB-3C2EAF27F9E3}"/>
    <hyperlink ref="C23" location="'ELEPHANT (TPP)'!A1" display="ELEPHANT" xr:uid="{CDC782C2-340D-4EA0-B16F-C4641043F646}"/>
    <hyperlink ref="C27" location="'PELICAN (via SIN-BSN)'!A1" display="PELICAN" xr:uid="{3F48BA40-70DB-424A-A84A-0E1030CA1460}"/>
    <hyperlink ref="C25" location="'PELICAN (via SIN-YTN)'!A1" display="PELICAN" xr:uid="{50A5F697-1E08-481C-8B28-C5A1F196DB62}"/>
    <hyperlink ref="C33" location="'LONE STAR (via SIN-BSN)'!A1" display="LONE STAR" xr:uid="{A4E0FBB5-F567-47FF-BE2A-051469C9D873}"/>
    <hyperlink ref="C19" location="'LIBERTY (San Juan)'!A1" display="LIBERTY" xr:uid="{B996F652-F46D-4DE9-BEE0-D0F75A3D3061}"/>
    <hyperlink ref="C37" location="EMERALD!A1" display="EMERALD" xr:uid="{988BEDF8-6626-4AFC-8317-D9E9C530AA29}"/>
    <hyperlink ref="C41" location="'SANTANA (via SIN-BSN)'!A1" display="SANTANA" xr:uid="{9A998B82-C7CA-4C6E-8945-F1A4F11E0623}"/>
    <hyperlink ref="C45" location="'SANTANA (via TPP-SHA)'!A1" display="SANTANA" xr:uid="{9559D4D2-E21B-4753-A64A-9B9C4D820478}"/>
    <hyperlink ref="C47" location="'SANTANA (via SIN- BSN)'!A1" display="SANTANA" xr:uid="{B05E2C84-3E77-4230-BB5E-2F9B23ECE635}"/>
    <hyperlink ref="C31" location="'PELICAN (PEN-YAT)'!A1" display="PELICAN" xr:uid="{E2FC7F7C-8DC5-4110-B735-6E9468D20DF4}"/>
    <hyperlink ref="C17" location="LIBERTY!A1" display="LIBERTY" xr:uid="{CB45334C-BC5A-4C30-9F34-2E4E21D50E46}"/>
    <hyperlink ref="C48" location="'SANTANA (San Juan)'!A1" display="SANTANA" xr:uid="{003BD90C-79D8-4E2D-9821-AEFBB83A95FD}"/>
  </hyperlinks>
  <pageMargins left="0.7" right="0.7" top="0.75" bottom="0.75" header="0.3" footer="0.3"/>
  <headerFooter>
    <oddFooter>&amp;L_x000D_&amp;1#&amp;"Calibri"&amp;10&amp;K000000 Sensitivity: Internal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8FDBD-2877-4F01-8CDD-A3266BF3903B}">
  <sheetPr>
    <pageSetUpPr autoPageBreaks="0"/>
  </sheetPr>
  <dimension ref="A1:BQ75"/>
  <sheetViews>
    <sheetView showGridLines="0" zoomScaleNormal="100" workbookViewId="0">
      <selection activeCell="A31" sqref="A31:A35"/>
    </sheetView>
  </sheetViews>
  <sheetFormatPr defaultRowHeight="15" x14ac:dyDescent="0.25"/>
  <cols>
    <col min="1" max="1" width="21.7109375" customWidth="1"/>
    <col min="2" max="2" width="3.7109375" customWidth="1"/>
    <col min="3" max="3" width="4.7109375" customWidth="1"/>
    <col min="4" max="4" width="3.7109375" style="22" customWidth="1"/>
    <col min="5" max="5" width="8.28515625" style="22" customWidth="1"/>
    <col min="6" max="7" width="10.7109375" customWidth="1"/>
    <col min="8" max="8" width="33.7109375" bestFit="1" customWidth="1"/>
    <col min="9" max="9" width="21.7109375" customWidth="1"/>
    <col min="10" max="10" width="3.7109375" customWidth="1"/>
    <col min="11" max="11" width="4.7109375" customWidth="1"/>
    <col min="12" max="12" width="7.7109375" bestFit="1" customWidth="1"/>
    <col min="13" max="15" width="10.7109375" customWidth="1"/>
    <col min="16" max="16" width="21.7109375" customWidth="1"/>
    <col min="17" max="17" width="19.7109375" bestFit="1" customWidth="1"/>
    <col min="18" max="18" width="4.7109375" customWidth="1"/>
    <col min="19" max="19" width="3.7109375" customWidth="1"/>
    <col min="20" max="21" width="10.7109375" customWidth="1"/>
    <col min="22" max="22" width="12.5703125" bestFit="1" customWidth="1"/>
    <col min="23" max="23" width="10.28515625" bestFit="1" customWidth="1"/>
    <col min="24" max="24" width="10.140625" bestFit="1" customWidth="1"/>
    <col min="25" max="25" width="47.28515625" bestFit="1" customWidth="1"/>
    <col min="26" max="69" width="8.7109375" style="1"/>
  </cols>
  <sheetData>
    <row r="1" spans="1:69" s="1" customFormat="1" ht="24.75" customHeight="1" x14ac:dyDescent="0.5">
      <c r="A1" s="1" t="s">
        <v>19</v>
      </c>
      <c r="B1" s="2"/>
      <c r="C1" s="2"/>
      <c r="D1" s="3"/>
      <c r="E1" s="3"/>
    </row>
    <row r="2" spans="1:69" s="1" customFormat="1" ht="24.75" customHeight="1" x14ac:dyDescent="0.5">
      <c r="A2" s="4" t="s">
        <v>20</v>
      </c>
      <c r="B2" s="3" t="s">
        <v>15</v>
      </c>
      <c r="D2" s="5"/>
      <c r="E2" s="5"/>
      <c r="AB2" s="2"/>
      <c r="AC2" s="2"/>
      <c r="AD2" s="2"/>
    </row>
    <row r="3" spans="1:69" s="1" customFormat="1" ht="24.75" customHeight="1" x14ac:dyDescent="0.5">
      <c r="B3" s="6"/>
      <c r="C3" s="7"/>
      <c r="D3" s="4"/>
      <c r="E3" s="4"/>
      <c r="AB3" s="2"/>
      <c r="AC3" s="2"/>
      <c r="AD3" s="2"/>
    </row>
    <row r="4" spans="1:69" ht="25.5" thickBot="1" x14ac:dyDescent="0.55000000000000004">
      <c r="A4" s="245" t="s">
        <v>90</v>
      </c>
      <c r="B4" s="246"/>
      <c r="C4" s="246"/>
      <c r="D4" s="246"/>
      <c r="E4" s="246"/>
      <c r="F4" s="246"/>
      <c r="G4" s="25"/>
      <c r="H4" s="26"/>
      <c r="I4" s="26"/>
      <c r="J4" s="26"/>
      <c r="K4" s="26"/>
      <c r="L4" s="26"/>
      <c r="M4" s="26"/>
      <c r="N4" s="26"/>
      <c r="O4" s="26">
        <v>7</v>
      </c>
      <c r="P4" s="26"/>
      <c r="Q4" s="26"/>
      <c r="R4" s="26"/>
      <c r="S4" s="26"/>
      <c r="T4" s="26"/>
      <c r="U4" s="26"/>
      <c r="V4" s="26">
        <v>10</v>
      </c>
      <c r="W4" s="26"/>
      <c r="X4" s="26">
        <v>14</v>
      </c>
      <c r="Y4" s="8"/>
      <c r="Z4" s="8"/>
      <c r="AB4" s="2"/>
      <c r="AC4" s="2"/>
      <c r="AD4" s="2"/>
    </row>
    <row r="5" spans="1:69" ht="24.75" customHeight="1" thickBot="1" x14ac:dyDescent="0.3">
      <c r="A5" s="247" t="s">
        <v>183</v>
      </c>
      <c r="B5" s="249" t="s">
        <v>23</v>
      </c>
      <c r="C5" s="250"/>
      <c r="D5" s="251"/>
      <c r="E5" s="257" t="s">
        <v>325</v>
      </c>
      <c r="F5" s="258"/>
      <c r="G5" s="49" t="s">
        <v>326</v>
      </c>
      <c r="H5" s="247" t="s">
        <v>163</v>
      </c>
      <c r="I5" s="249" t="s">
        <v>23</v>
      </c>
      <c r="J5" s="250"/>
      <c r="K5" s="251"/>
      <c r="L5" s="257" t="s">
        <v>326</v>
      </c>
      <c r="M5" s="258"/>
      <c r="N5" s="261" t="s">
        <v>27</v>
      </c>
      <c r="O5" s="262"/>
      <c r="P5" s="263"/>
      <c r="Q5" s="259" t="s">
        <v>28</v>
      </c>
      <c r="Z5" s="23"/>
      <c r="AA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</row>
    <row r="6" spans="1:69" s="12" customFormat="1" ht="24.75" customHeight="1" thickBot="1" x14ac:dyDescent="0.25">
      <c r="A6" s="248"/>
      <c r="B6" s="252"/>
      <c r="C6" s="253"/>
      <c r="D6" s="254"/>
      <c r="E6" s="9" t="s">
        <v>29</v>
      </c>
      <c r="F6" s="9" t="s">
        <v>30</v>
      </c>
      <c r="G6" s="10" t="s">
        <v>29</v>
      </c>
      <c r="H6" s="248"/>
      <c r="I6" s="252"/>
      <c r="J6" s="253"/>
      <c r="K6" s="254"/>
      <c r="L6" s="9" t="s">
        <v>29</v>
      </c>
      <c r="M6" s="9" t="s">
        <v>30</v>
      </c>
      <c r="N6" s="10" t="s">
        <v>92</v>
      </c>
      <c r="O6" s="10" t="s">
        <v>93</v>
      </c>
      <c r="P6" s="10" t="s">
        <v>94</v>
      </c>
      <c r="Q6" s="308"/>
      <c r="Z6" s="11"/>
      <c r="AA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</row>
    <row r="7" spans="1:69" x14ac:dyDescent="0.25">
      <c r="A7" s="421" t="s">
        <v>375</v>
      </c>
      <c r="B7" s="424" t="s">
        <v>336</v>
      </c>
      <c r="C7" s="424"/>
      <c r="D7" s="425"/>
      <c r="E7" s="429">
        <v>45564</v>
      </c>
      <c r="F7" s="432">
        <f>E7+1</f>
        <v>45565</v>
      </c>
      <c r="G7" s="435">
        <f>E7+9</f>
        <v>45573</v>
      </c>
      <c r="H7" s="446" t="s">
        <v>416</v>
      </c>
      <c r="I7" s="449" t="s">
        <v>436</v>
      </c>
      <c r="J7" s="438"/>
      <c r="K7" s="439"/>
      <c r="L7" s="443">
        <v>45582</v>
      </c>
      <c r="M7" s="415">
        <f>L7+1</f>
        <v>45583</v>
      </c>
      <c r="N7" s="409">
        <f>L7+34</f>
        <v>45616</v>
      </c>
      <c r="O7" s="412">
        <f>N7+5</f>
        <v>45621</v>
      </c>
      <c r="P7" s="415">
        <f>N7+8</f>
        <v>45624</v>
      </c>
      <c r="Q7" s="418"/>
    </row>
    <row r="8" spans="1:69" x14ac:dyDescent="0.25">
      <c r="A8" s="422"/>
      <c r="B8" s="368"/>
      <c r="C8" s="368"/>
      <c r="D8" s="426"/>
      <c r="E8" s="430"/>
      <c r="F8" s="433"/>
      <c r="G8" s="436"/>
      <c r="H8" s="447"/>
      <c r="I8" s="450"/>
      <c r="J8" s="277"/>
      <c r="K8" s="440"/>
      <c r="L8" s="444"/>
      <c r="M8" s="416"/>
      <c r="N8" s="410"/>
      <c r="O8" s="413"/>
      <c r="P8" s="416"/>
      <c r="Q8" s="419"/>
    </row>
    <row r="9" spans="1:69" x14ac:dyDescent="0.25">
      <c r="A9" s="422"/>
      <c r="B9" s="368"/>
      <c r="C9" s="368"/>
      <c r="D9" s="426"/>
      <c r="E9" s="430"/>
      <c r="F9" s="433"/>
      <c r="G9" s="436"/>
      <c r="H9" s="447"/>
      <c r="I9" s="450"/>
      <c r="J9" s="277"/>
      <c r="K9" s="440"/>
      <c r="L9" s="444"/>
      <c r="M9" s="416"/>
      <c r="N9" s="410"/>
      <c r="O9" s="413"/>
      <c r="P9" s="416"/>
      <c r="Q9" s="419"/>
    </row>
    <row r="10" spans="1:69" x14ac:dyDescent="0.25">
      <c r="A10" s="422"/>
      <c r="B10" s="368"/>
      <c r="C10" s="368"/>
      <c r="D10" s="426"/>
      <c r="E10" s="430"/>
      <c r="F10" s="433"/>
      <c r="G10" s="436"/>
      <c r="H10" s="447"/>
      <c r="I10" s="450"/>
      <c r="J10" s="277"/>
      <c r="K10" s="440"/>
      <c r="L10" s="444"/>
      <c r="M10" s="416"/>
      <c r="N10" s="410"/>
      <c r="O10" s="413"/>
      <c r="P10" s="416"/>
      <c r="Q10" s="419"/>
    </row>
    <row r="11" spans="1:69" ht="15.75" thickBot="1" x14ac:dyDescent="0.3">
      <c r="A11" s="423"/>
      <c r="B11" s="427"/>
      <c r="C11" s="427"/>
      <c r="D11" s="428"/>
      <c r="E11" s="431"/>
      <c r="F11" s="434"/>
      <c r="G11" s="437"/>
      <c r="H11" s="448"/>
      <c r="I11" s="451"/>
      <c r="J11" s="441"/>
      <c r="K11" s="442"/>
      <c r="L11" s="445"/>
      <c r="M11" s="417"/>
      <c r="N11" s="411"/>
      <c r="O11" s="414"/>
      <c r="P11" s="417"/>
      <c r="Q11" s="420"/>
    </row>
    <row r="12" spans="1:69" ht="15.75" thickBot="1" x14ac:dyDescent="0.3"/>
    <row r="13" spans="1:69" x14ac:dyDescent="0.25">
      <c r="A13" s="421" t="s">
        <v>407</v>
      </c>
      <c r="B13" s="424" t="s">
        <v>343</v>
      </c>
      <c r="C13" s="424"/>
      <c r="D13" s="425"/>
      <c r="E13" s="429">
        <f>E7+7</f>
        <v>45571</v>
      </c>
      <c r="F13" s="432">
        <f>E13+1</f>
        <v>45572</v>
      </c>
      <c r="G13" s="435">
        <f>E13+9</f>
        <v>45580</v>
      </c>
      <c r="H13" s="446" t="s">
        <v>103</v>
      </c>
      <c r="I13" s="449" t="s">
        <v>435</v>
      </c>
      <c r="J13" s="438"/>
      <c r="K13" s="439"/>
      <c r="L13" s="443">
        <f>L7+7</f>
        <v>45589</v>
      </c>
      <c r="M13" s="415">
        <f>L13+1</f>
        <v>45590</v>
      </c>
      <c r="N13" s="409">
        <f>L13+34</f>
        <v>45623</v>
      </c>
      <c r="O13" s="412">
        <f>N13+5</f>
        <v>45628</v>
      </c>
      <c r="P13" s="415">
        <f>N13+8</f>
        <v>45631</v>
      </c>
      <c r="Q13" s="418" t="s">
        <v>508</v>
      </c>
    </row>
    <row r="14" spans="1:69" x14ac:dyDescent="0.25">
      <c r="A14" s="422"/>
      <c r="B14" s="368"/>
      <c r="C14" s="368"/>
      <c r="D14" s="426"/>
      <c r="E14" s="430"/>
      <c r="F14" s="433"/>
      <c r="G14" s="436"/>
      <c r="H14" s="447"/>
      <c r="I14" s="450"/>
      <c r="J14" s="277"/>
      <c r="K14" s="440"/>
      <c r="L14" s="444"/>
      <c r="M14" s="416"/>
      <c r="N14" s="410"/>
      <c r="O14" s="413"/>
      <c r="P14" s="416"/>
      <c r="Q14" s="419"/>
    </row>
    <row r="15" spans="1:69" x14ac:dyDescent="0.25">
      <c r="A15" s="422"/>
      <c r="B15" s="368"/>
      <c r="C15" s="368"/>
      <c r="D15" s="426"/>
      <c r="E15" s="430"/>
      <c r="F15" s="433"/>
      <c r="G15" s="436"/>
      <c r="H15" s="447"/>
      <c r="I15" s="450"/>
      <c r="J15" s="277"/>
      <c r="K15" s="440"/>
      <c r="L15" s="444"/>
      <c r="M15" s="416"/>
      <c r="N15" s="410"/>
      <c r="O15" s="413"/>
      <c r="P15" s="416"/>
      <c r="Q15" s="419"/>
    </row>
    <row r="16" spans="1:69" x14ac:dyDescent="0.25">
      <c r="A16" s="422"/>
      <c r="B16" s="368"/>
      <c r="C16" s="368"/>
      <c r="D16" s="426"/>
      <c r="E16" s="430"/>
      <c r="F16" s="433"/>
      <c r="G16" s="436"/>
      <c r="H16" s="447"/>
      <c r="I16" s="450"/>
      <c r="J16" s="277"/>
      <c r="K16" s="440"/>
      <c r="L16" s="444"/>
      <c r="M16" s="416"/>
      <c r="N16" s="410"/>
      <c r="O16" s="413"/>
      <c r="P16" s="416"/>
      <c r="Q16" s="419"/>
    </row>
    <row r="17" spans="1:17" ht="15.75" thickBot="1" x14ac:dyDescent="0.3">
      <c r="A17" s="423"/>
      <c r="B17" s="427"/>
      <c r="C17" s="427"/>
      <c r="D17" s="428"/>
      <c r="E17" s="431"/>
      <c r="F17" s="434"/>
      <c r="G17" s="437"/>
      <c r="H17" s="448"/>
      <c r="I17" s="451"/>
      <c r="J17" s="441"/>
      <c r="K17" s="442"/>
      <c r="L17" s="445"/>
      <c r="M17" s="417"/>
      <c r="N17" s="411"/>
      <c r="O17" s="414"/>
      <c r="P17" s="417"/>
      <c r="Q17" s="420"/>
    </row>
    <row r="18" spans="1:17" ht="15.75" thickBot="1" x14ac:dyDescent="0.3"/>
    <row r="19" spans="1:17" x14ac:dyDescent="0.25">
      <c r="A19" s="421" t="s">
        <v>409</v>
      </c>
      <c r="B19" s="424" t="s">
        <v>352</v>
      </c>
      <c r="C19" s="424"/>
      <c r="D19" s="425"/>
      <c r="E19" s="429">
        <f>E13+7</f>
        <v>45578</v>
      </c>
      <c r="F19" s="432">
        <f>E19+1</f>
        <v>45579</v>
      </c>
      <c r="G19" s="435">
        <f>E19+9</f>
        <v>45587</v>
      </c>
      <c r="H19" s="446" t="s">
        <v>452</v>
      </c>
      <c r="I19" s="449" t="s">
        <v>453</v>
      </c>
      <c r="J19" s="438"/>
      <c r="K19" s="439"/>
      <c r="L19" s="443">
        <f>L13+7</f>
        <v>45596</v>
      </c>
      <c r="M19" s="415">
        <f>L19+1</f>
        <v>45597</v>
      </c>
      <c r="N19" s="409">
        <f>L19+34</f>
        <v>45630</v>
      </c>
      <c r="O19" s="412">
        <f>N19+5</f>
        <v>45635</v>
      </c>
      <c r="P19" s="415">
        <f>N19+8</f>
        <v>45638</v>
      </c>
      <c r="Q19" s="418"/>
    </row>
    <row r="20" spans="1:17" x14ac:dyDescent="0.25">
      <c r="A20" s="422"/>
      <c r="B20" s="368"/>
      <c r="C20" s="368"/>
      <c r="D20" s="426"/>
      <c r="E20" s="430"/>
      <c r="F20" s="433"/>
      <c r="G20" s="436"/>
      <c r="H20" s="447"/>
      <c r="I20" s="450"/>
      <c r="J20" s="277"/>
      <c r="K20" s="440"/>
      <c r="L20" s="444"/>
      <c r="M20" s="416"/>
      <c r="N20" s="410"/>
      <c r="O20" s="413"/>
      <c r="P20" s="416"/>
      <c r="Q20" s="419"/>
    </row>
    <row r="21" spans="1:17" x14ac:dyDescent="0.25">
      <c r="A21" s="422"/>
      <c r="B21" s="368"/>
      <c r="C21" s="368"/>
      <c r="D21" s="426"/>
      <c r="E21" s="430"/>
      <c r="F21" s="433"/>
      <c r="G21" s="436"/>
      <c r="H21" s="447"/>
      <c r="I21" s="450"/>
      <c r="J21" s="277"/>
      <c r="K21" s="440"/>
      <c r="L21" s="444"/>
      <c r="M21" s="416"/>
      <c r="N21" s="410"/>
      <c r="O21" s="413"/>
      <c r="P21" s="416"/>
      <c r="Q21" s="419"/>
    </row>
    <row r="22" spans="1:17" x14ac:dyDescent="0.25">
      <c r="A22" s="422"/>
      <c r="B22" s="368"/>
      <c r="C22" s="368"/>
      <c r="D22" s="426"/>
      <c r="E22" s="430"/>
      <c r="F22" s="433"/>
      <c r="G22" s="436"/>
      <c r="H22" s="447"/>
      <c r="I22" s="450"/>
      <c r="J22" s="277"/>
      <c r="K22" s="440"/>
      <c r="L22" s="444"/>
      <c r="M22" s="416"/>
      <c r="N22" s="410"/>
      <c r="O22" s="413"/>
      <c r="P22" s="416"/>
      <c r="Q22" s="419"/>
    </row>
    <row r="23" spans="1:17" ht="15.75" thickBot="1" x14ac:dyDescent="0.3">
      <c r="A23" s="423"/>
      <c r="B23" s="427"/>
      <c r="C23" s="427"/>
      <c r="D23" s="428"/>
      <c r="E23" s="431"/>
      <c r="F23" s="434"/>
      <c r="G23" s="437"/>
      <c r="H23" s="448"/>
      <c r="I23" s="451"/>
      <c r="J23" s="441"/>
      <c r="K23" s="442"/>
      <c r="L23" s="445"/>
      <c r="M23" s="417"/>
      <c r="N23" s="411"/>
      <c r="O23" s="414"/>
      <c r="P23" s="417"/>
      <c r="Q23" s="420"/>
    </row>
    <row r="24" spans="1:17" ht="15.75" thickBot="1" x14ac:dyDescent="0.3"/>
    <row r="25" spans="1:17" x14ac:dyDescent="0.25">
      <c r="A25" s="421" t="s">
        <v>428</v>
      </c>
      <c r="B25" s="424" t="s">
        <v>357</v>
      </c>
      <c r="C25" s="424"/>
      <c r="D25" s="425"/>
      <c r="E25" s="429">
        <f>E19+7</f>
        <v>45585</v>
      </c>
      <c r="F25" s="432">
        <f>E25+1</f>
        <v>45586</v>
      </c>
      <c r="G25" s="435">
        <f>E25+9</f>
        <v>45594</v>
      </c>
      <c r="H25" s="425" t="s">
        <v>473</v>
      </c>
      <c r="I25" s="438" t="s">
        <v>474</v>
      </c>
      <c r="J25" s="438"/>
      <c r="K25" s="439"/>
      <c r="L25" s="443">
        <f>L19+7</f>
        <v>45603</v>
      </c>
      <c r="M25" s="415">
        <f>L25+1</f>
        <v>45604</v>
      </c>
      <c r="N25" s="409">
        <f>L25+34</f>
        <v>45637</v>
      </c>
      <c r="O25" s="412">
        <f>N25+5</f>
        <v>45642</v>
      </c>
      <c r="P25" s="415">
        <f>N25+8</f>
        <v>45645</v>
      </c>
      <c r="Q25" s="418"/>
    </row>
    <row r="26" spans="1:17" x14ac:dyDescent="0.25">
      <c r="A26" s="422"/>
      <c r="B26" s="368"/>
      <c r="C26" s="368"/>
      <c r="D26" s="426"/>
      <c r="E26" s="430"/>
      <c r="F26" s="433"/>
      <c r="G26" s="436"/>
      <c r="H26" s="426"/>
      <c r="I26" s="277"/>
      <c r="J26" s="277"/>
      <c r="K26" s="440"/>
      <c r="L26" s="444"/>
      <c r="M26" s="416"/>
      <c r="N26" s="410"/>
      <c r="O26" s="413"/>
      <c r="P26" s="416"/>
      <c r="Q26" s="419"/>
    </row>
    <row r="27" spans="1:17" x14ac:dyDescent="0.25">
      <c r="A27" s="422"/>
      <c r="B27" s="368"/>
      <c r="C27" s="368"/>
      <c r="D27" s="426"/>
      <c r="E27" s="430"/>
      <c r="F27" s="433"/>
      <c r="G27" s="436"/>
      <c r="H27" s="426"/>
      <c r="I27" s="277"/>
      <c r="J27" s="277"/>
      <c r="K27" s="440"/>
      <c r="L27" s="444"/>
      <c r="M27" s="416"/>
      <c r="N27" s="410"/>
      <c r="O27" s="413"/>
      <c r="P27" s="416"/>
      <c r="Q27" s="419"/>
    </row>
    <row r="28" spans="1:17" x14ac:dyDescent="0.25">
      <c r="A28" s="422"/>
      <c r="B28" s="368"/>
      <c r="C28" s="368"/>
      <c r="D28" s="426"/>
      <c r="E28" s="430"/>
      <c r="F28" s="433"/>
      <c r="G28" s="436"/>
      <c r="H28" s="426"/>
      <c r="I28" s="277"/>
      <c r="J28" s="277"/>
      <c r="K28" s="440"/>
      <c r="L28" s="444"/>
      <c r="M28" s="416"/>
      <c r="N28" s="410"/>
      <c r="O28" s="413"/>
      <c r="P28" s="416"/>
      <c r="Q28" s="419"/>
    </row>
    <row r="29" spans="1:17" ht="15.75" thickBot="1" x14ac:dyDescent="0.3">
      <c r="A29" s="423"/>
      <c r="B29" s="427"/>
      <c r="C29" s="427"/>
      <c r="D29" s="428"/>
      <c r="E29" s="431"/>
      <c r="F29" s="434"/>
      <c r="G29" s="437"/>
      <c r="H29" s="428"/>
      <c r="I29" s="441"/>
      <c r="J29" s="441"/>
      <c r="K29" s="442"/>
      <c r="L29" s="445"/>
      <c r="M29" s="417"/>
      <c r="N29" s="411"/>
      <c r="O29" s="414"/>
      <c r="P29" s="417"/>
      <c r="Q29" s="420"/>
    </row>
    <row r="30" spans="1:17" ht="15.75" thickBot="1" x14ac:dyDescent="0.3"/>
    <row r="31" spans="1:17" x14ac:dyDescent="0.25">
      <c r="A31" s="421" t="s">
        <v>445</v>
      </c>
      <c r="B31" s="424" t="s">
        <v>366</v>
      </c>
      <c r="C31" s="424"/>
      <c r="D31" s="425"/>
      <c r="E31" s="429">
        <f>E25+7</f>
        <v>45592</v>
      </c>
      <c r="F31" s="432">
        <f>E31+1</f>
        <v>45593</v>
      </c>
      <c r="G31" s="435">
        <f>E31+9</f>
        <v>45601</v>
      </c>
      <c r="H31" s="425" t="s">
        <v>491</v>
      </c>
      <c r="I31" s="438" t="s">
        <v>436</v>
      </c>
      <c r="J31" s="438"/>
      <c r="K31" s="439"/>
      <c r="L31" s="443">
        <f>L25+7</f>
        <v>45610</v>
      </c>
      <c r="M31" s="415">
        <f>L31+1</f>
        <v>45611</v>
      </c>
      <c r="N31" s="409">
        <f>L31+34</f>
        <v>45644</v>
      </c>
      <c r="O31" s="412">
        <f>N31+5</f>
        <v>45649</v>
      </c>
      <c r="P31" s="415">
        <f>N31+8</f>
        <v>45652</v>
      </c>
      <c r="Q31" s="418"/>
    </row>
    <row r="32" spans="1:17" x14ac:dyDescent="0.25">
      <c r="A32" s="422"/>
      <c r="B32" s="368"/>
      <c r="C32" s="368"/>
      <c r="D32" s="426"/>
      <c r="E32" s="430"/>
      <c r="F32" s="433"/>
      <c r="G32" s="436"/>
      <c r="H32" s="426"/>
      <c r="I32" s="277"/>
      <c r="J32" s="277"/>
      <c r="K32" s="440"/>
      <c r="L32" s="444"/>
      <c r="M32" s="416"/>
      <c r="N32" s="410"/>
      <c r="O32" s="413"/>
      <c r="P32" s="416"/>
      <c r="Q32" s="419"/>
    </row>
    <row r="33" spans="1:17" x14ac:dyDescent="0.25">
      <c r="A33" s="422"/>
      <c r="B33" s="368"/>
      <c r="C33" s="368"/>
      <c r="D33" s="426"/>
      <c r="E33" s="430"/>
      <c r="F33" s="433"/>
      <c r="G33" s="436"/>
      <c r="H33" s="426"/>
      <c r="I33" s="277"/>
      <c r="J33" s="277"/>
      <c r="K33" s="440"/>
      <c r="L33" s="444"/>
      <c r="M33" s="416"/>
      <c r="N33" s="410"/>
      <c r="O33" s="413"/>
      <c r="P33" s="416"/>
      <c r="Q33" s="419"/>
    </row>
    <row r="34" spans="1:17" x14ac:dyDescent="0.25">
      <c r="A34" s="422"/>
      <c r="B34" s="368"/>
      <c r="C34" s="368"/>
      <c r="D34" s="426"/>
      <c r="E34" s="430"/>
      <c r="F34" s="433"/>
      <c r="G34" s="436"/>
      <c r="H34" s="426"/>
      <c r="I34" s="277"/>
      <c r="J34" s="277"/>
      <c r="K34" s="440"/>
      <c r="L34" s="444"/>
      <c r="M34" s="416"/>
      <c r="N34" s="410"/>
      <c r="O34" s="413"/>
      <c r="P34" s="416"/>
      <c r="Q34" s="419"/>
    </row>
    <row r="35" spans="1:17" ht="15.75" thickBot="1" x14ac:dyDescent="0.3">
      <c r="A35" s="423"/>
      <c r="B35" s="427"/>
      <c r="C35" s="427"/>
      <c r="D35" s="428"/>
      <c r="E35" s="431"/>
      <c r="F35" s="434"/>
      <c r="G35" s="437"/>
      <c r="H35" s="428"/>
      <c r="I35" s="441"/>
      <c r="J35" s="441"/>
      <c r="K35" s="442"/>
      <c r="L35" s="445"/>
      <c r="M35" s="417"/>
      <c r="N35" s="411"/>
      <c r="O35" s="414"/>
      <c r="P35" s="417"/>
      <c r="Q35" s="420"/>
    </row>
    <row r="36" spans="1:17" ht="15.75" thickBot="1" x14ac:dyDescent="0.3"/>
    <row r="37" spans="1:17" x14ac:dyDescent="0.25">
      <c r="A37" s="421" t="s">
        <v>465</v>
      </c>
      <c r="B37" s="424" t="s">
        <v>380</v>
      </c>
      <c r="C37" s="424"/>
      <c r="D37" s="425"/>
      <c r="E37" s="429">
        <f>E31+7</f>
        <v>45599</v>
      </c>
      <c r="F37" s="432">
        <f>E37+1</f>
        <v>45600</v>
      </c>
      <c r="G37" s="435">
        <f>E37+9</f>
        <v>45608</v>
      </c>
      <c r="H37" s="425" t="s">
        <v>518</v>
      </c>
      <c r="I37" s="438" t="s">
        <v>519</v>
      </c>
      <c r="J37" s="438"/>
      <c r="K37" s="439"/>
      <c r="L37" s="443">
        <f>L31+7</f>
        <v>45617</v>
      </c>
      <c r="M37" s="415">
        <f>L37+1</f>
        <v>45618</v>
      </c>
      <c r="N37" s="409">
        <f>L37+34</f>
        <v>45651</v>
      </c>
      <c r="O37" s="412">
        <f>N37+5</f>
        <v>45656</v>
      </c>
      <c r="P37" s="415">
        <f>N37+8</f>
        <v>45659</v>
      </c>
      <c r="Q37" s="418"/>
    </row>
    <row r="38" spans="1:17" x14ac:dyDescent="0.25">
      <c r="A38" s="422"/>
      <c r="B38" s="368"/>
      <c r="C38" s="368"/>
      <c r="D38" s="426"/>
      <c r="E38" s="430"/>
      <c r="F38" s="433"/>
      <c r="G38" s="436"/>
      <c r="H38" s="426"/>
      <c r="I38" s="277"/>
      <c r="J38" s="277"/>
      <c r="K38" s="440"/>
      <c r="L38" s="444"/>
      <c r="M38" s="416"/>
      <c r="N38" s="410"/>
      <c r="O38" s="413"/>
      <c r="P38" s="416"/>
      <c r="Q38" s="419"/>
    </row>
    <row r="39" spans="1:17" x14ac:dyDescent="0.25">
      <c r="A39" s="422"/>
      <c r="B39" s="368"/>
      <c r="C39" s="368"/>
      <c r="D39" s="426"/>
      <c r="E39" s="430"/>
      <c r="F39" s="433"/>
      <c r="G39" s="436"/>
      <c r="H39" s="426"/>
      <c r="I39" s="277"/>
      <c r="J39" s="277"/>
      <c r="K39" s="440"/>
      <c r="L39" s="444"/>
      <c r="M39" s="416"/>
      <c r="N39" s="410"/>
      <c r="O39" s="413"/>
      <c r="P39" s="416"/>
      <c r="Q39" s="419"/>
    </row>
    <row r="40" spans="1:17" x14ac:dyDescent="0.25">
      <c r="A40" s="422"/>
      <c r="B40" s="368"/>
      <c r="C40" s="368"/>
      <c r="D40" s="426"/>
      <c r="E40" s="430"/>
      <c r="F40" s="433"/>
      <c r="G40" s="436"/>
      <c r="H40" s="426"/>
      <c r="I40" s="277"/>
      <c r="J40" s="277"/>
      <c r="K40" s="440"/>
      <c r="L40" s="444"/>
      <c r="M40" s="416"/>
      <c r="N40" s="410"/>
      <c r="O40" s="413"/>
      <c r="P40" s="416"/>
      <c r="Q40" s="419"/>
    </row>
    <row r="41" spans="1:17" ht="15.75" thickBot="1" x14ac:dyDescent="0.3">
      <c r="A41" s="423"/>
      <c r="B41" s="427"/>
      <c r="C41" s="427"/>
      <c r="D41" s="428"/>
      <c r="E41" s="431"/>
      <c r="F41" s="434"/>
      <c r="G41" s="437"/>
      <c r="H41" s="428"/>
      <c r="I41" s="441"/>
      <c r="J41" s="441"/>
      <c r="K41" s="442"/>
      <c r="L41" s="445"/>
      <c r="M41" s="417"/>
      <c r="N41" s="411"/>
      <c r="O41" s="414"/>
      <c r="P41" s="417"/>
      <c r="Q41" s="420"/>
    </row>
    <row r="42" spans="1:17" ht="15.75" thickBot="1" x14ac:dyDescent="0.3"/>
    <row r="43" spans="1:17" x14ac:dyDescent="0.25">
      <c r="A43" s="421" t="s">
        <v>485</v>
      </c>
      <c r="B43" s="424" t="s">
        <v>381</v>
      </c>
      <c r="C43" s="424"/>
      <c r="D43" s="425"/>
      <c r="E43" s="429">
        <f>E37+7</f>
        <v>45606</v>
      </c>
      <c r="F43" s="432">
        <f>E43+1</f>
        <v>45607</v>
      </c>
      <c r="G43" s="435">
        <f>E43+9</f>
        <v>45615</v>
      </c>
      <c r="H43" s="425" t="s">
        <v>48</v>
      </c>
      <c r="I43" s="438" t="s">
        <v>481</v>
      </c>
      <c r="J43" s="438"/>
      <c r="K43" s="439"/>
      <c r="L43" s="443">
        <f>L37+7</f>
        <v>45624</v>
      </c>
      <c r="M43" s="415">
        <f>L43+1</f>
        <v>45625</v>
      </c>
      <c r="N43" s="409">
        <f>L43+34</f>
        <v>45658</v>
      </c>
      <c r="O43" s="412">
        <f>N43+5</f>
        <v>45663</v>
      </c>
      <c r="P43" s="415">
        <f>N43+8</f>
        <v>45666</v>
      </c>
      <c r="Q43" s="418"/>
    </row>
    <row r="44" spans="1:17" x14ac:dyDescent="0.25">
      <c r="A44" s="422"/>
      <c r="B44" s="368"/>
      <c r="C44" s="368"/>
      <c r="D44" s="426"/>
      <c r="E44" s="430"/>
      <c r="F44" s="433"/>
      <c r="G44" s="436"/>
      <c r="H44" s="426"/>
      <c r="I44" s="277"/>
      <c r="J44" s="277"/>
      <c r="K44" s="440"/>
      <c r="L44" s="444"/>
      <c r="M44" s="416"/>
      <c r="N44" s="410"/>
      <c r="O44" s="413"/>
      <c r="P44" s="416"/>
      <c r="Q44" s="419"/>
    </row>
    <row r="45" spans="1:17" x14ac:dyDescent="0.25">
      <c r="A45" s="422"/>
      <c r="B45" s="368"/>
      <c r="C45" s="368"/>
      <c r="D45" s="426"/>
      <c r="E45" s="430"/>
      <c r="F45" s="433"/>
      <c r="G45" s="436"/>
      <c r="H45" s="426"/>
      <c r="I45" s="277"/>
      <c r="J45" s="277"/>
      <c r="K45" s="440"/>
      <c r="L45" s="444"/>
      <c r="M45" s="416"/>
      <c r="N45" s="410"/>
      <c r="O45" s="413"/>
      <c r="P45" s="416"/>
      <c r="Q45" s="419"/>
    </row>
    <row r="46" spans="1:17" x14ac:dyDescent="0.25">
      <c r="A46" s="422"/>
      <c r="B46" s="368"/>
      <c r="C46" s="368"/>
      <c r="D46" s="426"/>
      <c r="E46" s="430"/>
      <c r="F46" s="433"/>
      <c r="G46" s="436"/>
      <c r="H46" s="426"/>
      <c r="I46" s="277"/>
      <c r="J46" s="277"/>
      <c r="K46" s="440"/>
      <c r="L46" s="444"/>
      <c r="M46" s="416"/>
      <c r="N46" s="410"/>
      <c r="O46" s="413"/>
      <c r="P46" s="416"/>
      <c r="Q46" s="419"/>
    </row>
    <row r="47" spans="1:17" ht="15.75" thickBot="1" x14ac:dyDescent="0.3">
      <c r="A47" s="423"/>
      <c r="B47" s="427"/>
      <c r="C47" s="427"/>
      <c r="D47" s="428"/>
      <c r="E47" s="431"/>
      <c r="F47" s="434"/>
      <c r="G47" s="437"/>
      <c r="H47" s="428"/>
      <c r="I47" s="441"/>
      <c r="J47" s="441"/>
      <c r="K47" s="442"/>
      <c r="L47" s="445"/>
      <c r="M47" s="417"/>
      <c r="N47" s="411"/>
      <c r="O47" s="414"/>
      <c r="P47" s="417"/>
      <c r="Q47" s="420"/>
    </row>
    <row r="48" spans="1:17" ht="15.75" thickBot="1" x14ac:dyDescent="0.3"/>
    <row r="49" spans="1:17" x14ac:dyDescent="0.25">
      <c r="A49" s="421" t="s">
        <v>510</v>
      </c>
      <c r="B49" s="424" t="s">
        <v>383</v>
      </c>
      <c r="C49" s="424"/>
      <c r="D49" s="425"/>
      <c r="E49" s="429">
        <f>E43+7</f>
        <v>45613</v>
      </c>
      <c r="F49" s="432">
        <f>E49+1</f>
        <v>45614</v>
      </c>
      <c r="G49" s="435">
        <f>E49+9</f>
        <v>45622</v>
      </c>
      <c r="H49" s="425" t="s">
        <v>48</v>
      </c>
      <c r="I49" s="438" t="s">
        <v>501</v>
      </c>
      <c r="J49" s="438"/>
      <c r="K49" s="439"/>
      <c r="L49" s="443">
        <f>L43+7</f>
        <v>45631</v>
      </c>
      <c r="M49" s="415">
        <f>L49+1</f>
        <v>45632</v>
      </c>
      <c r="N49" s="409">
        <f>L49+34</f>
        <v>45665</v>
      </c>
      <c r="O49" s="412">
        <f>N49+5</f>
        <v>45670</v>
      </c>
      <c r="P49" s="415">
        <f>N49+8</f>
        <v>45673</v>
      </c>
      <c r="Q49" s="418"/>
    </row>
    <row r="50" spans="1:17" x14ac:dyDescent="0.25">
      <c r="A50" s="422"/>
      <c r="B50" s="368"/>
      <c r="C50" s="368"/>
      <c r="D50" s="426"/>
      <c r="E50" s="430"/>
      <c r="F50" s="433"/>
      <c r="G50" s="436"/>
      <c r="H50" s="426"/>
      <c r="I50" s="277"/>
      <c r="J50" s="277"/>
      <c r="K50" s="440"/>
      <c r="L50" s="444"/>
      <c r="M50" s="416"/>
      <c r="N50" s="410"/>
      <c r="O50" s="413"/>
      <c r="P50" s="416"/>
      <c r="Q50" s="419"/>
    </row>
    <row r="51" spans="1:17" x14ac:dyDescent="0.25">
      <c r="A51" s="422"/>
      <c r="B51" s="368"/>
      <c r="C51" s="368"/>
      <c r="D51" s="426"/>
      <c r="E51" s="430"/>
      <c r="F51" s="433"/>
      <c r="G51" s="436"/>
      <c r="H51" s="426"/>
      <c r="I51" s="277"/>
      <c r="J51" s="277"/>
      <c r="K51" s="440"/>
      <c r="L51" s="444"/>
      <c r="M51" s="416"/>
      <c r="N51" s="410"/>
      <c r="O51" s="413"/>
      <c r="P51" s="416"/>
      <c r="Q51" s="419"/>
    </row>
    <row r="52" spans="1:17" x14ac:dyDescent="0.25">
      <c r="A52" s="422"/>
      <c r="B52" s="368"/>
      <c r="C52" s="368"/>
      <c r="D52" s="426"/>
      <c r="E52" s="430"/>
      <c r="F52" s="433"/>
      <c r="G52" s="436"/>
      <c r="H52" s="426"/>
      <c r="I52" s="277"/>
      <c r="J52" s="277"/>
      <c r="K52" s="440"/>
      <c r="L52" s="444"/>
      <c r="M52" s="416"/>
      <c r="N52" s="410"/>
      <c r="O52" s="413"/>
      <c r="P52" s="416"/>
      <c r="Q52" s="419"/>
    </row>
    <row r="53" spans="1:17" ht="15.75" thickBot="1" x14ac:dyDescent="0.3">
      <c r="A53" s="423"/>
      <c r="B53" s="427"/>
      <c r="C53" s="427"/>
      <c r="D53" s="428"/>
      <c r="E53" s="431"/>
      <c r="F53" s="434"/>
      <c r="G53" s="437"/>
      <c r="H53" s="428"/>
      <c r="I53" s="441"/>
      <c r="J53" s="441"/>
      <c r="K53" s="442"/>
      <c r="L53" s="445"/>
      <c r="M53" s="417"/>
      <c r="N53" s="411"/>
      <c r="O53" s="414"/>
      <c r="P53" s="417"/>
      <c r="Q53" s="420"/>
    </row>
    <row r="54" spans="1:17" ht="15.75" thickBot="1" x14ac:dyDescent="0.3"/>
    <row r="55" spans="1:17" x14ac:dyDescent="0.25">
      <c r="A55" s="421" t="s">
        <v>510</v>
      </c>
      <c r="B55" s="424" t="s">
        <v>383</v>
      </c>
      <c r="C55" s="424"/>
      <c r="D55" s="425"/>
      <c r="E55" s="429">
        <f>E49+7</f>
        <v>45620</v>
      </c>
      <c r="F55" s="432">
        <f>E55+1</f>
        <v>45621</v>
      </c>
      <c r="G55" s="435">
        <f>E55+9</f>
        <v>45629</v>
      </c>
      <c r="H55" s="425" t="s">
        <v>48</v>
      </c>
      <c r="I55" s="438" t="s">
        <v>501</v>
      </c>
      <c r="J55" s="438"/>
      <c r="K55" s="439"/>
      <c r="L55" s="443">
        <f>L49+7</f>
        <v>45638</v>
      </c>
      <c r="M55" s="415">
        <f>L55+1</f>
        <v>45639</v>
      </c>
      <c r="N55" s="409">
        <f>L55+34</f>
        <v>45672</v>
      </c>
      <c r="O55" s="412">
        <f>N55+5</f>
        <v>45677</v>
      </c>
      <c r="P55" s="415">
        <f>N55+8</f>
        <v>45680</v>
      </c>
      <c r="Q55" s="418"/>
    </row>
    <row r="56" spans="1:17" x14ac:dyDescent="0.25">
      <c r="A56" s="422"/>
      <c r="B56" s="368"/>
      <c r="C56" s="368"/>
      <c r="D56" s="426"/>
      <c r="E56" s="430"/>
      <c r="F56" s="433"/>
      <c r="G56" s="436"/>
      <c r="H56" s="426"/>
      <c r="I56" s="277"/>
      <c r="J56" s="277"/>
      <c r="K56" s="440"/>
      <c r="L56" s="444"/>
      <c r="M56" s="416"/>
      <c r="N56" s="410"/>
      <c r="O56" s="413"/>
      <c r="P56" s="416"/>
      <c r="Q56" s="419"/>
    </row>
    <row r="57" spans="1:17" x14ac:dyDescent="0.25">
      <c r="A57" s="422"/>
      <c r="B57" s="368"/>
      <c r="C57" s="368"/>
      <c r="D57" s="426"/>
      <c r="E57" s="430"/>
      <c r="F57" s="433"/>
      <c r="G57" s="436"/>
      <c r="H57" s="426"/>
      <c r="I57" s="277"/>
      <c r="J57" s="277"/>
      <c r="K57" s="440"/>
      <c r="L57" s="444"/>
      <c r="M57" s="416"/>
      <c r="N57" s="410"/>
      <c r="O57" s="413"/>
      <c r="P57" s="416"/>
      <c r="Q57" s="419"/>
    </row>
    <row r="58" spans="1:17" x14ac:dyDescent="0.25">
      <c r="A58" s="422"/>
      <c r="B58" s="368"/>
      <c r="C58" s="368"/>
      <c r="D58" s="426"/>
      <c r="E58" s="430"/>
      <c r="F58" s="433"/>
      <c r="G58" s="436"/>
      <c r="H58" s="426"/>
      <c r="I58" s="277"/>
      <c r="J58" s="277"/>
      <c r="K58" s="440"/>
      <c r="L58" s="444"/>
      <c r="M58" s="416"/>
      <c r="N58" s="410"/>
      <c r="O58" s="413"/>
      <c r="P58" s="416"/>
      <c r="Q58" s="419"/>
    </row>
    <row r="59" spans="1:17" ht="15.75" thickBot="1" x14ac:dyDescent="0.3">
      <c r="A59" s="423"/>
      <c r="B59" s="427"/>
      <c r="C59" s="427"/>
      <c r="D59" s="428"/>
      <c r="E59" s="431"/>
      <c r="F59" s="434"/>
      <c r="G59" s="437"/>
      <c r="H59" s="428"/>
      <c r="I59" s="441"/>
      <c r="J59" s="441"/>
      <c r="K59" s="442"/>
      <c r="L59" s="445"/>
      <c r="M59" s="417"/>
      <c r="N59" s="411"/>
      <c r="O59" s="414"/>
      <c r="P59" s="417"/>
      <c r="Q59" s="420"/>
    </row>
    <row r="60" spans="1:17" x14ac:dyDescent="0.25">
      <c r="A60" s="13" t="s">
        <v>52</v>
      </c>
      <c r="B60" s="14"/>
      <c r="C60" s="14"/>
      <c r="D60" s="14"/>
      <c r="E60" s="17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</row>
    <row r="61" spans="1:17" x14ac:dyDescent="0.25">
      <c r="A61" s="1"/>
      <c r="B61" s="1"/>
      <c r="C61" s="1"/>
      <c r="D61" s="5"/>
      <c r="E61" s="20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25">
      <c r="A62" s="292" t="s">
        <v>53</v>
      </c>
      <c r="B62" s="293"/>
      <c r="C62" s="293"/>
      <c r="D62" s="293"/>
      <c r="E62" s="293"/>
      <c r="F62" s="294"/>
      <c r="G62" s="295" t="s">
        <v>530</v>
      </c>
      <c r="H62" s="296"/>
      <c r="I62" s="296"/>
      <c r="J62" s="296"/>
      <c r="K62" s="296"/>
      <c r="L62" s="296"/>
      <c r="M62" s="296"/>
      <c r="N62" s="296"/>
      <c r="O62" s="296"/>
      <c r="P62" s="296"/>
      <c r="Q62" s="297"/>
    </row>
    <row r="63" spans="1:17" x14ac:dyDescent="0.25">
      <c r="A63" s="298"/>
      <c r="B63" s="287"/>
      <c r="C63" s="287"/>
      <c r="D63" s="287"/>
      <c r="E63" s="287"/>
      <c r="F63" s="288"/>
      <c r="G63" s="350"/>
      <c r="H63" s="351"/>
      <c r="I63" s="351"/>
      <c r="J63" s="351"/>
      <c r="K63" s="351"/>
      <c r="L63" s="351"/>
      <c r="M63" s="351"/>
      <c r="N63" s="351"/>
      <c r="O63" s="351"/>
      <c r="P63" s="351"/>
      <c r="Q63" s="352"/>
    </row>
    <row r="64" spans="1:17" x14ac:dyDescent="0.25">
      <c r="A64" s="298"/>
      <c r="B64" s="287"/>
      <c r="C64" s="287"/>
      <c r="D64" s="287"/>
      <c r="E64" s="287"/>
      <c r="F64" s="288"/>
      <c r="G64" s="347"/>
      <c r="H64" s="348"/>
      <c r="I64" s="348"/>
      <c r="J64" s="348"/>
      <c r="K64" s="348"/>
      <c r="L64" s="348"/>
      <c r="M64" s="348"/>
      <c r="N64" s="348"/>
      <c r="O64" s="348"/>
      <c r="P64" s="348"/>
      <c r="Q64" s="349"/>
    </row>
    <row r="65" spans="1:17" x14ac:dyDescent="0.25">
      <c r="A65" s="286"/>
      <c r="B65" s="287"/>
      <c r="C65" s="287"/>
      <c r="D65" s="287"/>
      <c r="E65" s="287"/>
      <c r="F65" s="288"/>
      <c r="G65" s="289"/>
      <c r="H65" s="290"/>
      <c r="I65" s="290"/>
      <c r="J65" s="290"/>
      <c r="K65" s="290"/>
      <c r="L65" s="290"/>
      <c r="M65" s="290"/>
      <c r="N65" s="290"/>
      <c r="O65" s="290"/>
      <c r="P65" s="290"/>
      <c r="Q65" s="291"/>
    </row>
    <row r="66" spans="1:17" x14ac:dyDescent="0.25">
      <c r="A66" s="1"/>
      <c r="B66" s="1"/>
      <c r="C66" s="1"/>
      <c r="D66" s="5"/>
      <c r="E66" s="5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25">
      <c r="A67" s="1"/>
      <c r="B67" s="1"/>
      <c r="C67" s="1"/>
      <c r="D67" s="5"/>
      <c r="E67" s="5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5.75" x14ac:dyDescent="0.3">
      <c r="A68" s="15" t="s">
        <v>54</v>
      </c>
      <c r="B68" s="16"/>
      <c r="C68" s="16"/>
      <c r="D68" s="17"/>
      <c r="E68" s="5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</row>
    <row r="69" spans="1:17" ht="15.75" x14ac:dyDescent="0.3">
      <c r="A69" s="18" t="s">
        <v>55</v>
      </c>
      <c r="B69" s="19"/>
      <c r="C69" s="19"/>
      <c r="D69" s="20"/>
      <c r="E69" s="5"/>
      <c r="F69" s="18"/>
      <c r="G69" s="19"/>
      <c r="H69" s="18" t="s">
        <v>56</v>
      </c>
      <c r="I69" s="18"/>
      <c r="J69" s="18"/>
      <c r="K69" s="18"/>
      <c r="L69" s="18"/>
      <c r="M69" s="18"/>
      <c r="N69" s="18"/>
      <c r="O69" s="18"/>
      <c r="P69" s="18"/>
      <c r="Q69" s="18"/>
    </row>
    <row r="70" spans="1:17" ht="15.75" x14ac:dyDescent="0.3">
      <c r="A70" s="18" t="s">
        <v>57</v>
      </c>
      <c r="B70" s="19"/>
      <c r="C70" s="19"/>
      <c r="D70" s="20"/>
      <c r="E70" s="5"/>
      <c r="F70" s="18"/>
      <c r="G70" s="19"/>
      <c r="H70" s="18" t="s">
        <v>58</v>
      </c>
      <c r="I70" s="18"/>
      <c r="J70" s="18"/>
      <c r="K70" s="18"/>
      <c r="L70" s="18"/>
      <c r="M70" s="18"/>
      <c r="N70" s="18"/>
      <c r="O70" s="18"/>
      <c r="P70" s="18"/>
      <c r="Q70" s="18"/>
    </row>
    <row r="71" spans="1:17" x14ac:dyDescent="0.25">
      <c r="A71" s="1" t="s">
        <v>59</v>
      </c>
      <c r="B71" s="1"/>
      <c r="C71" s="1"/>
      <c r="D71" s="5"/>
      <c r="E71" s="5"/>
      <c r="F71" s="1"/>
      <c r="G71" s="1"/>
      <c r="H71" s="1" t="s">
        <v>60</v>
      </c>
      <c r="I71" s="1"/>
      <c r="J71" s="1"/>
      <c r="K71" s="1"/>
      <c r="L71" s="1"/>
      <c r="M71" s="1"/>
      <c r="N71" s="1"/>
      <c r="O71" s="1"/>
      <c r="P71" s="1"/>
      <c r="Q71" s="1"/>
    </row>
    <row r="72" spans="1:17" x14ac:dyDescent="0.25">
      <c r="A72" s="21" t="s">
        <v>61</v>
      </c>
      <c r="B72" s="1"/>
      <c r="C72" s="1"/>
      <c r="D72" s="5"/>
      <c r="E72" s="5"/>
      <c r="F72" s="1"/>
      <c r="G72" s="1"/>
      <c r="H72" s="21" t="s">
        <v>62</v>
      </c>
      <c r="I72" s="21"/>
      <c r="J72" s="21"/>
      <c r="K72" s="21"/>
      <c r="L72" s="21"/>
      <c r="M72" s="21"/>
      <c r="N72" s="21"/>
      <c r="O72" s="21"/>
      <c r="P72" s="21"/>
      <c r="Q72" s="21"/>
    </row>
    <row r="73" spans="1:17" x14ac:dyDescent="0.25">
      <c r="A73" s="1"/>
      <c r="B73" s="1"/>
      <c r="C73" s="1"/>
      <c r="D73" s="5"/>
      <c r="E73" s="5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x14ac:dyDescent="0.25">
      <c r="A74" s="1" t="s">
        <v>63</v>
      </c>
      <c r="B74" s="1"/>
      <c r="C74" s="1"/>
      <c r="D74" s="5"/>
      <c r="E74" s="5"/>
      <c r="F74" s="1"/>
      <c r="G74" s="1"/>
      <c r="H74" s="1" t="s">
        <v>64</v>
      </c>
      <c r="I74" s="1"/>
      <c r="J74" s="1"/>
      <c r="K74" s="1"/>
      <c r="L74" s="1"/>
      <c r="M74" s="1"/>
      <c r="N74" s="1"/>
      <c r="O74" s="1"/>
      <c r="P74" s="1"/>
      <c r="Q74" s="1"/>
    </row>
    <row r="75" spans="1:17" x14ac:dyDescent="0.25">
      <c r="A75" s="21" t="s">
        <v>65</v>
      </c>
      <c r="B75" s="1"/>
      <c r="C75" s="1"/>
      <c r="D75" s="5"/>
      <c r="E75" s="5"/>
      <c r="F75" s="1"/>
      <c r="G75" s="1"/>
      <c r="H75" s="21" t="s">
        <v>66</v>
      </c>
      <c r="I75" s="21"/>
      <c r="J75" s="21"/>
      <c r="K75" s="21"/>
      <c r="L75" s="21"/>
      <c r="M75" s="21"/>
      <c r="N75" s="21"/>
      <c r="O75" s="21"/>
      <c r="P75" s="21"/>
      <c r="Q75" s="21"/>
    </row>
  </sheetData>
  <mergeCells count="134">
    <mergeCell ref="N55:N59"/>
    <mergeCell ref="O55:O59"/>
    <mergeCell ref="P55:P59"/>
    <mergeCell ref="Q55:Q59"/>
    <mergeCell ref="A55:A59"/>
    <mergeCell ref="B55:D59"/>
    <mergeCell ref="E55:E59"/>
    <mergeCell ref="F55:F59"/>
    <mergeCell ref="G55:G59"/>
    <mergeCell ref="H55:H59"/>
    <mergeCell ref="I55:K59"/>
    <mergeCell ref="L55:L59"/>
    <mergeCell ref="M55:M59"/>
    <mergeCell ref="A49:A53"/>
    <mergeCell ref="B49:D53"/>
    <mergeCell ref="E49:E53"/>
    <mergeCell ref="F49:F53"/>
    <mergeCell ref="G49:G53"/>
    <mergeCell ref="H49:H53"/>
    <mergeCell ref="I49:K53"/>
    <mergeCell ref="L49:L53"/>
    <mergeCell ref="M49:M53"/>
    <mergeCell ref="N49:N53"/>
    <mergeCell ref="O49:O53"/>
    <mergeCell ref="P49:P53"/>
    <mergeCell ref="Q49:Q53"/>
    <mergeCell ref="G25:G29"/>
    <mergeCell ref="H25:H29"/>
    <mergeCell ref="I25:K29"/>
    <mergeCell ref="N43:N47"/>
    <mergeCell ref="O43:O47"/>
    <mergeCell ref="P43:P47"/>
    <mergeCell ref="Q43:Q47"/>
    <mergeCell ref="M37:M41"/>
    <mergeCell ref="A43:A47"/>
    <mergeCell ref="B43:D47"/>
    <mergeCell ref="E43:E47"/>
    <mergeCell ref="F43:F47"/>
    <mergeCell ref="G43:G47"/>
    <mergeCell ref="H43:H47"/>
    <mergeCell ref="I43:K47"/>
    <mergeCell ref="L43:L47"/>
    <mergeCell ref="M43:M47"/>
    <mergeCell ref="N25:N29"/>
    <mergeCell ref="O25:O29"/>
    <mergeCell ref="P25:P29"/>
    <mergeCell ref="Q25:Q29"/>
    <mergeCell ref="A31:A35"/>
    <mergeCell ref="B31:D35"/>
    <mergeCell ref="E31:E35"/>
    <mergeCell ref="F31:F35"/>
    <mergeCell ref="G31:G35"/>
    <mergeCell ref="H31:H35"/>
    <mergeCell ref="I31:K35"/>
    <mergeCell ref="L31:L35"/>
    <mergeCell ref="M31:M35"/>
    <mergeCell ref="N31:N35"/>
    <mergeCell ref="O31:O35"/>
    <mergeCell ref="P31:P35"/>
    <mergeCell ref="Q31:Q35"/>
    <mergeCell ref="A25:A29"/>
    <mergeCell ref="B25:D29"/>
    <mergeCell ref="E25:E29"/>
    <mergeCell ref="F25:F29"/>
    <mergeCell ref="N13:N17"/>
    <mergeCell ref="O13:O17"/>
    <mergeCell ref="P13:P17"/>
    <mergeCell ref="Q13:Q17"/>
    <mergeCell ref="A13:A17"/>
    <mergeCell ref="B13:D17"/>
    <mergeCell ref="E13:E17"/>
    <mergeCell ref="F13:F17"/>
    <mergeCell ref="G13:G17"/>
    <mergeCell ref="H13:H17"/>
    <mergeCell ref="I13:K17"/>
    <mergeCell ref="L13:L17"/>
    <mergeCell ref="M13:M17"/>
    <mergeCell ref="N7:N11"/>
    <mergeCell ref="O7:O11"/>
    <mergeCell ref="P7:P11"/>
    <mergeCell ref="Q7:Q11"/>
    <mergeCell ref="A7:A11"/>
    <mergeCell ref="B7:D11"/>
    <mergeCell ref="E7:E11"/>
    <mergeCell ref="F7:F11"/>
    <mergeCell ref="G7:G11"/>
    <mergeCell ref="H7:H11"/>
    <mergeCell ref="I7:K11"/>
    <mergeCell ref="L7:L11"/>
    <mergeCell ref="M7:M11"/>
    <mergeCell ref="A4:F4"/>
    <mergeCell ref="Q5:Q6"/>
    <mergeCell ref="B5:D6"/>
    <mergeCell ref="E5:F5"/>
    <mergeCell ref="H5:H6"/>
    <mergeCell ref="I5:K6"/>
    <mergeCell ref="L5:M5"/>
    <mergeCell ref="N5:P5"/>
    <mergeCell ref="A5:A6"/>
    <mergeCell ref="L25:L29"/>
    <mergeCell ref="M25:M29"/>
    <mergeCell ref="A19:A23"/>
    <mergeCell ref="B19:D23"/>
    <mergeCell ref="E19:E23"/>
    <mergeCell ref="F19:F23"/>
    <mergeCell ref="G19:G23"/>
    <mergeCell ref="H19:H23"/>
    <mergeCell ref="I19:K23"/>
    <mergeCell ref="L19:L23"/>
    <mergeCell ref="M19:M23"/>
    <mergeCell ref="G65:Q65"/>
    <mergeCell ref="G64:Q64"/>
    <mergeCell ref="G63:Q63"/>
    <mergeCell ref="G62:Q62"/>
    <mergeCell ref="A65:F65"/>
    <mergeCell ref="A62:F62"/>
    <mergeCell ref="A63:F63"/>
    <mergeCell ref="A64:F64"/>
    <mergeCell ref="N19:N23"/>
    <mergeCell ref="O19:O23"/>
    <mergeCell ref="P19:P23"/>
    <mergeCell ref="Q19:Q23"/>
    <mergeCell ref="N37:N41"/>
    <mergeCell ref="O37:O41"/>
    <mergeCell ref="P37:P41"/>
    <mergeCell ref="Q37:Q41"/>
    <mergeCell ref="A37:A41"/>
    <mergeCell ref="B37:D41"/>
    <mergeCell ref="E37:E41"/>
    <mergeCell ref="F37:F41"/>
    <mergeCell ref="G37:G41"/>
    <mergeCell ref="H37:H41"/>
    <mergeCell ref="I37:K41"/>
    <mergeCell ref="L37:L41"/>
  </mergeCells>
  <hyperlinks>
    <hyperlink ref="A72" r:id="rId1" xr:uid="{9C9F3E3D-71C8-4F2E-BA1F-3A7F269143E0}"/>
    <hyperlink ref="A75" r:id="rId2" xr:uid="{AE8EA86F-6EC4-4766-9CE0-961CE9785843}"/>
    <hyperlink ref="H72" r:id="rId3" xr:uid="{E64F8362-44CF-4329-91FE-BE9695E9527A}"/>
    <hyperlink ref="H75" r:id="rId4" xr:uid="{DE46CD9D-A6B5-4629-BD5B-3912545C1C63}"/>
  </hyperlinks>
  <pageMargins left="0.7" right="0.7" top="0.75" bottom="0.75" header="0.3" footer="0.3"/>
  <headerFooter>
    <oddFooter>&amp;L_x000D_&amp;1#&amp;"Calibri"&amp;10&amp;K000000 Sensitivity: Internal</oddFooter>
  </headerFooter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FFED2-890B-43F8-9BAD-148CF2291BD4}">
  <sheetPr>
    <pageSetUpPr autoPageBreaks="0"/>
  </sheetPr>
  <dimension ref="A1:Y75"/>
  <sheetViews>
    <sheetView showGridLines="0" workbookViewId="0">
      <selection activeCell="A3" sqref="A3"/>
    </sheetView>
  </sheetViews>
  <sheetFormatPr defaultRowHeight="15" x14ac:dyDescent="0.25"/>
  <cols>
    <col min="1" max="1" width="20.7109375" customWidth="1"/>
    <col min="8" max="8" width="31.5703125" bestFit="1" customWidth="1"/>
    <col min="18" max="25" width="9.140625" customWidth="1"/>
  </cols>
  <sheetData>
    <row r="1" spans="1:25" ht="24.75" x14ac:dyDescent="0.5">
      <c r="A1" s="1" t="s">
        <v>19</v>
      </c>
      <c r="B1" s="2"/>
      <c r="C1" s="2"/>
      <c r="D1" s="3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4.75" x14ac:dyDescent="0.5">
      <c r="A2" s="4" t="s">
        <v>20</v>
      </c>
      <c r="B2" s="3" t="s">
        <v>15</v>
      </c>
      <c r="C2" s="1"/>
      <c r="D2" s="5"/>
      <c r="E2" s="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4.75" x14ac:dyDescent="0.5">
      <c r="A3" s="1"/>
      <c r="B3" s="6"/>
      <c r="C3" s="7"/>
      <c r="D3" s="4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6.5" thickBot="1" x14ac:dyDescent="0.3">
      <c r="A4" s="245" t="s">
        <v>90</v>
      </c>
      <c r="B4" s="246"/>
      <c r="C4" s="246"/>
      <c r="D4" s="246"/>
      <c r="E4" s="246"/>
      <c r="F4" s="246"/>
      <c r="G4" s="25"/>
      <c r="H4" s="26"/>
      <c r="I4" s="26"/>
      <c r="J4" s="26"/>
      <c r="K4" s="26"/>
      <c r="L4" s="26"/>
      <c r="M4" s="26"/>
      <c r="N4" s="26"/>
      <c r="O4" s="26">
        <v>7</v>
      </c>
      <c r="P4" s="26"/>
      <c r="Q4" s="26"/>
      <c r="R4" s="26"/>
      <c r="S4" s="26"/>
      <c r="T4" s="26"/>
      <c r="U4" s="26"/>
      <c r="V4" s="26">
        <v>10</v>
      </c>
      <c r="W4" s="26"/>
      <c r="X4" s="26">
        <v>14</v>
      </c>
      <c r="Y4" s="8"/>
    </row>
    <row r="5" spans="1:25" ht="15.75" thickBot="1" x14ac:dyDescent="0.3">
      <c r="A5" s="247" t="s">
        <v>268</v>
      </c>
      <c r="B5" s="249" t="s">
        <v>23</v>
      </c>
      <c r="C5" s="250"/>
      <c r="D5" s="251"/>
      <c r="E5" s="257" t="s">
        <v>327</v>
      </c>
      <c r="F5" s="258"/>
      <c r="G5" s="49" t="s">
        <v>328</v>
      </c>
      <c r="H5" s="247" t="s">
        <v>163</v>
      </c>
      <c r="I5" s="249" t="s">
        <v>23</v>
      </c>
      <c r="J5" s="250"/>
      <c r="K5" s="251"/>
      <c r="L5" s="257" t="s">
        <v>328</v>
      </c>
      <c r="M5" s="258"/>
      <c r="N5" s="261" t="s">
        <v>27</v>
      </c>
      <c r="O5" s="262"/>
      <c r="P5" s="263"/>
      <c r="Q5" s="259" t="s">
        <v>28</v>
      </c>
    </row>
    <row r="6" spans="1:25" ht="15.75" thickBot="1" x14ac:dyDescent="0.3">
      <c r="A6" s="248"/>
      <c r="B6" s="252"/>
      <c r="C6" s="253"/>
      <c r="D6" s="254"/>
      <c r="E6" s="9" t="s">
        <v>29</v>
      </c>
      <c r="F6" s="9" t="s">
        <v>30</v>
      </c>
      <c r="G6" s="10" t="s">
        <v>29</v>
      </c>
      <c r="H6" s="248"/>
      <c r="I6" s="252"/>
      <c r="J6" s="253"/>
      <c r="K6" s="254"/>
      <c r="L6" s="9" t="s">
        <v>29</v>
      </c>
      <c r="M6" s="9" t="s">
        <v>30</v>
      </c>
      <c r="N6" s="10" t="s">
        <v>92</v>
      </c>
      <c r="O6" s="10" t="s">
        <v>93</v>
      </c>
      <c r="P6" s="10" t="s">
        <v>94</v>
      </c>
      <c r="Q6" s="308"/>
      <c r="R6" s="12"/>
      <c r="S6" s="12"/>
      <c r="T6" s="12"/>
      <c r="U6" s="12"/>
      <c r="V6" s="12"/>
      <c r="W6" s="12"/>
      <c r="X6" s="12"/>
      <c r="Y6" s="12"/>
    </row>
    <row r="7" spans="1:25" x14ac:dyDescent="0.25">
      <c r="A7" s="421" t="s">
        <v>263</v>
      </c>
      <c r="B7" s="424" t="s">
        <v>390</v>
      </c>
      <c r="C7" s="424"/>
      <c r="D7" s="425"/>
      <c r="E7" s="429">
        <v>45564</v>
      </c>
      <c r="F7" s="432">
        <f>E7+1</f>
        <v>45565</v>
      </c>
      <c r="G7" s="452">
        <f>E7+15</f>
        <v>45579</v>
      </c>
      <c r="H7" s="425" t="s">
        <v>416</v>
      </c>
      <c r="I7" s="438" t="s">
        <v>436</v>
      </c>
      <c r="J7" s="438"/>
      <c r="K7" s="439"/>
      <c r="L7" s="443">
        <v>45585</v>
      </c>
      <c r="M7" s="415">
        <f>L7+1</f>
        <v>45586</v>
      </c>
      <c r="N7" s="409">
        <f>L7+31</f>
        <v>45616</v>
      </c>
      <c r="O7" s="412">
        <f>N7+5</f>
        <v>45621</v>
      </c>
      <c r="P7" s="415">
        <f>N7+8</f>
        <v>45624</v>
      </c>
      <c r="Q7" s="418"/>
    </row>
    <row r="8" spans="1:25" x14ac:dyDescent="0.25">
      <c r="A8" s="422"/>
      <c r="B8" s="368"/>
      <c r="C8" s="368"/>
      <c r="D8" s="426"/>
      <c r="E8" s="430"/>
      <c r="F8" s="433"/>
      <c r="G8" s="436"/>
      <c r="H8" s="426"/>
      <c r="I8" s="277"/>
      <c r="J8" s="277"/>
      <c r="K8" s="440"/>
      <c r="L8" s="444"/>
      <c r="M8" s="416"/>
      <c r="N8" s="410"/>
      <c r="O8" s="413"/>
      <c r="P8" s="416"/>
      <c r="Q8" s="419"/>
    </row>
    <row r="9" spans="1:25" x14ac:dyDescent="0.25">
      <c r="A9" s="422"/>
      <c r="B9" s="368"/>
      <c r="C9" s="368"/>
      <c r="D9" s="426"/>
      <c r="E9" s="430"/>
      <c r="F9" s="433"/>
      <c r="G9" s="436"/>
      <c r="H9" s="426"/>
      <c r="I9" s="277"/>
      <c r="J9" s="277"/>
      <c r="K9" s="440"/>
      <c r="L9" s="444"/>
      <c r="M9" s="416"/>
      <c r="N9" s="410"/>
      <c r="O9" s="413"/>
      <c r="P9" s="416"/>
      <c r="Q9" s="419"/>
    </row>
    <row r="10" spans="1:25" x14ac:dyDescent="0.25">
      <c r="A10" s="422"/>
      <c r="B10" s="368"/>
      <c r="C10" s="368"/>
      <c r="D10" s="426"/>
      <c r="E10" s="430"/>
      <c r="F10" s="433"/>
      <c r="G10" s="436"/>
      <c r="H10" s="426"/>
      <c r="I10" s="277"/>
      <c r="J10" s="277"/>
      <c r="K10" s="440"/>
      <c r="L10" s="444"/>
      <c r="M10" s="416"/>
      <c r="N10" s="410"/>
      <c r="O10" s="413"/>
      <c r="P10" s="416"/>
      <c r="Q10" s="419"/>
    </row>
    <row r="11" spans="1:25" ht="15.75" thickBot="1" x14ac:dyDescent="0.3">
      <c r="A11" s="423"/>
      <c r="B11" s="427"/>
      <c r="C11" s="427"/>
      <c r="D11" s="428"/>
      <c r="E11" s="431"/>
      <c r="F11" s="434"/>
      <c r="G11" s="437"/>
      <c r="H11" s="428"/>
      <c r="I11" s="441"/>
      <c r="J11" s="441"/>
      <c r="K11" s="442"/>
      <c r="L11" s="445"/>
      <c r="M11" s="417"/>
      <c r="N11" s="411"/>
      <c r="O11" s="414"/>
      <c r="P11" s="417"/>
      <c r="Q11" s="420"/>
    </row>
    <row r="12" spans="1:25" ht="15.75" thickBot="1" x14ac:dyDescent="0.3"/>
    <row r="13" spans="1:25" x14ac:dyDescent="0.25">
      <c r="A13" s="421" t="s">
        <v>187</v>
      </c>
      <c r="B13" s="424" t="s">
        <v>417</v>
      </c>
      <c r="C13" s="424"/>
      <c r="D13" s="425"/>
      <c r="E13" s="429">
        <f>E7+7</f>
        <v>45571</v>
      </c>
      <c r="F13" s="432">
        <f>E13+1</f>
        <v>45572</v>
      </c>
      <c r="G13" s="452">
        <f>E13+15</f>
        <v>45586</v>
      </c>
      <c r="H13" s="425" t="s">
        <v>103</v>
      </c>
      <c r="I13" s="438" t="s">
        <v>574</v>
      </c>
      <c r="J13" s="438"/>
      <c r="K13" s="439"/>
      <c r="L13" s="443">
        <f>L7+7</f>
        <v>45592</v>
      </c>
      <c r="M13" s="415">
        <f>L13+1</f>
        <v>45593</v>
      </c>
      <c r="N13" s="409">
        <f>L13+31</f>
        <v>45623</v>
      </c>
      <c r="O13" s="412">
        <f>N13+5</f>
        <v>45628</v>
      </c>
      <c r="P13" s="415">
        <f>N13+8</f>
        <v>45631</v>
      </c>
      <c r="Q13" s="418"/>
    </row>
    <row r="14" spans="1:25" x14ac:dyDescent="0.25">
      <c r="A14" s="422"/>
      <c r="B14" s="368"/>
      <c r="C14" s="368"/>
      <c r="D14" s="426"/>
      <c r="E14" s="430"/>
      <c r="F14" s="433"/>
      <c r="G14" s="436"/>
      <c r="H14" s="426"/>
      <c r="I14" s="277"/>
      <c r="J14" s="277"/>
      <c r="K14" s="440"/>
      <c r="L14" s="444"/>
      <c r="M14" s="416"/>
      <c r="N14" s="410"/>
      <c r="O14" s="413"/>
      <c r="P14" s="416"/>
      <c r="Q14" s="419"/>
    </row>
    <row r="15" spans="1:25" x14ac:dyDescent="0.25">
      <c r="A15" s="422"/>
      <c r="B15" s="368"/>
      <c r="C15" s="368"/>
      <c r="D15" s="426"/>
      <c r="E15" s="430"/>
      <c r="F15" s="433"/>
      <c r="G15" s="436"/>
      <c r="H15" s="426"/>
      <c r="I15" s="277"/>
      <c r="J15" s="277"/>
      <c r="K15" s="440"/>
      <c r="L15" s="444"/>
      <c r="M15" s="416"/>
      <c r="N15" s="410"/>
      <c r="O15" s="413"/>
      <c r="P15" s="416"/>
      <c r="Q15" s="419"/>
    </row>
    <row r="16" spans="1:25" x14ac:dyDescent="0.25">
      <c r="A16" s="422"/>
      <c r="B16" s="368"/>
      <c r="C16" s="368"/>
      <c r="D16" s="426"/>
      <c r="E16" s="430"/>
      <c r="F16" s="433"/>
      <c r="G16" s="436"/>
      <c r="H16" s="426"/>
      <c r="I16" s="277"/>
      <c r="J16" s="277"/>
      <c r="K16" s="440"/>
      <c r="L16" s="444"/>
      <c r="M16" s="416"/>
      <c r="N16" s="410"/>
      <c r="O16" s="413"/>
      <c r="P16" s="416"/>
      <c r="Q16" s="419"/>
    </row>
    <row r="17" spans="1:17" ht="15.75" thickBot="1" x14ac:dyDescent="0.3">
      <c r="A17" s="423"/>
      <c r="B17" s="427"/>
      <c r="C17" s="427"/>
      <c r="D17" s="428"/>
      <c r="E17" s="431"/>
      <c r="F17" s="434"/>
      <c r="G17" s="437"/>
      <c r="H17" s="428"/>
      <c r="I17" s="441"/>
      <c r="J17" s="441"/>
      <c r="K17" s="442"/>
      <c r="L17" s="445"/>
      <c r="M17" s="417"/>
      <c r="N17" s="411"/>
      <c r="O17" s="414"/>
      <c r="P17" s="417"/>
      <c r="Q17" s="420"/>
    </row>
    <row r="18" spans="1:17" ht="15.75" thickBot="1" x14ac:dyDescent="0.3"/>
    <row r="19" spans="1:17" x14ac:dyDescent="0.25">
      <c r="A19" s="421" t="s">
        <v>82</v>
      </c>
      <c r="B19" s="424" t="s">
        <v>437</v>
      </c>
      <c r="C19" s="424"/>
      <c r="D19" s="425"/>
      <c r="E19" s="429">
        <f>E13+7</f>
        <v>45578</v>
      </c>
      <c r="F19" s="432">
        <f>E19+1</f>
        <v>45579</v>
      </c>
      <c r="G19" s="452">
        <f>E19+15</f>
        <v>45593</v>
      </c>
      <c r="H19" s="425" t="s">
        <v>452</v>
      </c>
      <c r="I19" s="438" t="s">
        <v>453</v>
      </c>
      <c r="J19" s="438"/>
      <c r="K19" s="439"/>
      <c r="L19" s="443">
        <f>L13+7</f>
        <v>45599</v>
      </c>
      <c r="M19" s="415">
        <f>L19+1</f>
        <v>45600</v>
      </c>
      <c r="N19" s="409">
        <f>L19+31</f>
        <v>45630</v>
      </c>
      <c r="O19" s="412">
        <f>N19+5</f>
        <v>45635</v>
      </c>
      <c r="P19" s="415">
        <f>N19+8</f>
        <v>45638</v>
      </c>
      <c r="Q19" s="418"/>
    </row>
    <row r="20" spans="1:17" x14ac:dyDescent="0.25">
      <c r="A20" s="422"/>
      <c r="B20" s="368"/>
      <c r="C20" s="368"/>
      <c r="D20" s="426"/>
      <c r="E20" s="430"/>
      <c r="F20" s="433"/>
      <c r="G20" s="436"/>
      <c r="H20" s="426"/>
      <c r="I20" s="277"/>
      <c r="J20" s="277"/>
      <c r="K20" s="440"/>
      <c r="L20" s="444"/>
      <c r="M20" s="416"/>
      <c r="N20" s="410"/>
      <c r="O20" s="413"/>
      <c r="P20" s="416"/>
      <c r="Q20" s="419"/>
    </row>
    <row r="21" spans="1:17" x14ac:dyDescent="0.25">
      <c r="A21" s="422"/>
      <c r="B21" s="368"/>
      <c r="C21" s="368"/>
      <c r="D21" s="426"/>
      <c r="E21" s="430"/>
      <c r="F21" s="433"/>
      <c r="G21" s="436"/>
      <c r="H21" s="426"/>
      <c r="I21" s="277"/>
      <c r="J21" s="277"/>
      <c r="K21" s="440"/>
      <c r="L21" s="444"/>
      <c r="M21" s="416"/>
      <c r="N21" s="410"/>
      <c r="O21" s="413"/>
      <c r="P21" s="416"/>
      <c r="Q21" s="419"/>
    </row>
    <row r="22" spans="1:17" x14ac:dyDescent="0.25">
      <c r="A22" s="422"/>
      <c r="B22" s="368"/>
      <c r="C22" s="368"/>
      <c r="D22" s="426"/>
      <c r="E22" s="430"/>
      <c r="F22" s="433"/>
      <c r="G22" s="436"/>
      <c r="H22" s="426"/>
      <c r="I22" s="277"/>
      <c r="J22" s="277"/>
      <c r="K22" s="440"/>
      <c r="L22" s="444"/>
      <c r="M22" s="416"/>
      <c r="N22" s="410"/>
      <c r="O22" s="413"/>
      <c r="P22" s="416"/>
      <c r="Q22" s="419"/>
    </row>
    <row r="23" spans="1:17" ht="15.75" thickBot="1" x14ac:dyDescent="0.3">
      <c r="A23" s="423"/>
      <c r="B23" s="427"/>
      <c r="C23" s="427"/>
      <c r="D23" s="428"/>
      <c r="E23" s="431"/>
      <c r="F23" s="434"/>
      <c r="G23" s="437"/>
      <c r="H23" s="428"/>
      <c r="I23" s="441"/>
      <c r="J23" s="441"/>
      <c r="K23" s="442"/>
      <c r="L23" s="445"/>
      <c r="M23" s="417"/>
      <c r="N23" s="411"/>
      <c r="O23" s="414"/>
      <c r="P23" s="417"/>
      <c r="Q23" s="420"/>
    </row>
    <row r="24" spans="1:17" ht="15.75" thickBot="1" x14ac:dyDescent="0.3"/>
    <row r="25" spans="1:17" x14ac:dyDescent="0.25">
      <c r="A25" s="421" t="s">
        <v>47</v>
      </c>
      <c r="B25" s="424" t="s">
        <v>454</v>
      </c>
      <c r="C25" s="424"/>
      <c r="D25" s="425"/>
      <c r="E25" s="429">
        <f>E19+7</f>
        <v>45585</v>
      </c>
      <c r="F25" s="432">
        <f>E25+1</f>
        <v>45586</v>
      </c>
      <c r="G25" s="452">
        <f>E25+15</f>
        <v>45600</v>
      </c>
      <c r="H25" s="425" t="s">
        <v>473</v>
      </c>
      <c r="I25" s="438" t="s">
        <v>474</v>
      </c>
      <c r="J25" s="438"/>
      <c r="K25" s="439"/>
      <c r="L25" s="443">
        <f>L19+7</f>
        <v>45606</v>
      </c>
      <c r="M25" s="415">
        <f>L25+1</f>
        <v>45607</v>
      </c>
      <c r="N25" s="409">
        <f>L25+31</f>
        <v>45637</v>
      </c>
      <c r="O25" s="412">
        <f>N25+5</f>
        <v>45642</v>
      </c>
      <c r="P25" s="415">
        <f>N25+8</f>
        <v>45645</v>
      </c>
      <c r="Q25" s="418"/>
    </row>
    <row r="26" spans="1:17" x14ac:dyDescent="0.25">
      <c r="A26" s="422"/>
      <c r="B26" s="368"/>
      <c r="C26" s="368"/>
      <c r="D26" s="426"/>
      <c r="E26" s="430"/>
      <c r="F26" s="433"/>
      <c r="G26" s="436"/>
      <c r="H26" s="426"/>
      <c r="I26" s="277"/>
      <c r="J26" s="277"/>
      <c r="K26" s="440"/>
      <c r="L26" s="444"/>
      <c r="M26" s="416"/>
      <c r="N26" s="410"/>
      <c r="O26" s="413"/>
      <c r="P26" s="416"/>
      <c r="Q26" s="419"/>
    </row>
    <row r="27" spans="1:17" x14ac:dyDescent="0.25">
      <c r="A27" s="422"/>
      <c r="B27" s="368"/>
      <c r="C27" s="368"/>
      <c r="D27" s="426"/>
      <c r="E27" s="430"/>
      <c r="F27" s="433"/>
      <c r="G27" s="436"/>
      <c r="H27" s="426"/>
      <c r="I27" s="277"/>
      <c r="J27" s="277"/>
      <c r="K27" s="440"/>
      <c r="L27" s="444"/>
      <c r="M27" s="416"/>
      <c r="N27" s="410"/>
      <c r="O27" s="413"/>
      <c r="P27" s="416"/>
      <c r="Q27" s="419"/>
    </row>
    <row r="28" spans="1:17" x14ac:dyDescent="0.25">
      <c r="A28" s="422"/>
      <c r="B28" s="368"/>
      <c r="C28" s="368"/>
      <c r="D28" s="426"/>
      <c r="E28" s="430"/>
      <c r="F28" s="433"/>
      <c r="G28" s="436"/>
      <c r="H28" s="426"/>
      <c r="I28" s="277"/>
      <c r="J28" s="277"/>
      <c r="K28" s="440"/>
      <c r="L28" s="444"/>
      <c r="M28" s="416"/>
      <c r="N28" s="410"/>
      <c r="O28" s="413"/>
      <c r="P28" s="416"/>
      <c r="Q28" s="419"/>
    </row>
    <row r="29" spans="1:17" ht="15.75" thickBot="1" x14ac:dyDescent="0.3">
      <c r="A29" s="423"/>
      <c r="B29" s="427"/>
      <c r="C29" s="427"/>
      <c r="D29" s="428"/>
      <c r="E29" s="431"/>
      <c r="F29" s="434"/>
      <c r="G29" s="437"/>
      <c r="H29" s="428"/>
      <c r="I29" s="441"/>
      <c r="J29" s="441"/>
      <c r="K29" s="442"/>
      <c r="L29" s="445"/>
      <c r="M29" s="417"/>
      <c r="N29" s="411"/>
      <c r="O29" s="414"/>
      <c r="P29" s="417"/>
      <c r="Q29" s="420"/>
    </row>
    <row r="30" spans="1:17" ht="15.75" thickBot="1" x14ac:dyDescent="0.3"/>
    <row r="31" spans="1:17" x14ac:dyDescent="0.25">
      <c r="A31" s="421" t="s">
        <v>229</v>
      </c>
      <c r="B31" s="424" t="s">
        <v>475</v>
      </c>
      <c r="C31" s="424"/>
      <c r="D31" s="425"/>
      <c r="E31" s="429">
        <f>E25+7</f>
        <v>45592</v>
      </c>
      <c r="F31" s="432">
        <f>E31+1</f>
        <v>45593</v>
      </c>
      <c r="G31" s="452">
        <f>E31+15</f>
        <v>45607</v>
      </c>
      <c r="H31" s="425" t="s">
        <v>491</v>
      </c>
      <c r="I31" s="438" t="s">
        <v>436</v>
      </c>
      <c r="J31" s="438"/>
      <c r="K31" s="439"/>
      <c r="L31" s="443">
        <f>L25+7</f>
        <v>45613</v>
      </c>
      <c r="M31" s="415">
        <f>L31+1</f>
        <v>45614</v>
      </c>
      <c r="N31" s="409">
        <f>L31+31</f>
        <v>45644</v>
      </c>
      <c r="O31" s="412">
        <f>N31+5</f>
        <v>45649</v>
      </c>
      <c r="P31" s="415">
        <f>N31+8</f>
        <v>45652</v>
      </c>
      <c r="Q31" s="418"/>
    </row>
    <row r="32" spans="1:17" x14ac:dyDescent="0.25">
      <c r="A32" s="422"/>
      <c r="B32" s="368"/>
      <c r="C32" s="368"/>
      <c r="D32" s="426"/>
      <c r="E32" s="430"/>
      <c r="F32" s="433"/>
      <c r="G32" s="436"/>
      <c r="H32" s="426"/>
      <c r="I32" s="277"/>
      <c r="J32" s="277"/>
      <c r="K32" s="440"/>
      <c r="L32" s="444"/>
      <c r="M32" s="416"/>
      <c r="N32" s="410"/>
      <c r="O32" s="413"/>
      <c r="P32" s="416"/>
      <c r="Q32" s="419"/>
    </row>
    <row r="33" spans="1:17" x14ac:dyDescent="0.25">
      <c r="A33" s="422"/>
      <c r="B33" s="368"/>
      <c r="C33" s="368"/>
      <c r="D33" s="426"/>
      <c r="E33" s="430"/>
      <c r="F33" s="433"/>
      <c r="G33" s="436"/>
      <c r="H33" s="426"/>
      <c r="I33" s="277"/>
      <c r="J33" s="277"/>
      <c r="K33" s="440"/>
      <c r="L33" s="444"/>
      <c r="M33" s="416"/>
      <c r="N33" s="410"/>
      <c r="O33" s="413"/>
      <c r="P33" s="416"/>
      <c r="Q33" s="419"/>
    </row>
    <row r="34" spans="1:17" x14ac:dyDescent="0.25">
      <c r="A34" s="422"/>
      <c r="B34" s="368"/>
      <c r="C34" s="368"/>
      <c r="D34" s="426"/>
      <c r="E34" s="430"/>
      <c r="F34" s="433"/>
      <c r="G34" s="436"/>
      <c r="H34" s="426"/>
      <c r="I34" s="277"/>
      <c r="J34" s="277"/>
      <c r="K34" s="440"/>
      <c r="L34" s="444"/>
      <c r="M34" s="416"/>
      <c r="N34" s="410"/>
      <c r="O34" s="413"/>
      <c r="P34" s="416"/>
      <c r="Q34" s="419"/>
    </row>
    <row r="35" spans="1:17" ht="15.75" thickBot="1" x14ac:dyDescent="0.3">
      <c r="A35" s="423"/>
      <c r="B35" s="427"/>
      <c r="C35" s="427"/>
      <c r="D35" s="428"/>
      <c r="E35" s="431"/>
      <c r="F35" s="434"/>
      <c r="G35" s="437"/>
      <c r="H35" s="428"/>
      <c r="I35" s="441"/>
      <c r="J35" s="441"/>
      <c r="K35" s="442"/>
      <c r="L35" s="445"/>
      <c r="M35" s="417"/>
      <c r="N35" s="411"/>
      <c r="O35" s="414"/>
      <c r="P35" s="417"/>
      <c r="Q35" s="420"/>
    </row>
    <row r="36" spans="1:17" ht="15.75" thickBot="1" x14ac:dyDescent="0.3"/>
    <row r="37" spans="1:17" x14ac:dyDescent="0.25">
      <c r="A37" s="421" t="s">
        <v>263</v>
      </c>
      <c r="B37" s="424" t="s">
        <v>495</v>
      </c>
      <c r="C37" s="424"/>
      <c r="D37" s="425"/>
      <c r="E37" s="429">
        <f>E31+7</f>
        <v>45599</v>
      </c>
      <c r="F37" s="432">
        <f>E37+1</f>
        <v>45600</v>
      </c>
      <c r="G37" s="452">
        <f>E37+15</f>
        <v>45614</v>
      </c>
      <c r="H37" s="425" t="s">
        <v>518</v>
      </c>
      <c r="I37" s="438" t="s">
        <v>481</v>
      </c>
      <c r="J37" s="438"/>
      <c r="K37" s="439"/>
      <c r="L37" s="443">
        <f>L31+7</f>
        <v>45620</v>
      </c>
      <c r="M37" s="415">
        <f>L37+1</f>
        <v>45621</v>
      </c>
      <c r="N37" s="409">
        <f>L37+31</f>
        <v>45651</v>
      </c>
      <c r="O37" s="412">
        <f>N37+5</f>
        <v>45656</v>
      </c>
      <c r="P37" s="415">
        <f>N37+8</f>
        <v>45659</v>
      </c>
      <c r="Q37" s="418"/>
    </row>
    <row r="38" spans="1:17" x14ac:dyDescent="0.25">
      <c r="A38" s="422"/>
      <c r="B38" s="368"/>
      <c r="C38" s="368"/>
      <c r="D38" s="426"/>
      <c r="E38" s="430"/>
      <c r="F38" s="433"/>
      <c r="G38" s="436"/>
      <c r="H38" s="426"/>
      <c r="I38" s="277"/>
      <c r="J38" s="277"/>
      <c r="K38" s="440"/>
      <c r="L38" s="444"/>
      <c r="M38" s="416"/>
      <c r="N38" s="410"/>
      <c r="O38" s="413"/>
      <c r="P38" s="416"/>
      <c r="Q38" s="419"/>
    </row>
    <row r="39" spans="1:17" x14ac:dyDescent="0.25">
      <c r="A39" s="422"/>
      <c r="B39" s="368"/>
      <c r="C39" s="368"/>
      <c r="D39" s="426"/>
      <c r="E39" s="430"/>
      <c r="F39" s="433"/>
      <c r="G39" s="436"/>
      <c r="H39" s="426"/>
      <c r="I39" s="277"/>
      <c r="J39" s="277"/>
      <c r="K39" s="440"/>
      <c r="L39" s="444"/>
      <c r="M39" s="416"/>
      <c r="N39" s="410"/>
      <c r="O39" s="413"/>
      <c r="P39" s="416"/>
      <c r="Q39" s="419"/>
    </row>
    <row r="40" spans="1:17" x14ac:dyDescent="0.25">
      <c r="A40" s="422"/>
      <c r="B40" s="368"/>
      <c r="C40" s="368"/>
      <c r="D40" s="426"/>
      <c r="E40" s="430"/>
      <c r="F40" s="433"/>
      <c r="G40" s="436"/>
      <c r="H40" s="426"/>
      <c r="I40" s="277"/>
      <c r="J40" s="277"/>
      <c r="K40" s="440"/>
      <c r="L40" s="444"/>
      <c r="M40" s="416"/>
      <c r="N40" s="410"/>
      <c r="O40" s="413"/>
      <c r="P40" s="416"/>
      <c r="Q40" s="419"/>
    </row>
    <row r="41" spans="1:17" ht="15.75" thickBot="1" x14ac:dyDescent="0.3">
      <c r="A41" s="423"/>
      <c r="B41" s="427"/>
      <c r="C41" s="427"/>
      <c r="D41" s="428"/>
      <c r="E41" s="431"/>
      <c r="F41" s="434"/>
      <c r="G41" s="437"/>
      <c r="H41" s="428"/>
      <c r="I41" s="441"/>
      <c r="J41" s="441"/>
      <c r="K41" s="442"/>
      <c r="L41" s="445"/>
      <c r="M41" s="417"/>
      <c r="N41" s="411"/>
      <c r="O41" s="414"/>
      <c r="P41" s="417"/>
      <c r="Q41" s="420"/>
    </row>
    <row r="42" spans="1:17" ht="15.75" thickBot="1" x14ac:dyDescent="0.3"/>
    <row r="43" spans="1:17" x14ac:dyDescent="0.25">
      <c r="A43" s="421" t="s">
        <v>187</v>
      </c>
      <c r="B43" s="424" t="s">
        <v>520</v>
      </c>
      <c r="C43" s="424"/>
      <c r="D43" s="425"/>
      <c r="E43" s="429">
        <f>E37+7</f>
        <v>45606</v>
      </c>
      <c r="F43" s="432">
        <f>E43+1</f>
        <v>45607</v>
      </c>
      <c r="G43" s="452">
        <f>E43+15</f>
        <v>45621</v>
      </c>
      <c r="H43" s="425" t="s">
        <v>575</v>
      </c>
      <c r="I43" s="438" t="s">
        <v>576</v>
      </c>
      <c r="J43" s="438"/>
      <c r="K43" s="439"/>
      <c r="L43" s="443">
        <f>L37+7</f>
        <v>45627</v>
      </c>
      <c r="M43" s="415">
        <f>L43+1</f>
        <v>45628</v>
      </c>
      <c r="N43" s="409">
        <f>L43+31</f>
        <v>45658</v>
      </c>
      <c r="O43" s="412">
        <f>N43+5</f>
        <v>45663</v>
      </c>
      <c r="P43" s="415">
        <f>N43+8</f>
        <v>45666</v>
      </c>
      <c r="Q43" s="418"/>
    </row>
    <row r="44" spans="1:17" x14ac:dyDescent="0.25">
      <c r="A44" s="422"/>
      <c r="B44" s="368"/>
      <c r="C44" s="368"/>
      <c r="D44" s="426"/>
      <c r="E44" s="430"/>
      <c r="F44" s="433"/>
      <c r="G44" s="436"/>
      <c r="H44" s="426"/>
      <c r="I44" s="277"/>
      <c r="J44" s="277"/>
      <c r="K44" s="440"/>
      <c r="L44" s="444"/>
      <c r="M44" s="416"/>
      <c r="N44" s="410"/>
      <c r="O44" s="413"/>
      <c r="P44" s="416"/>
      <c r="Q44" s="419"/>
    </row>
    <row r="45" spans="1:17" x14ac:dyDescent="0.25">
      <c r="A45" s="422"/>
      <c r="B45" s="368"/>
      <c r="C45" s="368"/>
      <c r="D45" s="426"/>
      <c r="E45" s="430"/>
      <c r="F45" s="433"/>
      <c r="G45" s="436"/>
      <c r="H45" s="426"/>
      <c r="I45" s="277"/>
      <c r="J45" s="277"/>
      <c r="K45" s="440"/>
      <c r="L45" s="444"/>
      <c r="M45" s="416"/>
      <c r="N45" s="410"/>
      <c r="O45" s="413"/>
      <c r="P45" s="416"/>
      <c r="Q45" s="419"/>
    </row>
    <row r="46" spans="1:17" x14ac:dyDescent="0.25">
      <c r="A46" s="422"/>
      <c r="B46" s="368"/>
      <c r="C46" s="368"/>
      <c r="D46" s="426"/>
      <c r="E46" s="430"/>
      <c r="F46" s="433"/>
      <c r="G46" s="436"/>
      <c r="H46" s="426"/>
      <c r="I46" s="277"/>
      <c r="J46" s="277"/>
      <c r="K46" s="440"/>
      <c r="L46" s="444"/>
      <c r="M46" s="416"/>
      <c r="N46" s="410"/>
      <c r="O46" s="413"/>
      <c r="P46" s="416"/>
      <c r="Q46" s="419"/>
    </row>
    <row r="47" spans="1:17" ht="15.75" thickBot="1" x14ac:dyDescent="0.3">
      <c r="A47" s="423"/>
      <c r="B47" s="427"/>
      <c r="C47" s="427"/>
      <c r="D47" s="428"/>
      <c r="E47" s="431"/>
      <c r="F47" s="434"/>
      <c r="G47" s="437"/>
      <c r="H47" s="428"/>
      <c r="I47" s="441"/>
      <c r="J47" s="441"/>
      <c r="K47" s="442"/>
      <c r="L47" s="445"/>
      <c r="M47" s="417"/>
      <c r="N47" s="411"/>
      <c r="O47" s="414"/>
      <c r="P47" s="417"/>
      <c r="Q47" s="420"/>
    </row>
    <row r="48" spans="1:17" ht="15.75" thickBot="1" x14ac:dyDescent="0.3"/>
    <row r="49" spans="1:17" x14ac:dyDescent="0.25">
      <c r="A49" s="421" t="s">
        <v>82</v>
      </c>
      <c r="B49" s="424" t="s">
        <v>539</v>
      </c>
      <c r="C49" s="424"/>
      <c r="D49" s="425"/>
      <c r="E49" s="429">
        <f>E43+7</f>
        <v>45613</v>
      </c>
      <c r="F49" s="432">
        <f>E49+1</f>
        <v>45614</v>
      </c>
      <c r="G49" s="452">
        <f>E49+15</f>
        <v>45628</v>
      </c>
      <c r="H49" s="425" t="s">
        <v>48</v>
      </c>
      <c r="I49" s="438" t="s">
        <v>525</v>
      </c>
      <c r="J49" s="438"/>
      <c r="K49" s="439"/>
      <c r="L49" s="443">
        <f>L43+7</f>
        <v>45634</v>
      </c>
      <c r="M49" s="415">
        <f>L49+1</f>
        <v>45635</v>
      </c>
      <c r="N49" s="409">
        <f>L49+31</f>
        <v>45665</v>
      </c>
      <c r="O49" s="412">
        <f>N49+5</f>
        <v>45670</v>
      </c>
      <c r="P49" s="415">
        <f>N49+8</f>
        <v>45673</v>
      </c>
      <c r="Q49" s="418"/>
    </row>
    <row r="50" spans="1:17" x14ac:dyDescent="0.25">
      <c r="A50" s="422"/>
      <c r="B50" s="368"/>
      <c r="C50" s="368"/>
      <c r="D50" s="426"/>
      <c r="E50" s="430"/>
      <c r="F50" s="433"/>
      <c r="G50" s="436"/>
      <c r="H50" s="426"/>
      <c r="I50" s="277"/>
      <c r="J50" s="277"/>
      <c r="K50" s="440"/>
      <c r="L50" s="444"/>
      <c r="M50" s="416"/>
      <c r="N50" s="410"/>
      <c r="O50" s="413"/>
      <c r="P50" s="416"/>
      <c r="Q50" s="419"/>
    </row>
    <row r="51" spans="1:17" x14ac:dyDescent="0.25">
      <c r="A51" s="422"/>
      <c r="B51" s="368"/>
      <c r="C51" s="368"/>
      <c r="D51" s="426"/>
      <c r="E51" s="430"/>
      <c r="F51" s="433"/>
      <c r="G51" s="436"/>
      <c r="H51" s="426"/>
      <c r="I51" s="277"/>
      <c r="J51" s="277"/>
      <c r="K51" s="440"/>
      <c r="L51" s="444"/>
      <c r="M51" s="416"/>
      <c r="N51" s="410"/>
      <c r="O51" s="413"/>
      <c r="P51" s="416"/>
      <c r="Q51" s="419"/>
    </row>
    <row r="52" spans="1:17" x14ac:dyDescent="0.25">
      <c r="A52" s="422"/>
      <c r="B52" s="368"/>
      <c r="C52" s="368"/>
      <c r="D52" s="426"/>
      <c r="E52" s="430"/>
      <c r="F52" s="433"/>
      <c r="G52" s="436"/>
      <c r="H52" s="426"/>
      <c r="I52" s="277"/>
      <c r="J52" s="277"/>
      <c r="K52" s="440"/>
      <c r="L52" s="444"/>
      <c r="M52" s="416"/>
      <c r="N52" s="410"/>
      <c r="O52" s="413"/>
      <c r="P52" s="416"/>
      <c r="Q52" s="419"/>
    </row>
    <row r="53" spans="1:17" ht="15.75" thickBot="1" x14ac:dyDescent="0.3">
      <c r="A53" s="423"/>
      <c r="B53" s="427"/>
      <c r="C53" s="427"/>
      <c r="D53" s="428"/>
      <c r="E53" s="431"/>
      <c r="F53" s="434"/>
      <c r="G53" s="437"/>
      <c r="H53" s="428"/>
      <c r="I53" s="441"/>
      <c r="J53" s="441"/>
      <c r="K53" s="442"/>
      <c r="L53" s="445"/>
      <c r="M53" s="417"/>
      <c r="N53" s="411"/>
      <c r="O53" s="414"/>
      <c r="P53" s="417"/>
      <c r="Q53" s="420"/>
    </row>
    <row r="54" spans="1:17" ht="15.75" thickBot="1" x14ac:dyDescent="0.3"/>
    <row r="55" spans="1:17" x14ac:dyDescent="0.25">
      <c r="A55" s="421" t="s">
        <v>47</v>
      </c>
      <c r="B55" s="424" t="s">
        <v>539</v>
      </c>
      <c r="C55" s="424"/>
      <c r="D55" s="425"/>
      <c r="E55" s="429">
        <f>E49+7</f>
        <v>45620</v>
      </c>
      <c r="F55" s="432">
        <f>E55+1</f>
        <v>45621</v>
      </c>
      <c r="G55" s="452">
        <f>E55+15</f>
        <v>45635</v>
      </c>
      <c r="H55" s="425" t="s">
        <v>48</v>
      </c>
      <c r="I55" s="438" t="s">
        <v>544</v>
      </c>
      <c r="J55" s="438"/>
      <c r="K55" s="439"/>
      <c r="L55" s="443">
        <f>L49+7</f>
        <v>45641</v>
      </c>
      <c r="M55" s="415">
        <f>L55+1</f>
        <v>45642</v>
      </c>
      <c r="N55" s="409">
        <f>L55+31</f>
        <v>45672</v>
      </c>
      <c r="O55" s="412">
        <f>N55+5</f>
        <v>45677</v>
      </c>
      <c r="P55" s="415">
        <f>N55+8</f>
        <v>45680</v>
      </c>
      <c r="Q55" s="418"/>
    </row>
    <row r="56" spans="1:17" x14ac:dyDescent="0.25">
      <c r="A56" s="422"/>
      <c r="B56" s="368"/>
      <c r="C56" s="368"/>
      <c r="D56" s="426"/>
      <c r="E56" s="430"/>
      <c r="F56" s="433"/>
      <c r="G56" s="436"/>
      <c r="H56" s="426"/>
      <c r="I56" s="277"/>
      <c r="J56" s="277"/>
      <c r="K56" s="440"/>
      <c r="L56" s="444"/>
      <c r="M56" s="416"/>
      <c r="N56" s="410"/>
      <c r="O56" s="413"/>
      <c r="P56" s="416"/>
      <c r="Q56" s="419"/>
    </row>
    <row r="57" spans="1:17" x14ac:dyDescent="0.25">
      <c r="A57" s="422"/>
      <c r="B57" s="368"/>
      <c r="C57" s="368"/>
      <c r="D57" s="426"/>
      <c r="E57" s="430"/>
      <c r="F57" s="433"/>
      <c r="G57" s="436"/>
      <c r="H57" s="426"/>
      <c r="I57" s="277"/>
      <c r="J57" s="277"/>
      <c r="K57" s="440"/>
      <c r="L57" s="444"/>
      <c r="M57" s="416"/>
      <c r="N57" s="410"/>
      <c r="O57" s="413"/>
      <c r="P57" s="416"/>
      <c r="Q57" s="419"/>
    </row>
    <row r="58" spans="1:17" x14ac:dyDescent="0.25">
      <c r="A58" s="422"/>
      <c r="B58" s="368"/>
      <c r="C58" s="368"/>
      <c r="D58" s="426"/>
      <c r="E58" s="430"/>
      <c r="F58" s="433"/>
      <c r="G58" s="436"/>
      <c r="H58" s="426"/>
      <c r="I58" s="277"/>
      <c r="J58" s="277"/>
      <c r="K58" s="440"/>
      <c r="L58" s="444"/>
      <c r="M58" s="416"/>
      <c r="N58" s="410"/>
      <c r="O58" s="413"/>
      <c r="P58" s="416"/>
      <c r="Q58" s="419"/>
    </row>
    <row r="59" spans="1:17" ht="15.75" thickBot="1" x14ac:dyDescent="0.3">
      <c r="A59" s="423"/>
      <c r="B59" s="427"/>
      <c r="C59" s="427"/>
      <c r="D59" s="428"/>
      <c r="E59" s="431"/>
      <c r="F59" s="434"/>
      <c r="G59" s="437"/>
      <c r="H59" s="428"/>
      <c r="I59" s="441"/>
      <c r="J59" s="441"/>
      <c r="K59" s="442"/>
      <c r="L59" s="445"/>
      <c r="M59" s="417"/>
      <c r="N59" s="411"/>
      <c r="O59" s="414"/>
      <c r="P59" s="417"/>
      <c r="Q59" s="420"/>
    </row>
    <row r="60" spans="1:17" x14ac:dyDescent="0.25">
      <c r="A60" s="13" t="s">
        <v>52</v>
      </c>
      <c r="B60" s="14"/>
      <c r="C60" s="14"/>
      <c r="D60" s="14"/>
      <c r="E60" s="17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</row>
    <row r="61" spans="1:17" x14ac:dyDescent="0.25">
      <c r="A61" s="1"/>
      <c r="B61" s="1"/>
      <c r="C61" s="1"/>
      <c r="D61" s="5"/>
      <c r="E61" s="20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25">
      <c r="A62" s="292" t="s">
        <v>53</v>
      </c>
      <c r="B62" s="293"/>
      <c r="C62" s="293"/>
      <c r="D62" s="293"/>
      <c r="E62" s="293"/>
      <c r="F62" s="294"/>
      <c r="G62" s="295" t="s">
        <v>530</v>
      </c>
      <c r="H62" s="296"/>
      <c r="I62" s="296"/>
      <c r="J62" s="296"/>
      <c r="K62" s="296"/>
      <c r="L62" s="296"/>
      <c r="M62" s="296"/>
      <c r="N62" s="296"/>
      <c r="O62" s="296"/>
      <c r="P62" s="296"/>
      <c r="Q62" s="297"/>
    </row>
    <row r="63" spans="1:17" x14ac:dyDescent="0.25">
      <c r="A63" s="298"/>
      <c r="B63" s="287"/>
      <c r="C63" s="287"/>
      <c r="D63" s="287"/>
      <c r="E63" s="287"/>
      <c r="F63" s="288"/>
      <c r="G63" s="299"/>
      <c r="H63" s="300"/>
      <c r="I63" s="300"/>
      <c r="J63" s="300"/>
      <c r="K63" s="300"/>
      <c r="L63" s="300"/>
      <c r="M63" s="300"/>
      <c r="N63" s="300"/>
      <c r="O63" s="300"/>
      <c r="P63" s="300"/>
      <c r="Q63" s="301"/>
    </row>
    <row r="64" spans="1:17" x14ac:dyDescent="0.25">
      <c r="A64" s="298"/>
      <c r="B64" s="287"/>
      <c r="C64" s="287"/>
      <c r="D64" s="287"/>
      <c r="E64" s="287"/>
      <c r="F64" s="288"/>
      <c r="G64" s="295"/>
      <c r="H64" s="296"/>
      <c r="I64" s="296"/>
      <c r="J64" s="296"/>
      <c r="K64" s="296"/>
      <c r="L64" s="296"/>
      <c r="M64" s="296"/>
      <c r="N64" s="296"/>
      <c r="O64" s="296"/>
      <c r="P64" s="296"/>
      <c r="Q64" s="297"/>
    </row>
    <row r="65" spans="1:17" x14ac:dyDescent="0.25">
      <c r="A65" s="286"/>
      <c r="B65" s="287"/>
      <c r="C65" s="287"/>
      <c r="D65" s="287"/>
      <c r="E65" s="287"/>
      <c r="F65" s="288"/>
      <c r="G65" s="453"/>
      <c r="H65" s="454"/>
      <c r="I65" s="454"/>
      <c r="J65" s="454"/>
      <c r="K65" s="454"/>
      <c r="L65" s="454"/>
      <c r="M65" s="454"/>
      <c r="N65" s="454"/>
      <c r="O65" s="454"/>
      <c r="P65" s="454"/>
      <c r="Q65" s="455"/>
    </row>
    <row r="66" spans="1:17" x14ac:dyDescent="0.25">
      <c r="A66" s="1"/>
      <c r="B66" s="1"/>
      <c r="C66" s="1"/>
      <c r="D66" s="5"/>
      <c r="E66" s="5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25">
      <c r="A67" s="1"/>
      <c r="B67" s="1"/>
      <c r="C67" s="1"/>
      <c r="D67" s="5"/>
      <c r="E67" s="5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5.75" x14ac:dyDescent="0.3">
      <c r="A68" s="15" t="s">
        <v>54</v>
      </c>
      <c r="B68" s="16"/>
      <c r="C68" s="16"/>
      <c r="D68" s="17"/>
      <c r="E68" s="5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</row>
    <row r="69" spans="1:17" ht="15.75" x14ac:dyDescent="0.3">
      <c r="A69" s="18" t="s">
        <v>55</v>
      </c>
      <c r="B69" s="19"/>
      <c r="C69" s="19"/>
      <c r="D69" s="20"/>
      <c r="E69" s="5"/>
      <c r="F69" s="18"/>
      <c r="G69" s="19"/>
      <c r="H69" s="18" t="s">
        <v>56</v>
      </c>
      <c r="I69" s="18"/>
      <c r="J69" s="18"/>
      <c r="K69" s="18"/>
      <c r="L69" s="18"/>
      <c r="M69" s="18"/>
      <c r="N69" s="18"/>
      <c r="O69" s="18"/>
      <c r="P69" s="18"/>
      <c r="Q69" s="18"/>
    </row>
    <row r="70" spans="1:17" ht="15.75" x14ac:dyDescent="0.3">
      <c r="A70" s="18" t="s">
        <v>57</v>
      </c>
      <c r="B70" s="19"/>
      <c r="C70" s="19"/>
      <c r="D70" s="20"/>
      <c r="E70" s="5"/>
      <c r="F70" s="18"/>
      <c r="G70" s="19"/>
      <c r="H70" s="18" t="s">
        <v>58</v>
      </c>
      <c r="I70" s="18"/>
      <c r="J70" s="18"/>
      <c r="K70" s="18"/>
      <c r="L70" s="18"/>
      <c r="M70" s="18"/>
      <c r="N70" s="18"/>
      <c r="O70" s="18"/>
      <c r="P70" s="18"/>
      <c r="Q70" s="18"/>
    </row>
    <row r="71" spans="1:17" x14ac:dyDescent="0.25">
      <c r="A71" s="1" t="s">
        <v>59</v>
      </c>
      <c r="B71" s="1"/>
      <c r="C71" s="1"/>
      <c r="D71" s="5"/>
      <c r="E71" s="5"/>
      <c r="F71" s="1"/>
      <c r="G71" s="1"/>
      <c r="H71" s="1" t="s">
        <v>60</v>
      </c>
      <c r="I71" s="1"/>
      <c r="J71" s="1"/>
      <c r="K71" s="1"/>
      <c r="L71" s="1"/>
      <c r="M71" s="1"/>
      <c r="N71" s="1"/>
      <c r="O71" s="1"/>
      <c r="P71" s="1"/>
      <c r="Q71" s="1"/>
    </row>
    <row r="72" spans="1:17" x14ac:dyDescent="0.25">
      <c r="A72" s="21" t="s">
        <v>61</v>
      </c>
      <c r="B72" s="1"/>
      <c r="C72" s="1"/>
      <c r="D72" s="5"/>
      <c r="E72" s="5"/>
      <c r="F72" s="1"/>
      <c r="G72" s="1"/>
      <c r="H72" s="21" t="s">
        <v>62</v>
      </c>
      <c r="I72" s="21"/>
      <c r="J72" s="21"/>
      <c r="K72" s="21"/>
      <c r="L72" s="21"/>
      <c r="M72" s="21"/>
      <c r="N72" s="21"/>
      <c r="O72" s="21"/>
      <c r="P72" s="21"/>
      <c r="Q72" s="21"/>
    </row>
    <row r="73" spans="1:17" x14ac:dyDescent="0.25">
      <c r="A73" s="1"/>
      <c r="B73" s="1"/>
      <c r="C73" s="1"/>
      <c r="D73" s="5"/>
      <c r="E73" s="5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x14ac:dyDescent="0.25">
      <c r="A74" s="1" t="s">
        <v>63</v>
      </c>
      <c r="B74" s="1"/>
      <c r="C74" s="1"/>
      <c r="D74" s="5"/>
      <c r="E74" s="5"/>
      <c r="F74" s="1"/>
      <c r="G74" s="1"/>
      <c r="H74" s="1" t="s">
        <v>64</v>
      </c>
      <c r="I74" s="1"/>
      <c r="J74" s="1"/>
      <c r="K74" s="1"/>
      <c r="L74" s="1"/>
      <c r="M74" s="1"/>
      <c r="N74" s="1"/>
      <c r="O74" s="1"/>
      <c r="P74" s="1"/>
      <c r="Q74" s="1"/>
    </row>
    <row r="75" spans="1:17" x14ac:dyDescent="0.25">
      <c r="A75" s="21" t="s">
        <v>65</v>
      </c>
      <c r="B75" s="1"/>
      <c r="C75" s="1"/>
      <c r="D75" s="5"/>
      <c r="E75" s="5"/>
      <c r="F75" s="1"/>
      <c r="G75" s="1"/>
      <c r="H75" s="21" t="s">
        <v>66</v>
      </c>
      <c r="I75" s="21"/>
      <c r="J75" s="21"/>
      <c r="K75" s="21"/>
      <c r="L75" s="21"/>
      <c r="M75" s="21"/>
      <c r="N75" s="21"/>
      <c r="O75" s="21"/>
      <c r="P75" s="21"/>
      <c r="Q75" s="21"/>
    </row>
  </sheetData>
  <mergeCells count="134">
    <mergeCell ref="Q55:Q59"/>
    <mergeCell ref="F55:F59"/>
    <mergeCell ref="G55:G59"/>
    <mergeCell ref="H55:H59"/>
    <mergeCell ref="I55:K59"/>
    <mergeCell ref="L55:L59"/>
    <mergeCell ref="M55:M59"/>
    <mergeCell ref="N55:N59"/>
    <mergeCell ref="O55:O59"/>
    <mergeCell ref="P55:P59"/>
    <mergeCell ref="A65:F65"/>
    <mergeCell ref="G65:Q65"/>
    <mergeCell ref="N49:N53"/>
    <mergeCell ref="O49:O53"/>
    <mergeCell ref="P49:P53"/>
    <mergeCell ref="Q49:Q53"/>
    <mergeCell ref="A62:F62"/>
    <mergeCell ref="G62:Q62"/>
    <mergeCell ref="A63:F63"/>
    <mergeCell ref="G63:Q63"/>
    <mergeCell ref="A64:F64"/>
    <mergeCell ref="G64:Q64"/>
    <mergeCell ref="A49:A53"/>
    <mergeCell ref="B49:D53"/>
    <mergeCell ref="E49:E53"/>
    <mergeCell ref="F49:F53"/>
    <mergeCell ref="G49:G53"/>
    <mergeCell ref="H49:H53"/>
    <mergeCell ref="I49:K53"/>
    <mergeCell ref="L49:L53"/>
    <mergeCell ref="M49:M53"/>
    <mergeCell ref="A55:A59"/>
    <mergeCell ref="B55:D59"/>
    <mergeCell ref="E55:E59"/>
    <mergeCell ref="N43:N47"/>
    <mergeCell ref="O43:O47"/>
    <mergeCell ref="P43:P47"/>
    <mergeCell ref="Q43:Q47"/>
    <mergeCell ref="A43:A47"/>
    <mergeCell ref="B43:D47"/>
    <mergeCell ref="E43:E47"/>
    <mergeCell ref="F43:F47"/>
    <mergeCell ref="G43:G47"/>
    <mergeCell ref="H43:H47"/>
    <mergeCell ref="I43:K47"/>
    <mergeCell ref="L43:L47"/>
    <mergeCell ref="M43:M47"/>
    <mergeCell ref="N31:N35"/>
    <mergeCell ref="O31:O35"/>
    <mergeCell ref="P31:P35"/>
    <mergeCell ref="Q31:Q35"/>
    <mergeCell ref="A25:A29"/>
    <mergeCell ref="B25:D29"/>
    <mergeCell ref="E25:E29"/>
    <mergeCell ref="F25:F29"/>
    <mergeCell ref="G25:G29"/>
    <mergeCell ref="H25:H29"/>
    <mergeCell ref="I25:K29"/>
    <mergeCell ref="A31:A35"/>
    <mergeCell ref="B31:D35"/>
    <mergeCell ref="E31:E35"/>
    <mergeCell ref="F31:F35"/>
    <mergeCell ref="G31:G35"/>
    <mergeCell ref="H31:H35"/>
    <mergeCell ref="I31:K35"/>
    <mergeCell ref="L31:L35"/>
    <mergeCell ref="M31:M35"/>
    <mergeCell ref="L25:L29"/>
    <mergeCell ref="M25:M29"/>
    <mergeCell ref="A13:A17"/>
    <mergeCell ref="B13:D17"/>
    <mergeCell ref="E13:E17"/>
    <mergeCell ref="F13:F17"/>
    <mergeCell ref="G13:G17"/>
    <mergeCell ref="H13:H17"/>
    <mergeCell ref="I13:K17"/>
    <mergeCell ref="L13:L17"/>
    <mergeCell ref="M13:M17"/>
    <mergeCell ref="M19:M23"/>
    <mergeCell ref="N25:N29"/>
    <mergeCell ref="O25:O29"/>
    <mergeCell ref="P25:P29"/>
    <mergeCell ref="Q25:Q29"/>
    <mergeCell ref="N7:N11"/>
    <mergeCell ref="O7:O11"/>
    <mergeCell ref="P7:P11"/>
    <mergeCell ref="Q7:Q11"/>
    <mergeCell ref="N13:N17"/>
    <mergeCell ref="O13:O17"/>
    <mergeCell ref="P13:P17"/>
    <mergeCell ref="Q13:Q17"/>
    <mergeCell ref="A7:A11"/>
    <mergeCell ref="B7:D11"/>
    <mergeCell ref="E7:E11"/>
    <mergeCell ref="F7:F11"/>
    <mergeCell ref="G7:G11"/>
    <mergeCell ref="H7:H11"/>
    <mergeCell ref="I7:K11"/>
    <mergeCell ref="L7:L11"/>
    <mergeCell ref="M7:M11"/>
    <mergeCell ref="N5:P5"/>
    <mergeCell ref="Q5:Q6"/>
    <mergeCell ref="A4:F4"/>
    <mergeCell ref="A5:A6"/>
    <mergeCell ref="B5:D6"/>
    <mergeCell ref="E5:F5"/>
    <mergeCell ref="H5:H6"/>
    <mergeCell ref="I5:K6"/>
    <mergeCell ref="L5:M5"/>
    <mergeCell ref="N19:N23"/>
    <mergeCell ref="O19:O23"/>
    <mergeCell ref="P19:P23"/>
    <mergeCell ref="Q19:Q23"/>
    <mergeCell ref="A19:A23"/>
    <mergeCell ref="B19:D23"/>
    <mergeCell ref="E19:E23"/>
    <mergeCell ref="F19:F23"/>
    <mergeCell ref="G19:G23"/>
    <mergeCell ref="H19:H23"/>
    <mergeCell ref="I19:K23"/>
    <mergeCell ref="L19:L23"/>
    <mergeCell ref="N37:N41"/>
    <mergeCell ref="O37:O41"/>
    <mergeCell ref="P37:P41"/>
    <mergeCell ref="Q37:Q41"/>
    <mergeCell ref="A37:A41"/>
    <mergeCell ref="B37:D41"/>
    <mergeCell ref="E37:E41"/>
    <mergeCell ref="F37:F41"/>
    <mergeCell ref="G37:G41"/>
    <mergeCell ref="H37:H41"/>
    <mergeCell ref="I37:K41"/>
    <mergeCell ref="L37:L41"/>
    <mergeCell ref="M37:M41"/>
  </mergeCells>
  <hyperlinks>
    <hyperlink ref="A72" r:id="rId1" xr:uid="{BB0A5029-7438-49E8-98BF-2B04BAA73D0D}"/>
    <hyperlink ref="A75" r:id="rId2" xr:uid="{948370D4-3C88-40F7-A2DA-BEB465C9C5C9}"/>
    <hyperlink ref="H72" r:id="rId3" xr:uid="{283BBC1B-64A8-43A7-9B70-EDA161544112}"/>
    <hyperlink ref="H75" r:id="rId4" xr:uid="{167A05B5-63CC-4403-8FA5-32657BA51F40}"/>
  </hyperlinks>
  <pageMargins left="0.7" right="0.7" top="0.75" bottom="0.75" header="0.3" footer="0.3"/>
  <headerFooter>
    <oddFooter>&amp;L_x000D_&amp;1#&amp;"Calibri"&amp;10&amp;K000000 Sensitivity: Internal</oddFooter>
  </headerFooter>
  <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5D8AA-337A-4D5E-8844-20DDDF7A7B8A}">
  <sheetPr>
    <pageSetUpPr autoPageBreaks="0"/>
  </sheetPr>
  <dimension ref="A2:Z93"/>
  <sheetViews>
    <sheetView showGridLines="0" zoomScaleNormal="100" workbookViewId="0">
      <selection activeCell="A3" sqref="A3"/>
    </sheetView>
  </sheetViews>
  <sheetFormatPr defaultRowHeight="15" x14ac:dyDescent="0.25"/>
  <cols>
    <col min="1" max="1" width="22.42578125" customWidth="1"/>
    <col min="2" max="2" width="5" customWidth="1"/>
    <col min="3" max="3" width="4.42578125" bestFit="1" customWidth="1"/>
    <col min="4" max="4" width="2.28515625" bestFit="1" customWidth="1"/>
    <col min="5" max="5" width="4.7109375" bestFit="1" customWidth="1"/>
    <col min="6" max="7" width="8" bestFit="1" customWidth="1"/>
    <col min="8" max="8" width="8.5703125" customWidth="1"/>
    <col min="9" max="9" width="19.140625" bestFit="1" customWidth="1"/>
    <col min="10" max="10" width="8.7109375" customWidth="1"/>
    <col min="11" max="12" width="9.140625" hidden="1" customWidth="1"/>
    <col min="13" max="15" width="8" bestFit="1" customWidth="1"/>
    <col min="16" max="16" width="19.140625" bestFit="1" customWidth="1"/>
    <col min="17" max="17" width="8" customWidth="1"/>
    <col min="18" max="19" width="9.140625" hidden="1" customWidth="1"/>
    <col min="20" max="21" width="8" bestFit="1" customWidth="1"/>
    <col min="22" max="22" width="8.85546875" hidden="1" customWidth="1"/>
    <col min="23" max="23" width="8" hidden="1" customWidth="1"/>
    <col min="24" max="24" width="12.28515625" customWidth="1"/>
    <col min="25" max="25" width="9.42578125" customWidth="1"/>
  </cols>
  <sheetData>
    <row r="2" spans="1:26" ht="24.75" x14ac:dyDescent="0.5">
      <c r="A2" s="4" t="s">
        <v>20</v>
      </c>
      <c r="B2" s="3" t="s">
        <v>16</v>
      </c>
      <c r="C2" s="1"/>
      <c r="D2" s="5"/>
      <c r="E2" s="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6" ht="24.75" x14ac:dyDescent="0.5">
      <c r="A3" s="1"/>
      <c r="B3" s="6"/>
      <c r="C3" s="7"/>
      <c r="D3" s="4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6" ht="16.5" thickBot="1" x14ac:dyDescent="0.3">
      <c r="A4" s="245" t="s">
        <v>98</v>
      </c>
      <c r="B4" s="246"/>
      <c r="C4" s="246"/>
      <c r="D4" s="246"/>
      <c r="E4" s="246"/>
      <c r="F4" s="246"/>
      <c r="G4" s="25"/>
      <c r="H4" s="26"/>
      <c r="I4" s="26"/>
      <c r="J4" s="26"/>
      <c r="K4" s="26"/>
      <c r="L4" s="26"/>
      <c r="M4" s="26"/>
      <c r="N4" s="26"/>
      <c r="O4" s="26">
        <v>7</v>
      </c>
      <c r="P4" s="26"/>
      <c r="Q4" s="26"/>
      <c r="R4" s="26"/>
      <c r="S4" s="26"/>
      <c r="T4" s="26"/>
      <c r="U4" s="26"/>
      <c r="V4" s="26">
        <v>10</v>
      </c>
      <c r="W4" s="26"/>
      <c r="X4" s="26">
        <v>14</v>
      </c>
      <c r="Y4" s="8"/>
    </row>
    <row r="5" spans="1:26" ht="26.25" customHeight="1" thickBot="1" x14ac:dyDescent="0.3">
      <c r="A5" s="247" t="s">
        <v>22</v>
      </c>
      <c r="B5" s="249" t="s">
        <v>23</v>
      </c>
      <c r="C5" s="250"/>
      <c r="D5" s="251"/>
      <c r="E5" s="255" t="s">
        <v>24</v>
      </c>
      <c r="F5" s="257" t="s">
        <v>24</v>
      </c>
      <c r="G5" s="258"/>
      <c r="H5" s="49" t="s">
        <v>114</v>
      </c>
      <c r="I5" s="247" t="s">
        <v>115</v>
      </c>
      <c r="J5" s="249" t="s">
        <v>23</v>
      </c>
      <c r="K5" s="250"/>
      <c r="L5" s="251"/>
      <c r="M5" s="257" t="s">
        <v>114</v>
      </c>
      <c r="N5" s="258"/>
      <c r="O5" s="49" t="s">
        <v>91</v>
      </c>
      <c r="P5" s="247" t="s">
        <v>165</v>
      </c>
      <c r="Q5" s="249" t="s">
        <v>23</v>
      </c>
      <c r="R5" s="250"/>
      <c r="S5" s="251"/>
      <c r="T5" s="257" t="s">
        <v>91</v>
      </c>
      <c r="U5" s="326"/>
      <c r="V5" s="261" t="s">
        <v>27</v>
      </c>
      <c r="W5" s="262"/>
      <c r="X5" s="262"/>
      <c r="Y5" s="263"/>
      <c r="Z5" s="259" t="s">
        <v>28</v>
      </c>
    </row>
    <row r="6" spans="1:26" ht="26.25" thickBot="1" x14ac:dyDescent="0.3">
      <c r="A6" s="248"/>
      <c r="B6" s="252"/>
      <c r="C6" s="253"/>
      <c r="D6" s="254"/>
      <c r="E6" s="256"/>
      <c r="F6" s="9" t="s">
        <v>29</v>
      </c>
      <c r="G6" s="9" t="s">
        <v>30</v>
      </c>
      <c r="H6" s="10" t="s">
        <v>29</v>
      </c>
      <c r="I6" s="248"/>
      <c r="J6" s="252"/>
      <c r="K6" s="253"/>
      <c r="L6" s="254"/>
      <c r="M6" s="9" t="s">
        <v>29</v>
      </c>
      <c r="N6" s="9" t="s">
        <v>30</v>
      </c>
      <c r="O6" s="10" t="s">
        <v>29</v>
      </c>
      <c r="P6" s="248"/>
      <c r="Q6" s="252"/>
      <c r="R6" s="253"/>
      <c r="S6" s="254"/>
      <c r="T6" s="9" t="s">
        <v>29</v>
      </c>
      <c r="U6" s="9" t="s">
        <v>30</v>
      </c>
      <c r="V6" s="10" t="s">
        <v>93</v>
      </c>
      <c r="W6" s="10" t="s">
        <v>92</v>
      </c>
      <c r="X6" s="10" t="s">
        <v>99</v>
      </c>
      <c r="Y6" s="10" t="s">
        <v>74</v>
      </c>
      <c r="Z6" s="308"/>
    </row>
    <row r="7" spans="1:26" x14ac:dyDescent="0.25">
      <c r="A7" s="53" t="s">
        <v>300</v>
      </c>
      <c r="B7" s="54" t="s">
        <v>39</v>
      </c>
      <c r="C7" s="55">
        <v>440</v>
      </c>
      <c r="D7" s="56" t="s">
        <v>36</v>
      </c>
      <c r="E7" s="57" t="s">
        <v>37</v>
      </c>
      <c r="F7" s="58">
        <v>45564</v>
      </c>
      <c r="G7" s="58">
        <f>F7+1</f>
        <v>45565</v>
      </c>
      <c r="H7" s="151">
        <f>F7+4</f>
        <v>45568</v>
      </c>
      <c r="I7" s="270" t="s">
        <v>394</v>
      </c>
      <c r="J7" s="366" t="s">
        <v>395</v>
      </c>
      <c r="K7" s="406"/>
      <c r="L7" s="112"/>
      <c r="M7" s="309">
        <v>45575</v>
      </c>
      <c r="N7" s="309">
        <f>M7+1</f>
        <v>45576</v>
      </c>
      <c r="O7" s="309">
        <f>M7+11</f>
        <v>45586</v>
      </c>
      <c r="P7" s="270" t="s">
        <v>419</v>
      </c>
      <c r="Q7" s="357" t="s">
        <v>420</v>
      </c>
      <c r="R7" s="179"/>
      <c r="S7" s="176"/>
      <c r="T7" s="264">
        <v>45589</v>
      </c>
      <c r="U7" s="264">
        <f>T7+1</f>
        <v>45590</v>
      </c>
      <c r="V7" s="156">
        <f>T7+26</f>
        <v>45615</v>
      </c>
      <c r="W7" s="158">
        <f>T7+28</f>
        <v>45617</v>
      </c>
      <c r="X7" s="264">
        <f>T7+33</f>
        <v>45622</v>
      </c>
      <c r="Y7" s="264">
        <f>T7+38</f>
        <v>45627</v>
      </c>
      <c r="Z7" s="267"/>
    </row>
    <row r="8" spans="1:26" x14ac:dyDescent="0.25">
      <c r="A8" s="59" t="s">
        <v>300</v>
      </c>
      <c r="B8" s="60" t="s">
        <v>39</v>
      </c>
      <c r="C8" s="61">
        <v>440</v>
      </c>
      <c r="D8" s="62" t="s">
        <v>36</v>
      </c>
      <c r="E8" s="63" t="s">
        <v>40</v>
      </c>
      <c r="F8" s="64">
        <f>F7+3</f>
        <v>45567</v>
      </c>
      <c r="G8" s="64">
        <f>F8+1</f>
        <v>45568</v>
      </c>
      <c r="H8" s="148">
        <f>F8+1</f>
        <v>45568</v>
      </c>
      <c r="I8" s="271"/>
      <c r="J8" s="367"/>
      <c r="K8" s="407"/>
      <c r="L8" s="51"/>
      <c r="M8" s="310"/>
      <c r="N8" s="310"/>
      <c r="O8" s="310"/>
      <c r="P8" s="271"/>
      <c r="Q8" s="359"/>
      <c r="R8" s="180"/>
      <c r="S8" s="177"/>
      <c r="T8" s="265"/>
      <c r="U8" s="265"/>
      <c r="V8" s="157"/>
      <c r="W8" s="159"/>
      <c r="X8" s="265"/>
      <c r="Y8" s="265"/>
      <c r="Z8" s="268"/>
    </row>
    <row r="9" spans="1:26" x14ac:dyDescent="0.25">
      <c r="A9" s="65" t="s">
        <v>330</v>
      </c>
      <c r="B9" s="75" t="s">
        <v>35</v>
      </c>
      <c r="C9" s="67">
        <v>440</v>
      </c>
      <c r="D9" s="68" t="s">
        <v>36</v>
      </c>
      <c r="E9" s="69" t="s">
        <v>41</v>
      </c>
      <c r="F9" s="70">
        <v>45565</v>
      </c>
      <c r="G9" s="70">
        <f>F9+1</f>
        <v>45566</v>
      </c>
      <c r="H9" s="187">
        <f>F9+2</f>
        <v>45567</v>
      </c>
      <c r="I9" s="271"/>
      <c r="J9" s="367"/>
      <c r="K9" s="407"/>
      <c r="L9" s="51"/>
      <c r="M9" s="310"/>
      <c r="N9" s="310"/>
      <c r="O9" s="310"/>
      <c r="P9" s="271"/>
      <c r="Q9" s="359"/>
      <c r="R9" s="180"/>
      <c r="S9" s="177"/>
      <c r="T9" s="265"/>
      <c r="U9" s="265"/>
      <c r="V9" s="157"/>
      <c r="W9" s="159"/>
      <c r="X9" s="265"/>
      <c r="Y9" s="265"/>
      <c r="Z9" s="268"/>
    </row>
    <row r="10" spans="1:26" x14ac:dyDescent="0.25">
      <c r="A10" s="204" t="s">
        <v>179</v>
      </c>
      <c r="B10" s="66" t="s">
        <v>76</v>
      </c>
      <c r="C10" s="67">
        <v>437</v>
      </c>
      <c r="D10" s="68" t="s">
        <v>77</v>
      </c>
      <c r="E10" s="69" t="s">
        <v>41</v>
      </c>
      <c r="F10" s="70">
        <f>F7</f>
        <v>45564</v>
      </c>
      <c r="G10" s="70">
        <f>F10+1</f>
        <v>45565</v>
      </c>
      <c r="H10" s="187">
        <f>F10+4</f>
        <v>45568</v>
      </c>
      <c r="I10" s="271"/>
      <c r="J10" s="367"/>
      <c r="K10" s="407"/>
      <c r="L10" s="51"/>
      <c r="M10" s="310"/>
      <c r="N10" s="310"/>
      <c r="O10" s="310"/>
      <c r="P10" s="271"/>
      <c r="Q10" s="359"/>
      <c r="R10" s="180"/>
      <c r="S10" s="177"/>
      <c r="T10" s="265"/>
      <c r="U10" s="265"/>
      <c r="V10" s="157"/>
      <c r="W10" s="159"/>
      <c r="X10" s="265"/>
      <c r="Y10" s="265"/>
      <c r="Z10" s="268"/>
    </row>
    <row r="11" spans="1:26" ht="15.75" thickBot="1" x14ac:dyDescent="0.3">
      <c r="A11" s="204" t="s">
        <v>467</v>
      </c>
      <c r="B11" s="66" t="s">
        <v>42</v>
      </c>
      <c r="C11" s="67">
        <v>438</v>
      </c>
      <c r="D11" s="68" t="s">
        <v>77</v>
      </c>
      <c r="E11" s="69" t="s">
        <v>41</v>
      </c>
      <c r="F11" s="70">
        <f>F7+1</f>
        <v>45565</v>
      </c>
      <c r="G11" s="70">
        <f>F11+1</f>
        <v>45566</v>
      </c>
      <c r="H11" s="187">
        <f>F11+2</f>
        <v>45567</v>
      </c>
      <c r="I11" s="271"/>
      <c r="J11" s="367"/>
      <c r="K11" s="407"/>
      <c r="L11" s="111"/>
      <c r="M11" s="310"/>
      <c r="N11" s="310"/>
      <c r="O11" s="310"/>
      <c r="P11" s="271"/>
      <c r="Q11" s="359"/>
      <c r="R11" s="180"/>
      <c r="S11" s="177"/>
      <c r="T11" s="265"/>
      <c r="U11" s="265"/>
      <c r="V11" s="157"/>
      <c r="W11" s="159"/>
      <c r="X11" s="265"/>
      <c r="Y11" s="265"/>
      <c r="Z11" s="268"/>
    </row>
    <row r="12" spans="1:26" ht="15.75" thickBot="1" x14ac:dyDescent="0.3">
      <c r="A12" s="121" t="s">
        <v>378</v>
      </c>
      <c r="B12" s="122" t="s">
        <v>150</v>
      </c>
      <c r="C12" s="123">
        <v>440</v>
      </c>
      <c r="D12" s="124" t="s">
        <v>36</v>
      </c>
      <c r="E12" s="100" t="s">
        <v>14</v>
      </c>
      <c r="F12" s="101">
        <f>F7+1</f>
        <v>45565</v>
      </c>
      <c r="G12" s="101">
        <f>F12</f>
        <v>45565</v>
      </c>
      <c r="H12" s="149">
        <f>F12+1</f>
        <v>45566</v>
      </c>
      <c r="I12" s="271"/>
      <c r="J12" s="367"/>
      <c r="K12" s="407"/>
      <c r="L12" s="113"/>
      <c r="M12" s="310"/>
      <c r="N12" s="310"/>
      <c r="O12" s="310"/>
      <c r="P12" s="271"/>
      <c r="Q12" s="359"/>
      <c r="R12" s="181"/>
      <c r="S12" s="178"/>
      <c r="T12" s="265"/>
      <c r="U12" s="265"/>
      <c r="V12" s="157"/>
      <c r="W12" s="159"/>
      <c r="X12" s="265"/>
      <c r="Y12" s="265"/>
      <c r="Z12" s="268"/>
    </row>
    <row r="13" spans="1:26" ht="15.75" thickBot="1" x14ac:dyDescent="0.3">
      <c r="A13" s="215" t="s">
        <v>179</v>
      </c>
      <c r="B13" s="109" t="s">
        <v>76</v>
      </c>
      <c r="C13" s="72">
        <v>437</v>
      </c>
      <c r="D13" s="110" t="s">
        <v>77</v>
      </c>
      <c r="E13" s="73" t="s">
        <v>14</v>
      </c>
      <c r="F13" s="74">
        <f>F7+3</f>
        <v>45567</v>
      </c>
      <c r="G13" s="74">
        <f>F13+1</f>
        <v>45568</v>
      </c>
      <c r="H13" s="188">
        <f>F13+1</f>
        <v>45568</v>
      </c>
      <c r="I13" s="272"/>
      <c r="J13" s="370"/>
      <c r="K13" s="408"/>
      <c r="M13" s="311"/>
      <c r="N13" s="311"/>
      <c r="O13" s="311"/>
      <c r="P13" s="272"/>
      <c r="Q13" s="361"/>
      <c r="T13" s="266"/>
      <c r="U13" s="266"/>
      <c r="X13" s="266"/>
      <c r="Y13" s="266"/>
      <c r="Z13" s="269"/>
    </row>
    <row r="14" spans="1:26" ht="15.75" thickBot="1" x14ac:dyDescent="0.3">
      <c r="D14" s="22"/>
      <c r="E14" s="22"/>
    </row>
    <row r="15" spans="1:26" x14ac:dyDescent="0.25">
      <c r="A15" s="53" t="s">
        <v>187</v>
      </c>
      <c r="B15" s="54" t="s">
        <v>39</v>
      </c>
      <c r="C15" s="55">
        <v>441</v>
      </c>
      <c r="D15" s="56" t="s">
        <v>36</v>
      </c>
      <c r="E15" s="57" t="s">
        <v>37</v>
      </c>
      <c r="F15" s="58">
        <f t="shared" ref="F15" si="0">F7+7</f>
        <v>45571</v>
      </c>
      <c r="G15" s="58">
        <f>F15+1</f>
        <v>45572</v>
      </c>
      <c r="H15" s="151">
        <f>F15+4</f>
        <v>45575</v>
      </c>
      <c r="I15" s="270" t="s">
        <v>233</v>
      </c>
      <c r="J15" s="366" t="s">
        <v>418</v>
      </c>
      <c r="K15" s="406"/>
      <c r="L15" s="112"/>
      <c r="M15" s="309">
        <f>M7+7</f>
        <v>45582</v>
      </c>
      <c r="N15" s="309">
        <f>M15+1</f>
        <v>45583</v>
      </c>
      <c r="O15" s="309">
        <f>M15+11</f>
        <v>45593</v>
      </c>
      <c r="P15" s="270" t="s">
        <v>541</v>
      </c>
      <c r="Q15" s="357" t="s">
        <v>542</v>
      </c>
      <c r="R15" s="179"/>
      <c r="S15" s="176"/>
      <c r="T15" s="264">
        <f>T7+7</f>
        <v>45596</v>
      </c>
      <c r="U15" s="264">
        <f>T15+1</f>
        <v>45597</v>
      </c>
      <c r="V15" s="156">
        <f>T15+26</f>
        <v>45622</v>
      </c>
      <c r="W15" s="158">
        <f>T15+28</f>
        <v>45624</v>
      </c>
      <c r="X15" s="264">
        <f>T15+33</f>
        <v>45629</v>
      </c>
      <c r="Y15" s="264">
        <f>T15+38</f>
        <v>45634</v>
      </c>
      <c r="Z15" s="267"/>
    </row>
    <row r="16" spans="1:26" x14ac:dyDescent="0.25">
      <c r="A16" s="59" t="s">
        <v>187</v>
      </c>
      <c r="B16" s="60" t="s">
        <v>39</v>
      </c>
      <c r="C16" s="61">
        <v>441</v>
      </c>
      <c r="D16" s="62" t="s">
        <v>36</v>
      </c>
      <c r="E16" s="63" t="s">
        <v>40</v>
      </c>
      <c r="F16" s="64">
        <f>F15+3</f>
        <v>45574</v>
      </c>
      <c r="G16" s="64">
        <f>F16+1</f>
        <v>45575</v>
      </c>
      <c r="H16" s="148">
        <f>F16+1</f>
        <v>45575</v>
      </c>
      <c r="I16" s="271"/>
      <c r="J16" s="367"/>
      <c r="K16" s="407"/>
      <c r="L16" s="51"/>
      <c r="M16" s="310"/>
      <c r="N16" s="310"/>
      <c r="O16" s="310"/>
      <c r="P16" s="271"/>
      <c r="Q16" s="359"/>
      <c r="R16" s="180"/>
      <c r="S16" s="177"/>
      <c r="T16" s="265"/>
      <c r="U16" s="265"/>
      <c r="V16" s="157"/>
      <c r="W16" s="159"/>
      <c r="X16" s="265"/>
      <c r="Y16" s="265"/>
      <c r="Z16" s="268"/>
    </row>
    <row r="17" spans="1:26" x14ac:dyDescent="0.25">
      <c r="A17" s="65" t="s">
        <v>151</v>
      </c>
      <c r="B17" s="75" t="s">
        <v>35</v>
      </c>
      <c r="C17" s="67">
        <v>441</v>
      </c>
      <c r="D17" s="68" t="s">
        <v>36</v>
      </c>
      <c r="E17" s="69" t="s">
        <v>41</v>
      </c>
      <c r="F17" s="70">
        <f>F9+7</f>
        <v>45572</v>
      </c>
      <c r="G17" s="70">
        <f>F17+1</f>
        <v>45573</v>
      </c>
      <c r="H17" s="187">
        <f>F17+2</f>
        <v>45574</v>
      </c>
      <c r="I17" s="271"/>
      <c r="J17" s="367"/>
      <c r="K17" s="407"/>
      <c r="L17" s="51"/>
      <c r="M17" s="310"/>
      <c r="N17" s="310"/>
      <c r="O17" s="310"/>
      <c r="P17" s="271"/>
      <c r="Q17" s="359"/>
      <c r="R17" s="180"/>
      <c r="S17" s="177"/>
      <c r="T17" s="265"/>
      <c r="U17" s="265"/>
      <c r="V17" s="157"/>
      <c r="W17" s="159"/>
      <c r="X17" s="265"/>
      <c r="Y17" s="265"/>
      <c r="Z17" s="268"/>
    </row>
    <row r="18" spans="1:26" x14ac:dyDescent="0.25">
      <c r="A18" s="204" t="s">
        <v>314</v>
      </c>
      <c r="B18" s="66" t="s">
        <v>76</v>
      </c>
      <c r="C18" s="67">
        <v>438</v>
      </c>
      <c r="D18" s="68" t="s">
        <v>77</v>
      </c>
      <c r="E18" s="69" t="s">
        <v>41</v>
      </c>
      <c r="F18" s="70">
        <f>F15</f>
        <v>45571</v>
      </c>
      <c r="G18" s="70">
        <f>F18+1</f>
        <v>45572</v>
      </c>
      <c r="H18" s="187">
        <f>F18+4</f>
        <v>45575</v>
      </c>
      <c r="I18" s="271"/>
      <c r="J18" s="367"/>
      <c r="K18" s="407"/>
      <c r="L18" s="51"/>
      <c r="M18" s="310"/>
      <c r="N18" s="310"/>
      <c r="O18" s="310"/>
      <c r="P18" s="271"/>
      <c r="Q18" s="359"/>
      <c r="R18" s="180"/>
      <c r="S18" s="177"/>
      <c r="T18" s="265"/>
      <c r="U18" s="265"/>
      <c r="V18" s="157"/>
      <c r="W18" s="159"/>
      <c r="X18" s="265"/>
      <c r="Y18" s="265"/>
      <c r="Z18" s="268"/>
    </row>
    <row r="19" spans="1:26" ht="15.75" thickBot="1" x14ac:dyDescent="0.3">
      <c r="A19" s="204" t="s">
        <v>322</v>
      </c>
      <c r="B19" s="66" t="s">
        <v>42</v>
      </c>
      <c r="C19" s="67">
        <v>439</v>
      </c>
      <c r="D19" s="68" t="s">
        <v>77</v>
      </c>
      <c r="E19" s="69" t="s">
        <v>41</v>
      </c>
      <c r="F19" s="70">
        <f>F15+1</f>
        <v>45572</v>
      </c>
      <c r="G19" s="70">
        <f>F19+1</f>
        <v>45573</v>
      </c>
      <c r="H19" s="187">
        <f>F19+2</f>
        <v>45574</v>
      </c>
      <c r="I19" s="271"/>
      <c r="J19" s="367"/>
      <c r="K19" s="407"/>
      <c r="L19" s="111"/>
      <c r="M19" s="310"/>
      <c r="N19" s="310"/>
      <c r="O19" s="310"/>
      <c r="P19" s="271"/>
      <c r="Q19" s="359"/>
      <c r="R19" s="180"/>
      <c r="S19" s="177"/>
      <c r="T19" s="265"/>
      <c r="U19" s="265"/>
      <c r="V19" s="157"/>
      <c r="W19" s="159"/>
      <c r="X19" s="265"/>
      <c r="Y19" s="265"/>
      <c r="Z19" s="268"/>
    </row>
    <row r="20" spans="1:26" ht="15.75" thickBot="1" x14ac:dyDescent="0.3">
      <c r="A20" s="121" t="s">
        <v>271</v>
      </c>
      <c r="B20" s="122" t="s">
        <v>150</v>
      </c>
      <c r="C20" s="123">
        <v>441</v>
      </c>
      <c r="D20" s="124" t="s">
        <v>36</v>
      </c>
      <c r="E20" s="100" t="s">
        <v>14</v>
      </c>
      <c r="F20" s="101">
        <f>F15+1</f>
        <v>45572</v>
      </c>
      <c r="G20" s="101">
        <f>F20</f>
        <v>45572</v>
      </c>
      <c r="H20" s="149">
        <f>F20+1</f>
        <v>45573</v>
      </c>
      <c r="I20" s="271"/>
      <c r="J20" s="367"/>
      <c r="K20" s="407"/>
      <c r="L20" s="113"/>
      <c r="M20" s="310"/>
      <c r="N20" s="310"/>
      <c r="O20" s="310"/>
      <c r="P20" s="271"/>
      <c r="Q20" s="359"/>
      <c r="R20" s="181"/>
      <c r="S20" s="178"/>
      <c r="T20" s="265"/>
      <c r="U20" s="265"/>
      <c r="V20" s="157"/>
      <c r="W20" s="159"/>
      <c r="X20" s="265"/>
      <c r="Y20" s="265"/>
      <c r="Z20" s="268"/>
    </row>
    <row r="21" spans="1:26" ht="15.75" thickBot="1" x14ac:dyDescent="0.3">
      <c r="A21" s="215" t="s">
        <v>551</v>
      </c>
      <c r="B21" s="109" t="s">
        <v>35</v>
      </c>
      <c r="C21" s="72">
        <v>440</v>
      </c>
      <c r="D21" s="110" t="s">
        <v>552</v>
      </c>
      <c r="E21" s="73" t="s">
        <v>14</v>
      </c>
      <c r="F21" s="74">
        <f>F15</f>
        <v>45571</v>
      </c>
      <c r="G21" s="74">
        <f>F21+1</f>
        <v>45572</v>
      </c>
      <c r="H21" s="188">
        <f>F21+1</f>
        <v>45572</v>
      </c>
      <c r="I21" s="272"/>
      <c r="J21" s="370"/>
      <c r="K21" s="408"/>
      <c r="M21" s="311"/>
      <c r="N21" s="311"/>
      <c r="O21" s="311"/>
      <c r="P21" s="272"/>
      <c r="Q21" s="361"/>
      <c r="T21" s="266"/>
      <c r="U21" s="266"/>
      <c r="X21" s="266"/>
      <c r="Y21" s="266"/>
      <c r="Z21" s="269"/>
    </row>
    <row r="22" spans="1:26" ht="15.75" thickBot="1" x14ac:dyDescent="0.3">
      <c r="D22" s="22"/>
      <c r="E22" s="22"/>
    </row>
    <row r="23" spans="1:26" x14ac:dyDescent="0.25">
      <c r="A23" s="53" t="s">
        <v>313</v>
      </c>
      <c r="B23" s="54" t="s">
        <v>39</v>
      </c>
      <c r="C23" s="55">
        <v>442</v>
      </c>
      <c r="D23" s="56" t="s">
        <v>36</v>
      </c>
      <c r="E23" s="57" t="s">
        <v>37</v>
      </c>
      <c r="F23" s="58">
        <f t="shared" ref="F23" si="1">F15+7</f>
        <v>45578</v>
      </c>
      <c r="G23" s="58">
        <f>F23+1</f>
        <v>45579</v>
      </c>
      <c r="H23" s="151">
        <f>F23+4</f>
        <v>45582</v>
      </c>
      <c r="I23" s="270" t="s">
        <v>438</v>
      </c>
      <c r="J23" s="366" t="s">
        <v>439</v>
      </c>
      <c r="K23" s="406"/>
      <c r="L23" s="112"/>
      <c r="M23" s="309">
        <f>M15+7</f>
        <v>45589</v>
      </c>
      <c r="N23" s="309">
        <f>M23+1</f>
        <v>45590</v>
      </c>
      <c r="O23" s="309">
        <f>M23+11</f>
        <v>45600</v>
      </c>
      <c r="P23" s="270" t="s">
        <v>582</v>
      </c>
      <c r="Q23" s="357" t="s">
        <v>421</v>
      </c>
      <c r="R23" s="179"/>
      <c r="S23" s="176"/>
      <c r="T23" s="264">
        <f>T15+7</f>
        <v>45603</v>
      </c>
      <c r="U23" s="264">
        <f>T23+1</f>
        <v>45604</v>
      </c>
      <c r="V23" s="156">
        <f>T23+26</f>
        <v>45629</v>
      </c>
      <c r="W23" s="158">
        <f>T23+28</f>
        <v>45631</v>
      </c>
      <c r="X23" s="264">
        <f>T23+33</f>
        <v>45636</v>
      </c>
      <c r="Y23" s="264">
        <f>T23+38</f>
        <v>45641</v>
      </c>
      <c r="Z23" s="267"/>
    </row>
    <row r="24" spans="1:26" x14ac:dyDescent="0.25">
      <c r="A24" s="59" t="s">
        <v>313</v>
      </c>
      <c r="B24" s="60" t="s">
        <v>39</v>
      </c>
      <c r="C24" s="61">
        <v>442</v>
      </c>
      <c r="D24" s="62" t="s">
        <v>36</v>
      </c>
      <c r="E24" s="63" t="s">
        <v>40</v>
      </c>
      <c r="F24" s="64">
        <f>F23+3</f>
        <v>45581</v>
      </c>
      <c r="G24" s="64">
        <f>F24+1</f>
        <v>45582</v>
      </c>
      <c r="H24" s="148">
        <f>F24+1</f>
        <v>45582</v>
      </c>
      <c r="I24" s="271"/>
      <c r="J24" s="367"/>
      <c r="K24" s="407"/>
      <c r="L24" s="51"/>
      <c r="M24" s="310"/>
      <c r="N24" s="310"/>
      <c r="O24" s="310"/>
      <c r="P24" s="271"/>
      <c r="Q24" s="359"/>
      <c r="R24" s="180"/>
      <c r="S24" s="177"/>
      <c r="T24" s="265"/>
      <c r="U24" s="265"/>
      <c r="V24" s="157"/>
      <c r="W24" s="159"/>
      <c r="X24" s="265"/>
      <c r="Y24" s="265"/>
      <c r="Z24" s="268"/>
    </row>
    <row r="25" spans="1:26" x14ac:dyDescent="0.25">
      <c r="A25" s="65" t="s">
        <v>415</v>
      </c>
      <c r="B25" s="75" t="s">
        <v>35</v>
      </c>
      <c r="C25" s="67">
        <v>442</v>
      </c>
      <c r="D25" s="68" t="s">
        <v>36</v>
      </c>
      <c r="E25" s="69" t="s">
        <v>41</v>
      </c>
      <c r="F25" s="70">
        <f>F17+7</f>
        <v>45579</v>
      </c>
      <c r="G25" s="70">
        <f>F25+1</f>
        <v>45580</v>
      </c>
      <c r="H25" s="187">
        <f>F25+2</f>
        <v>45581</v>
      </c>
      <c r="I25" s="271"/>
      <c r="J25" s="367"/>
      <c r="K25" s="407"/>
      <c r="L25" s="51"/>
      <c r="M25" s="310"/>
      <c r="N25" s="310"/>
      <c r="O25" s="310"/>
      <c r="P25" s="271"/>
      <c r="Q25" s="359"/>
      <c r="R25" s="180"/>
      <c r="S25" s="177"/>
      <c r="T25" s="265"/>
      <c r="U25" s="265"/>
      <c r="V25" s="157"/>
      <c r="W25" s="159"/>
      <c r="X25" s="265"/>
      <c r="Y25" s="265"/>
      <c r="Z25" s="268"/>
    </row>
    <row r="26" spans="1:26" x14ac:dyDescent="0.25">
      <c r="A26" s="204" t="s">
        <v>350</v>
      </c>
      <c r="B26" s="66" t="s">
        <v>76</v>
      </c>
      <c r="C26" s="67">
        <v>439</v>
      </c>
      <c r="D26" s="68" t="s">
        <v>77</v>
      </c>
      <c r="E26" s="69" t="s">
        <v>41</v>
      </c>
      <c r="F26" s="70">
        <f>F23</f>
        <v>45578</v>
      </c>
      <c r="G26" s="70">
        <f>F26+1</f>
        <v>45579</v>
      </c>
      <c r="H26" s="187">
        <f>F26+4</f>
        <v>45582</v>
      </c>
      <c r="I26" s="271"/>
      <c r="J26" s="367"/>
      <c r="K26" s="407"/>
      <c r="L26" s="51"/>
      <c r="M26" s="310"/>
      <c r="N26" s="310"/>
      <c r="O26" s="310"/>
      <c r="P26" s="271"/>
      <c r="Q26" s="359"/>
      <c r="R26" s="180"/>
      <c r="S26" s="177"/>
      <c r="T26" s="265"/>
      <c r="U26" s="265"/>
      <c r="V26" s="157"/>
      <c r="W26" s="159"/>
      <c r="X26" s="265"/>
      <c r="Y26" s="265"/>
      <c r="Z26" s="268"/>
    </row>
    <row r="27" spans="1:26" ht="15.75" thickBot="1" x14ac:dyDescent="0.3">
      <c r="A27" s="204" t="s">
        <v>125</v>
      </c>
      <c r="B27" s="66" t="s">
        <v>42</v>
      </c>
      <c r="C27" s="67">
        <v>440</v>
      </c>
      <c r="D27" s="68" t="s">
        <v>77</v>
      </c>
      <c r="E27" s="69" t="s">
        <v>41</v>
      </c>
      <c r="F27" s="70">
        <f>F23+1</f>
        <v>45579</v>
      </c>
      <c r="G27" s="70">
        <f>F27+1</f>
        <v>45580</v>
      </c>
      <c r="H27" s="187">
        <f>F27+2</f>
        <v>45581</v>
      </c>
      <c r="I27" s="271"/>
      <c r="J27" s="367"/>
      <c r="K27" s="407"/>
      <c r="L27" s="111"/>
      <c r="M27" s="310"/>
      <c r="N27" s="310"/>
      <c r="O27" s="310"/>
      <c r="P27" s="271"/>
      <c r="Q27" s="359"/>
      <c r="R27" s="180"/>
      <c r="S27" s="177"/>
      <c r="T27" s="265"/>
      <c r="U27" s="265"/>
      <c r="V27" s="157"/>
      <c r="W27" s="159"/>
      <c r="X27" s="265"/>
      <c r="Y27" s="265"/>
      <c r="Z27" s="268"/>
    </row>
    <row r="28" spans="1:26" ht="15.75" thickBot="1" x14ac:dyDescent="0.3">
      <c r="A28" s="121" t="s">
        <v>211</v>
      </c>
      <c r="B28" s="122" t="s">
        <v>150</v>
      </c>
      <c r="C28" s="123">
        <v>442</v>
      </c>
      <c r="D28" s="124" t="s">
        <v>36</v>
      </c>
      <c r="E28" s="100" t="s">
        <v>14</v>
      </c>
      <c r="F28" s="101">
        <f>F23+1</f>
        <v>45579</v>
      </c>
      <c r="G28" s="101">
        <f>F28</f>
        <v>45579</v>
      </c>
      <c r="H28" s="149">
        <f>F28+1</f>
        <v>45580</v>
      </c>
      <c r="I28" s="271"/>
      <c r="J28" s="367"/>
      <c r="K28" s="407"/>
      <c r="L28" s="113"/>
      <c r="M28" s="310"/>
      <c r="N28" s="310"/>
      <c r="O28" s="310"/>
      <c r="P28" s="271"/>
      <c r="Q28" s="359"/>
      <c r="R28" s="181"/>
      <c r="S28" s="178"/>
      <c r="T28" s="265"/>
      <c r="U28" s="265"/>
      <c r="V28" s="157"/>
      <c r="W28" s="159"/>
      <c r="X28" s="265"/>
      <c r="Y28" s="265"/>
      <c r="Z28" s="268"/>
    </row>
    <row r="29" spans="1:26" ht="15.75" thickBot="1" x14ac:dyDescent="0.3">
      <c r="A29" s="215" t="s">
        <v>553</v>
      </c>
      <c r="B29" s="109" t="s">
        <v>35</v>
      </c>
      <c r="C29" s="72">
        <v>441</v>
      </c>
      <c r="D29" s="110" t="s">
        <v>552</v>
      </c>
      <c r="E29" s="73" t="s">
        <v>14</v>
      </c>
      <c r="F29" s="74">
        <f>F23</f>
        <v>45578</v>
      </c>
      <c r="G29" s="74">
        <f>F29+1</f>
        <v>45579</v>
      </c>
      <c r="H29" s="188">
        <f>F29+1</f>
        <v>45579</v>
      </c>
      <c r="I29" s="272"/>
      <c r="J29" s="370"/>
      <c r="K29" s="408"/>
      <c r="M29" s="311"/>
      <c r="N29" s="311"/>
      <c r="O29" s="311"/>
      <c r="P29" s="272"/>
      <c r="Q29" s="361"/>
      <c r="T29" s="266"/>
      <c r="U29" s="266"/>
      <c r="X29" s="266"/>
      <c r="Y29" s="266"/>
      <c r="Z29" s="269"/>
    </row>
    <row r="30" spans="1:26" ht="15.75" thickBot="1" x14ac:dyDescent="0.3">
      <c r="D30" s="22"/>
      <c r="E30" s="22"/>
    </row>
    <row r="31" spans="1:26" x14ac:dyDescent="0.25">
      <c r="A31" s="53" t="s">
        <v>47</v>
      </c>
      <c r="B31" s="54" t="s">
        <v>39</v>
      </c>
      <c r="C31" s="55">
        <v>443</v>
      </c>
      <c r="D31" s="56" t="s">
        <v>36</v>
      </c>
      <c r="E31" s="57" t="s">
        <v>37</v>
      </c>
      <c r="F31" s="58">
        <f t="shared" ref="F31" si="2">F23+7</f>
        <v>45585</v>
      </c>
      <c r="G31" s="58">
        <f>F31+1</f>
        <v>45586</v>
      </c>
      <c r="H31" s="151">
        <f>F31+4</f>
        <v>45589</v>
      </c>
      <c r="I31" s="270" t="s">
        <v>301</v>
      </c>
      <c r="J31" s="366" t="s">
        <v>455</v>
      </c>
      <c r="K31" s="406"/>
      <c r="L31" s="112"/>
      <c r="M31" s="309">
        <f>M23+7</f>
        <v>45596</v>
      </c>
      <c r="N31" s="309">
        <f>M31+1</f>
        <v>45597</v>
      </c>
      <c r="O31" s="309">
        <f>M31+11</f>
        <v>45607</v>
      </c>
      <c r="P31" s="270" t="s">
        <v>478</v>
      </c>
      <c r="Q31" s="357" t="s">
        <v>479</v>
      </c>
      <c r="R31" s="179"/>
      <c r="S31" s="176"/>
      <c r="T31" s="264">
        <f>T23+7</f>
        <v>45610</v>
      </c>
      <c r="U31" s="264">
        <f>T31+1</f>
        <v>45611</v>
      </c>
      <c r="V31" s="156">
        <f>T31+26</f>
        <v>45636</v>
      </c>
      <c r="W31" s="158">
        <f>T31+28</f>
        <v>45638</v>
      </c>
      <c r="X31" s="264">
        <f>T31+33</f>
        <v>45643</v>
      </c>
      <c r="Y31" s="264">
        <f>T31+38</f>
        <v>45648</v>
      </c>
      <c r="Z31" s="267"/>
    </row>
    <row r="32" spans="1:26" x14ac:dyDescent="0.25">
      <c r="A32" s="59" t="s">
        <v>47</v>
      </c>
      <c r="B32" s="60" t="s">
        <v>39</v>
      </c>
      <c r="C32" s="61">
        <v>443</v>
      </c>
      <c r="D32" s="62" t="s">
        <v>36</v>
      </c>
      <c r="E32" s="63" t="s">
        <v>40</v>
      </c>
      <c r="F32" s="64">
        <f>F31+3</f>
        <v>45588</v>
      </c>
      <c r="G32" s="64">
        <f>F32+1</f>
        <v>45589</v>
      </c>
      <c r="H32" s="148">
        <f>F32+1</f>
        <v>45589</v>
      </c>
      <c r="I32" s="271"/>
      <c r="J32" s="367"/>
      <c r="K32" s="407"/>
      <c r="L32" s="51"/>
      <c r="M32" s="310"/>
      <c r="N32" s="310"/>
      <c r="O32" s="310"/>
      <c r="P32" s="271"/>
      <c r="Q32" s="359"/>
      <c r="R32" s="180"/>
      <c r="S32" s="177"/>
      <c r="T32" s="265"/>
      <c r="U32" s="265"/>
      <c r="V32" s="157"/>
      <c r="W32" s="159"/>
      <c r="X32" s="265"/>
      <c r="Y32" s="265"/>
      <c r="Z32" s="268"/>
    </row>
    <row r="33" spans="1:26" x14ac:dyDescent="0.25">
      <c r="A33" s="204" t="s">
        <v>322</v>
      </c>
      <c r="B33" s="75" t="s">
        <v>35</v>
      </c>
      <c r="C33" s="67">
        <v>443</v>
      </c>
      <c r="D33" s="68" t="s">
        <v>36</v>
      </c>
      <c r="E33" s="69" t="s">
        <v>41</v>
      </c>
      <c r="F33" s="70">
        <f>F25+7</f>
        <v>45586</v>
      </c>
      <c r="G33" s="70">
        <f>F33+1</f>
        <v>45587</v>
      </c>
      <c r="H33" s="187">
        <f>F33+2</f>
        <v>45588</v>
      </c>
      <c r="I33" s="271"/>
      <c r="J33" s="367"/>
      <c r="K33" s="407"/>
      <c r="L33" s="51"/>
      <c r="M33" s="310"/>
      <c r="N33" s="310"/>
      <c r="O33" s="310"/>
      <c r="P33" s="271"/>
      <c r="Q33" s="359"/>
      <c r="R33" s="180"/>
      <c r="S33" s="177"/>
      <c r="T33" s="265"/>
      <c r="U33" s="265"/>
      <c r="V33" s="157"/>
      <c r="W33" s="159"/>
      <c r="X33" s="265"/>
      <c r="Y33" s="265"/>
      <c r="Z33" s="268"/>
    </row>
    <row r="34" spans="1:26" x14ac:dyDescent="0.25">
      <c r="A34" s="204" t="s">
        <v>446</v>
      </c>
      <c r="B34" s="66" t="s">
        <v>76</v>
      </c>
      <c r="C34" s="67">
        <v>440</v>
      </c>
      <c r="D34" s="68" t="s">
        <v>77</v>
      </c>
      <c r="E34" s="69" t="s">
        <v>41</v>
      </c>
      <c r="F34" s="70">
        <f>F31</f>
        <v>45585</v>
      </c>
      <c r="G34" s="70">
        <f>F34+1</f>
        <v>45586</v>
      </c>
      <c r="H34" s="187">
        <f>F34+4</f>
        <v>45589</v>
      </c>
      <c r="I34" s="271"/>
      <c r="J34" s="367"/>
      <c r="K34" s="407"/>
      <c r="L34" s="51"/>
      <c r="M34" s="310"/>
      <c r="N34" s="310"/>
      <c r="O34" s="310"/>
      <c r="P34" s="271"/>
      <c r="Q34" s="359"/>
      <c r="R34" s="180"/>
      <c r="S34" s="177"/>
      <c r="T34" s="265"/>
      <c r="U34" s="265"/>
      <c r="V34" s="157"/>
      <c r="W34" s="159"/>
      <c r="X34" s="265"/>
      <c r="Y34" s="265"/>
      <c r="Z34" s="268"/>
    </row>
    <row r="35" spans="1:26" ht="15.75" thickBot="1" x14ac:dyDescent="0.3">
      <c r="A35" s="204" t="s">
        <v>125</v>
      </c>
      <c r="B35" s="66" t="s">
        <v>42</v>
      </c>
      <c r="C35" s="67">
        <v>441</v>
      </c>
      <c r="D35" s="68" t="s">
        <v>77</v>
      </c>
      <c r="E35" s="69" t="s">
        <v>41</v>
      </c>
      <c r="F35" s="70">
        <f>F31+1</f>
        <v>45586</v>
      </c>
      <c r="G35" s="70">
        <f>F35+1</f>
        <v>45587</v>
      </c>
      <c r="H35" s="187">
        <f>F35+2</f>
        <v>45588</v>
      </c>
      <c r="I35" s="271"/>
      <c r="J35" s="367"/>
      <c r="K35" s="407"/>
      <c r="L35" s="111"/>
      <c r="M35" s="310"/>
      <c r="N35" s="310"/>
      <c r="O35" s="310"/>
      <c r="P35" s="271"/>
      <c r="Q35" s="359"/>
      <c r="R35" s="180"/>
      <c r="S35" s="177"/>
      <c r="T35" s="265"/>
      <c r="U35" s="265"/>
      <c r="V35" s="157"/>
      <c r="W35" s="159"/>
      <c r="X35" s="265"/>
      <c r="Y35" s="265"/>
      <c r="Z35" s="268"/>
    </row>
    <row r="36" spans="1:26" ht="15.75" thickBot="1" x14ac:dyDescent="0.3">
      <c r="A36" s="121" t="s">
        <v>351</v>
      </c>
      <c r="B36" s="122" t="s">
        <v>150</v>
      </c>
      <c r="C36" s="123">
        <v>443</v>
      </c>
      <c r="D36" s="124" t="s">
        <v>36</v>
      </c>
      <c r="E36" s="100" t="s">
        <v>14</v>
      </c>
      <c r="F36" s="101">
        <f>F31+1</f>
        <v>45586</v>
      </c>
      <c r="G36" s="101">
        <f>F36</f>
        <v>45586</v>
      </c>
      <c r="H36" s="149">
        <f>F36+1</f>
        <v>45587</v>
      </c>
      <c r="I36" s="271"/>
      <c r="J36" s="367"/>
      <c r="K36" s="407"/>
      <c r="L36" s="113"/>
      <c r="M36" s="310"/>
      <c r="N36" s="310"/>
      <c r="O36" s="310"/>
      <c r="P36" s="271"/>
      <c r="Q36" s="359"/>
      <c r="R36" s="181"/>
      <c r="S36" s="178"/>
      <c r="T36" s="265"/>
      <c r="U36" s="265"/>
      <c r="V36" s="157"/>
      <c r="W36" s="159"/>
      <c r="X36" s="265"/>
      <c r="Y36" s="265"/>
      <c r="Z36" s="268"/>
    </row>
    <row r="37" spans="1:26" ht="15.75" thickBot="1" x14ac:dyDescent="0.3">
      <c r="A37" s="215" t="s">
        <v>75</v>
      </c>
      <c r="B37" s="109" t="s">
        <v>35</v>
      </c>
      <c r="C37" s="72">
        <v>442</v>
      </c>
      <c r="D37" s="110" t="s">
        <v>552</v>
      </c>
      <c r="E37" s="73" t="s">
        <v>14</v>
      </c>
      <c r="F37" s="74">
        <f>F31</f>
        <v>45585</v>
      </c>
      <c r="G37" s="74">
        <f>F37+1</f>
        <v>45586</v>
      </c>
      <c r="H37" s="188">
        <f>F37+1</f>
        <v>45586</v>
      </c>
      <c r="I37" s="272"/>
      <c r="J37" s="370"/>
      <c r="K37" s="408"/>
      <c r="M37" s="311"/>
      <c r="N37" s="311"/>
      <c r="O37" s="311"/>
      <c r="P37" s="272"/>
      <c r="Q37" s="361"/>
      <c r="T37" s="266"/>
      <c r="U37" s="266"/>
      <c r="X37" s="266"/>
      <c r="Y37" s="266"/>
      <c r="Z37" s="269"/>
    </row>
    <row r="38" spans="1:26" ht="15.75" thickBot="1" x14ac:dyDescent="0.3">
      <c r="D38" s="22"/>
      <c r="E38" s="22"/>
    </row>
    <row r="39" spans="1:26" x14ac:dyDescent="0.25">
      <c r="A39" s="217" t="s">
        <v>464</v>
      </c>
      <c r="B39" s="54" t="s">
        <v>39</v>
      </c>
      <c r="C39" s="55">
        <v>444</v>
      </c>
      <c r="D39" s="56" t="s">
        <v>36</v>
      </c>
      <c r="E39" s="57" t="s">
        <v>37</v>
      </c>
      <c r="F39" s="58">
        <f t="shared" ref="F39" si="3">F31+7</f>
        <v>45592</v>
      </c>
      <c r="G39" s="58">
        <f>F39+1</f>
        <v>45593</v>
      </c>
      <c r="H39" s="151">
        <f>F39+4</f>
        <v>45596</v>
      </c>
      <c r="I39" s="270" t="s">
        <v>476</v>
      </c>
      <c r="J39" s="366" t="s">
        <v>477</v>
      </c>
      <c r="K39" s="406"/>
      <c r="L39" s="112"/>
      <c r="M39" s="309">
        <f>M31+7</f>
        <v>45603</v>
      </c>
      <c r="N39" s="309">
        <f>M39+1</f>
        <v>45604</v>
      </c>
      <c r="O39" s="309">
        <f>M39+11</f>
        <v>45614</v>
      </c>
      <c r="P39" s="270" t="s">
        <v>498</v>
      </c>
      <c r="Q39" s="357" t="s">
        <v>456</v>
      </c>
      <c r="R39" s="179"/>
      <c r="S39" s="176"/>
      <c r="T39" s="264">
        <f>T31+7</f>
        <v>45617</v>
      </c>
      <c r="U39" s="264">
        <f>T39+1</f>
        <v>45618</v>
      </c>
      <c r="V39" s="156">
        <f>T39+26</f>
        <v>45643</v>
      </c>
      <c r="W39" s="158">
        <f>T39+28</f>
        <v>45645</v>
      </c>
      <c r="X39" s="264">
        <f>T39+33</f>
        <v>45650</v>
      </c>
      <c r="Y39" s="264">
        <f>T39+38</f>
        <v>45655</v>
      </c>
      <c r="Z39" s="267"/>
    </row>
    <row r="40" spans="1:26" x14ac:dyDescent="0.25">
      <c r="A40" s="59" t="s">
        <v>464</v>
      </c>
      <c r="B40" s="60" t="s">
        <v>39</v>
      </c>
      <c r="C40" s="61">
        <v>444</v>
      </c>
      <c r="D40" s="62" t="s">
        <v>36</v>
      </c>
      <c r="E40" s="63" t="s">
        <v>40</v>
      </c>
      <c r="F40" s="64">
        <f>F39+3</f>
        <v>45595</v>
      </c>
      <c r="G40" s="64">
        <f>F40+1</f>
        <v>45596</v>
      </c>
      <c r="H40" s="148">
        <f>F40+1</f>
        <v>45596</v>
      </c>
      <c r="I40" s="271"/>
      <c r="J40" s="367"/>
      <c r="K40" s="407"/>
      <c r="L40" s="51"/>
      <c r="M40" s="310"/>
      <c r="N40" s="310"/>
      <c r="O40" s="310"/>
      <c r="P40" s="271"/>
      <c r="Q40" s="359"/>
      <c r="R40" s="180"/>
      <c r="S40" s="177"/>
      <c r="T40" s="265"/>
      <c r="U40" s="265"/>
      <c r="V40" s="157"/>
      <c r="W40" s="159"/>
      <c r="X40" s="265"/>
      <c r="Y40" s="265"/>
      <c r="Z40" s="268"/>
    </row>
    <row r="41" spans="1:26" x14ac:dyDescent="0.25">
      <c r="A41" s="204" t="s">
        <v>241</v>
      </c>
      <c r="B41" s="75" t="s">
        <v>35</v>
      </c>
      <c r="C41" s="67">
        <v>444</v>
      </c>
      <c r="D41" s="68" t="s">
        <v>36</v>
      </c>
      <c r="E41" s="69" t="s">
        <v>41</v>
      </c>
      <c r="F41" s="70">
        <f>F33+7</f>
        <v>45593</v>
      </c>
      <c r="G41" s="70">
        <f>F41+1</f>
        <v>45594</v>
      </c>
      <c r="H41" s="187">
        <f>F41+2</f>
        <v>45595</v>
      </c>
      <c r="I41" s="271"/>
      <c r="J41" s="367"/>
      <c r="K41" s="407"/>
      <c r="L41" s="51"/>
      <c r="M41" s="310"/>
      <c r="N41" s="310"/>
      <c r="O41" s="310"/>
      <c r="P41" s="271"/>
      <c r="Q41" s="359"/>
      <c r="R41" s="180"/>
      <c r="S41" s="177"/>
      <c r="T41" s="265"/>
      <c r="U41" s="265"/>
      <c r="V41" s="157"/>
      <c r="W41" s="159"/>
      <c r="X41" s="265"/>
      <c r="Y41" s="265"/>
      <c r="Z41" s="268"/>
    </row>
    <row r="42" spans="1:26" x14ac:dyDescent="0.25">
      <c r="A42" s="204" t="s">
        <v>128</v>
      </c>
      <c r="B42" s="66" t="s">
        <v>76</v>
      </c>
      <c r="C42" s="67">
        <v>441</v>
      </c>
      <c r="D42" s="68" t="s">
        <v>77</v>
      </c>
      <c r="E42" s="69" t="s">
        <v>41</v>
      </c>
      <c r="F42" s="70">
        <f>F39</f>
        <v>45592</v>
      </c>
      <c r="G42" s="70">
        <f>F42+1</f>
        <v>45593</v>
      </c>
      <c r="H42" s="187">
        <f>F42+4</f>
        <v>45596</v>
      </c>
      <c r="I42" s="271"/>
      <c r="J42" s="367"/>
      <c r="K42" s="407"/>
      <c r="L42" s="51"/>
      <c r="M42" s="310"/>
      <c r="N42" s="310"/>
      <c r="O42" s="310"/>
      <c r="P42" s="271"/>
      <c r="Q42" s="359"/>
      <c r="R42" s="180"/>
      <c r="S42" s="177"/>
      <c r="T42" s="265"/>
      <c r="U42" s="265"/>
      <c r="V42" s="157"/>
      <c r="W42" s="159"/>
      <c r="X42" s="265"/>
      <c r="Y42" s="265"/>
      <c r="Z42" s="268"/>
    </row>
    <row r="43" spans="1:26" ht="15.75" thickBot="1" x14ac:dyDescent="0.3">
      <c r="A43" s="204" t="s">
        <v>379</v>
      </c>
      <c r="B43" s="66" t="s">
        <v>42</v>
      </c>
      <c r="C43" s="67">
        <v>442</v>
      </c>
      <c r="D43" s="68" t="s">
        <v>77</v>
      </c>
      <c r="E43" s="69" t="s">
        <v>41</v>
      </c>
      <c r="F43" s="70">
        <f>F39+1</f>
        <v>45593</v>
      </c>
      <c r="G43" s="70">
        <f>F43+1</f>
        <v>45594</v>
      </c>
      <c r="H43" s="187">
        <f>F43+2</f>
        <v>45595</v>
      </c>
      <c r="I43" s="271"/>
      <c r="J43" s="367"/>
      <c r="K43" s="407"/>
      <c r="L43" s="111"/>
      <c r="M43" s="310"/>
      <c r="N43" s="310"/>
      <c r="O43" s="310"/>
      <c r="P43" s="271"/>
      <c r="Q43" s="359"/>
      <c r="R43" s="180"/>
      <c r="S43" s="177"/>
      <c r="T43" s="265"/>
      <c r="U43" s="265"/>
      <c r="V43" s="157"/>
      <c r="W43" s="159"/>
      <c r="X43" s="265"/>
      <c r="Y43" s="265"/>
      <c r="Z43" s="268"/>
    </row>
    <row r="44" spans="1:26" ht="15.75" thickBot="1" x14ac:dyDescent="0.3">
      <c r="A44" s="121" t="s">
        <v>466</v>
      </c>
      <c r="B44" s="122" t="s">
        <v>150</v>
      </c>
      <c r="C44" s="123">
        <v>444</v>
      </c>
      <c r="D44" s="124" t="s">
        <v>36</v>
      </c>
      <c r="E44" s="100" t="s">
        <v>14</v>
      </c>
      <c r="F44" s="101">
        <f>F39+1</f>
        <v>45593</v>
      </c>
      <c r="G44" s="101">
        <f>F44</f>
        <v>45593</v>
      </c>
      <c r="H44" s="149">
        <f>F44+1</f>
        <v>45594</v>
      </c>
      <c r="I44" s="271"/>
      <c r="J44" s="367"/>
      <c r="K44" s="407"/>
      <c r="L44" s="113"/>
      <c r="M44" s="310"/>
      <c r="N44" s="310"/>
      <c r="O44" s="310"/>
      <c r="P44" s="271"/>
      <c r="Q44" s="359"/>
      <c r="R44" s="181"/>
      <c r="S44" s="178"/>
      <c r="T44" s="265"/>
      <c r="U44" s="265"/>
      <c r="V44" s="157"/>
      <c r="W44" s="159"/>
      <c r="X44" s="265"/>
      <c r="Y44" s="265"/>
      <c r="Z44" s="268"/>
    </row>
    <row r="45" spans="1:26" ht="15.75" thickBot="1" x14ac:dyDescent="0.3">
      <c r="A45" s="215" t="s">
        <v>415</v>
      </c>
      <c r="B45" s="109" t="s">
        <v>35</v>
      </c>
      <c r="C45" s="72">
        <v>443</v>
      </c>
      <c r="D45" s="110" t="s">
        <v>552</v>
      </c>
      <c r="E45" s="73" t="s">
        <v>14</v>
      </c>
      <c r="F45" s="74">
        <f>F39</f>
        <v>45592</v>
      </c>
      <c r="G45" s="74">
        <f>F45+1</f>
        <v>45593</v>
      </c>
      <c r="H45" s="188">
        <f>F45+1</f>
        <v>45593</v>
      </c>
      <c r="I45" s="272"/>
      <c r="J45" s="370"/>
      <c r="K45" s="408"/>
      <c r="M45" s="311"/>
      <c r="N45" s="311"/>
      <c r="O45" s="311"/>
      <c r="P45" s="272"/>
      <c r="Q45" s="361"/>
      <c r="T45" s="266"/>
      <c r="U45" s="266"/>
      <c r="X45" s="266"/>
      <c r="Y45" s="266"/>
      <c r="Z45" s="269"/>
    </row>
    <row r="46" spans="1:26" ht="15.75" thickBot="1" x14ac:dyDescent="0.3">
      <c r="D46" s="22"/>
      <c r="E46" s="22"/>
    </row>
    <row r="47" spans="1:26" x14ac:dyDescent="0.25">
      <c r="A47" s="217" t="s">
        <v>300</v>
      </c>
      <c r="B47" s="54" t="s">
        <v>39</v>
      </c>
      <c r="C47" s="55">
        <v>445</v>
      </c>
      <c r="D47" s="56" t="s">
        <v>36</v>
      </c>
      <c r="E47" s="57" t="s">
        <v>37</v>
      </c>
      <c r="F47" s="58">
        <f t="shared" ref="F47" si="4">F39+7</f>
        <v>45599</v>
      </c>
      <c r="G47" s="58">
        <f>F47+1</f>
        <v>45600</v>
      </c>
      <c r="H47" s="151">
        <f>F47+4</f>
        <v>45603</v>
      </c>
      <c r="I47" s="270" t="s">
        <v>496</v>
      </c>
      <c r="J47" s="366" t="s">
        <v>497</v>
      </c>
      <c r="K47" s="406"/>
      <c r="L47" s="112"/>
      <c r="M47" s="309">
        <f>M39+7</f>
        <v>45610</v>
      </c>
      <c r="N47" s="309">
        <f>M47+1</f>
        <v>45611</v>
      </c>
      <c r="O47" s="309">
        <f>M47+11</f>
        <v>45621</v>
      </c>
      <c r="P47" s="270" t="s">
        <v>499</v>
      </c>
      <c r="Q47" s="357" t="s">
        <v>481</v>
      </c>
      <c r="R47" s="179"/>
      <c r="S47" s="176"/>
      <c r="T47" s="264">
        <f>T39+7</f>
        <v>45624</v>
      </c>
      <c r="U47" s="264">
        <f>T47+1</f>
        <v>45625</v>
      </c>
      <c r="V47" s="156">
        <f>T47+26</f>
        <v>45650</v>
      </c>
      <c r="W47" s="158">
        <f>T47+28</f>
        <v>45652</v>
      </c>
      <c r="X47" s="264">
        <f>T47+33</f>
        <v>45657</v>
      </c>
      <c r="Y47" s="264">
        <f>T47+38</f>
        <v>45662</v>
      </c>
      <c r="Z47" s="267"/>
    </row>
    <row r="48" spans="1:26" x14ac:dyDescent="0.25">
      <c r="A48" s="59" t="s">
        <v>300</v>
      </c>
      <c r="B48" s="60" t="s">
        <v>39</v>
      </c>
      <c r="C48" s="61">
        <v>445</v>
      </c>
      <c r="D48" s="62" t="s">
        <v>36</v>
      </c>
      <c r="E48" s="63" t="s">
        <v>40</v>
      </c>
      <c r="F48" s="64">
        <f>F47+3</f>
        <v>45602</v>
      </c>
      <c r="G48" s="64">
        <f>F48+1</f>
        <v>45603</v>
      </c>
      <c r="H48" s="148">
        <f>F48+1</f>
        <v>45603</v>
      </c>
      <c r="I48" s="271"/>
      <c r="J48" s="367"/>
      <c r="K48" s="407"/>
      <c r="L48" s="51"/>
      <c r="M48" s="310"/>
      <c r="N48" s="310"/>
      <c r="O48" s="310"/>
      <c r="P48" s="271"/>
      <c r="Q48" s="359"/>
      <c r="R48" s="180"/>
      <c r="S48" s="177"/>
      <c r="T48" s="265"/>
      <c r="U48" s="265"/>
      <c r="V48" s="157"/>
      <c r="W48" s="159"/>
      <c r="X48" s="265"/>
      <c r="Y48" s="265"/>
      <c r="Z48" s="268"/>
    </row>
    <row r="49" spans="1:26" x14ac:dyDescent="0.25">
      <c r="A49" s="204" t="s">
        <v>408</v>
      </c>
      <c r="B49" s="75" t="s">
        <v>35</v>
      </c>
      <c r="C49" s="67">
        <v>445</v>
      </c>
      <c r="D49" s="68" t="s">
        <v>36</v>
      </c>
      <c r="E49" s="69" t="s">
        <v>41</v>
      </c>
      <c r="F49" s="70">
        <f>F41+7</f>
        <v>45600</v>
      </c>
      <c r="G49" s="70">
        <f>F49+1</f>
        <v>45601</v>
      </c>
      <c r="H49" s="187">
        <f>F49+2</f>
        <v>45602</v>
      </c>
      <c r="I49" s="271"/>
      <c r="J49" s="367"/>
      <c r="K49" s="407"/>
      <c r="L49" s="51"/>
      <c r="M49" s="310"/>
      <c r="N49" s="310"/>
      <c r="O49" s="310"/>
      <c r="P49" s="271"/>
      <c r="Q49" s="359"/>
      <c r="R49" s="180"/>
      <c r="S49" s="177"/>
      <c r="T49" s="265"/>
      <c r="U49" s="265"/>
      <c r="V49" s="157"/>
      <c r="W49" s="159"/>
      <c r="X49" s="265"/>
      <c r="Y49" s="265"/>
      <c r="Z49" s="268"/>
    </row>
    <row r="50" spans="1:26" x14ac:dyDescent="0.25">
      <c r="A50" s="204" t="s">
        <v>184</v>
      </c>
      <c r="B50" s="66" t="s">
        <v>76</v>
      </c>
      <c r="C50" s="67">
        <v>442</v>
      </c>
      <c r="D50" s="68" t="s">
        <v>77</v>
      </c>
      <c r="E50" s="69" t="s">
        <v>41</v>
      </c>
      <c r="F50" s="70">
        <f>F47</f>
        <v>45599</v>
      </c>
      <c r="G50" s="70">
        <f>F50+1</f>
        <v>45600</v>
      </c>
      <c r="H50" s="187">
        <f>F50+4</f>
        <v>45603</v>
      </c>
      <c r="I50" s="271"/>
      <c r="J50" s="367"/>
      <c r="K50" s="407"/>
      <c r="L50" s="51"/>
      <c r="M50" s="310"/>
      <c r="N50" s="310"/>
      <c r="O50" s="310"/>
      <c r="P50" s="271"/>
      <c r="Q50" s="359"/>
      <c r="R50" s="180"/>
      <c r="S50" s="177"/>
      <c r="T50" s="265"/>
      <c r="U50" s="265"/>
      <c r="V50" s="157"/>
      <c r="W50" s="159"/>
      <c r="X50" s="265"/>
      <c r="Y50" s="265"/>
      <c r="Z50" s="268"/>
    </row>
    <row r="51" spans="1:26" ht="15.75" thickBot="1" x14ac:dyDescent="0.3">
      <c r="A51" s="204" t="s">
        <v>332</v>
      </c>
      <c r="B51" s="66" t="s">
        <v>42</v>
      </c>
      <c r="C51" s="67">
        <v>443</v>
      </c>
      <c r="D51" s="68" t="s">
        <v>77</v>
      </c>
      <c r="E51" s="69" t="s">
        <v>41</v>
      </c>
      <c r="F51" s="70">
        <f>F47+1</f>
        <v>45600</v>
      </c>
      <c r="G51" s="70">
        <f>F51+1</f>
        <v>45601</v>
      </c>
      <c r="H51" s="187">
        <f>F51+2</f>
        <v>45602</v>
      </c>
      <c r="I51" s="271"/>
      <c r="J51" s="367"/>
      <c r="K51" s="407"/>
      <c r="L51" s="111"/>
      <c r="M51" s="310"/>
      <c r="N51" s="310"/>
      <c r="O51" s="310"/>
      <c r="P51" s="271"/>
      <c r="Q51" s="359"/>
      <c r="R51" s="180"/>
      <c r="S51" s="177"/>
      <c r="T51" s="265"/>
      <c r="U51" s="265"/>
      <c r="V51" s="157"/>
      <c r="W51" s="159"/>
      <c r="X51" s="265"/>
      <c r="Y51" s="265"/>
      <c r="Z51" s="268"/>
    </row>
    <row r="52" spans="1:26" ht="15.75" thickBot="1" x14ac:dyDescent="0.3">
      <c r="A52" s="121" t="s">
        <v>377</v>
      </c>
      <c r="B52" s="122" t="s">
        <v>150</v>
      </c>
      <c r="C52" s="123">
        <v>445</v>
      </c>
      <c r="D52" s="124" t="s">
        <v>36</v>
      </c>
      <c r="E52" s="100" t="s">
        <v>14</v>
      </c>
      <c r="F52" s="101">
        <f>F47+1</f>
        <v>45600</v>
      </c>
      <c r="G52" s="101">
        <f>F52</f>
        <v>45600</v>
      </c>
      <c r="H52" s="149">
        <f>F52+1</f>
        <v>45601</v>
      </c>
      <c r="I52" s="271"/>
      <c r="J52" s="367"/>
      <c r="K52" s="407"/>
      <c r="L52" s="113"/>
      <c r="M52" s="310"/>
      <c r="N52" s="310"/>
      <c r="O52" s="310"/>
      <c r="P52" s="271"/>
      <c r="Q52" s="359"/>
      <c r="R52" s="181"/>
      <c r="S52" s="178"/>
      <c r="T52" s="265"/>
      <c r="U52" s="265"/>
      <c r="V52" s="157"/>
      <c r="W52" s="159"/>
      <c r="X52" s="265"/>
      <c r="Y52" s="265"/>
      <c r="Z52" s="268"/>
    </row>
    <row r="53" spans="1:26" ht="15.75" thickBot="1" x14ac:dyDescent="0.3">
      <c r="A53" s="215" t="s">
        <v>34</v>
      </c>
      <c r="B53" s="109" t="s">
        <v>35</v>
      </c>
      <c r="C53" s="72">
        <v>444</v>
      </c>
      <c r="D53" s="110" t="s">
        <v>552</v>
      </c>
      <c r="E53" s="73" t="s">
        <v>14</v>
      </c>
      <c r="F53" s="74">
        <f>F47</f>
        <v>45599</v>
      </c>
      <c r="G53" s="74">
        <f>F53+1</f>
        <v>45600</v>
      </c>
      <c r="H53" s="188">
        <f>F53+1</f>
        <v>45600</v>
      </c>
      <c r="I53" s="272"/>
      <c r="J53" s="370"/>
      <c r="K53" s="408"/>
      <c r="M53" s="311"/>
      <c r="N53" s="311"/>
      <c r="O53" s="311"/>
      <c r="P53" s="272"/>
      <c r="Q53" s="361"/>
      <c r="T53" s="266"/>
      <c r="U53" s="266"/>
      <c r="X53" s="266"/>
      <c r="Y53" s="266"/>
      <c r="Z53" s="269"/>
    </row>
    <row r="54" spans="1:26" ht="15.75" thickBot="1" x14ac:dyDescent="0.3">
      <c r="D54" s="22"/>
      <c r="E54" s="22"/>
    </row>
    <row r="55" spans="1:26" x14ac:dyDescent="0.25">
      <c r="A55" s="217" t="s">
        <v>187</v>
      </c>
      <c r="B55" s="54" t="s">
        <v>39</v>
      </c>
      <c r="C55" s="55">
        <v>446</v>
      </c>
      <c r="D55" s="56" t="s">
        <v>36</v>
      </c>
      <c r="E55" s="57" t="s">
        <v>37</v>
      </c>
      <c r="F55" s="58">
        <f t="shared" ref="F55" si="5">F47+7</f>
        <v>45606</v>
      </c>
      <c r="G55" s="58">
        <f>F55+1</f>
        <v>45607</v>
      </c>
      <c r="H55" s="151">
        <f>F55+4</f>
        <v>45610</v>
      </c>
      <c r="I55" s="270" t="s">
        <v>521</v>
      </c>
      <c r="J55" s="366" t="s">
        <v>522</v>
      </c>
      <c r="K55" s="406"/>
      <c r="L55" s="112"/>
      <c r="M55" s="309">
        <f>M47+7</f>
        <v>45617</v>
      </c>
      <c r="N55" s="309">
        <f>M55+1</f>
        <v>45618</v>
      </c>
      <c r="O55" s="309">
        <f>M55+11</f>
        <v>45628</v>
      </c>
      <c r="P55" s="270" t="s">
        <v>523</v>
      </c>
      <c r="Q55" s="357" t="s">
        <v>501</v>
      </c>
      <c r="R55" s="179"/>
      <c r="S55" s="176"/>
      <c r="T55" s="264">
        <f>T47+7</f>
        <v>45631</v>
      </c>
      <c r="U55" s="264">
        <f>T55+1</f>
        <v>45632</v>
      </c>
      <c r="V55" s="156">
        <f>T55+26</f>
        <v>45657</v>
      </c>
      <c r="W55" s="158">
        <f>T55+28</f>
        <v>45659</v>
      </c>
      <c r="X55" s="264">
        <f>T55+33</f>
        <v>45664</v>
      </c>
      <c r="Y55" s="264">
        <f>T55+38</f>
        <v>45669</v>
      </c>
      <c r="Z55" s="267"/>
    </row>
    <row r="56" spans="1:26" x14ac:dyDescent="0.25">
      <c r="A56" s="59" t="s">
        <v>187</v>
      </c>
      <c r="B56" s="60" t="s">
        <v>39</v>
      </c>
      <c r="C56" s="61">
        <v>446</v>
      </c>
      <c r="D56" s="62" t="s">
        <v>36</v>
      </c>
      <c r="E56" s="63" t="s">
        <v>40</v>
      </c>
      <c r="F56" s="64">
        <f>F55+3</f>
        <v>45609</v>
      </c>
      <c r="G56" s="64">
        <f>F56+1</f>
        <v>45610</v>
      </c>
      <c r="H56" s="148">
        <f>F56+1</f>
        <v>45610</v>
      </c>
      <c r="I56" s="271"/>
      <c r="J56" s="367"/>
      <c r="K56" s="407"/>
      <c r="L56" s="51"/>
      <c r="M56" s="310"/>
      <c r="N56" s="310"/>
      <c r="O56" s="310"/>
      <c r="P56" s="271"/>
      <c r="Q56" s="359"/>
      <c r="R56" s="180"/>
      <c r="S56" s="177"/>
      <c r="T56" s="265"/>
      <c r="U56" s="265"/>
      <c r="V56" s="157"/>
      <c r="W56" s="159"/>
      <c r="X56" s="265"/>
      <c r="Y56" s="265"/>
      <c r="Z56" s="268"/>
    </row>
    <row r="57" spans="1:26" x14ac:dyDescent="0.25">
      <c r="A57" s="204" t="s">
        <v>330</v>
      </c>
      <c r="B57" s="75" t="s">
        <v>35</v>
      </c>
      <c r="C57" s="67">
        <v>446</v>
      </c>
      <c r="D57" s="68" t="s">
        <v>36</v>
      </c>
      <c r="E57" s="69" t="s">
        <v>41</v>
      </c>
      <c r="F57" s="70">
        <f>F49+7</f>
        <v>45607</v>
      </c>
      <c r="G57" s="70">
        <f>F57+1</f>
        <v>45608</v>
      </c>
      <c r="H57" s="187">
        <f>F57+2</f>
        <v>45609</v>
      </c>
      <c r="I57" s="271"/>
      <c r="J57" s="367"/>
      <c r="K57" s="407"/>
      <c r="L57" s="51"/>
      <c r="M57" s="310"/>
      <c r="N57" s="310"/>
      <c r="O57" s="310"/>
      <c r="P57" s="271"/>
      <c r="Q57" s="359"/>
      <c r="R57" s="180"/>
      <c r="S57" s="177"/>
      <c r="T57" s="265"/>
      <c r="U57" s="265"/>
      <c r="V57" s="157"/>
      <c r="W57" s="159"/>
      <c r="X57" s="265"/>
      <c r="Y57" s="265"/>
      <c r="Z57" s="268"/>
    </row>
    <row r="58" spans="1:26" x14ac:dyDescent="0.25">
      <c r="A58" s="204" t="s">
        <v>329</v>
      </c>
      <c r="B58" s="66" t="s">
        <v>76</v>
      </c>
      <c r="C58" s="67">
        <v>443</v>
      </c>
      <c r="D58" s="68" t="s">
        <v>77</v>
      </c>
      <c r="E58" s="69" t="s">
        <v>41</v>
      </c>
      <c r="F58" s="70">
        <f>F55</f>
        <v>45606</v>
      </c>
      <c r="G58" s="70">
        <f>F58+1</f>
        <v>45607</v>
      </c>
      <c r="H58" s="187">
        <f>F58+4</f>
        <v>45610</v>
      </c>
      <c r="I58" s="271"/>
      <c r="J58" s="367"/>
      <c r="K58" s="407"/>
      <c r="L58" s="51"/>
      <c r="M58" s="310"/>
      <c r="N58" s="310"/>
      <c r="O58" s="310"/>
      <c r="P58" s="271"/>
      <c r="Q58" s="359"/>
      <c r="R58" s="180"/>
      <c r="S58" s="177"/>
      <c r="T58" s="265"/>
      <c r="U58" s="265"/>
      <c r="V58" s="157"/>
      <c r="W58" s="159"/>
      <c r="X58" s="265"/>
      <c r="Y58" s="265"/>
      <c r="Z58" s="268"/>
    </row>
    <row r="59" spans="1:26" ht="15.75" thickBot="1" x14ac:dyDescent="0.3">
      <c r="A59" s="204" t="s">
        <v>551</v>
      </c>
      <c r="B59" s="66" t="s">
        <v>42</v>
      </c>
      <c r="C59" s="67">
        <v>444</v>
      </c>
      <c r="D59" s="68" t="s">
        <v>77</v>
      </c>
      <c r="E59" s="69" t="s">
        <v>41</v>
      </c>
      <c r="F59" s="70">
        <f>F55+1</f>
        <v>45607</v>
      </c>
      <c r="G59" s="70">
        <f>F59+1</f>
        <v>45608</v>
      </c>
      <c r="H59" s="187">
        <f>F59+2</f>
        <v>45609</v>
      </c>
      <c r="I59" s="271"/>
      <c r="J59" s="367"/>
      <c r="K59" s="407"/>
      <c r="L59" s="111"/>
      <c r="M59" s="310"/>
      <c r="N59" s="310"/>
      <c r="O59" s="310"/>
      <c r="P59" s="271"/>
      <c r="Q59" s="359"/>
      <c r="R59" s="180"/>
      <c r="S59" s="177"/>
      <c r="T59" s="265"/>
      <c r="U59" s="265"/>
      <c r="V59" s="157"/>
      <c r="W59" s="159"/>
      <c r="X59" s="265"/>
      <c r="Y59" s="265"/>
      <c r="Z59" s="268"/>
    </row>
    <row r="60" spans="1:26" ht="15.75" thickBot="1" x14ac:dyDescent="0.3">
      <c r="A60" s="121" t="s">
        <v>180</v>
      </c>
      <c r="B60" s="122" t="s">
        <v>150</v>
      </c>
      <c r="C60" s="123">
        <v>446</v>
      </c>
      <c r="D60" s="124" t="s">
        <v>36</v>
      </c>
      <c r="E60" s="100" t="s">
        <v>14</v>
      </c>
      <c r="F60" s="101">
        <f>F55+1</f>
        <v>45607</v>
      </c>
      <c r="G60" s="101">
        <f>F60</f>
        <v>45607</v>
      </c>
      <c r="H60" s="149">
        <f>F60+1</f>
        <v>45608</v>
      </c>
      <c r="I60" s="271"/>
      <c r="J60" s="367"/>
      <c r="K60" s="407"/>
      <c r="L60" s="113"/>
      <c r="M60" s="310"/>
      <c r="N60" s="310"/>
      <c r="O60" s="310"/>
      <c r="P60" s="271"/>
      <c r="Q60" s="359"/>
      <c r="R60" s="181"/>
      <c r="S60" s="178"/>
      <c r="T60" s="265"/>
      <c r="U60" s="265"/>
      <c r="V60" s="157"/>
      <c r="W60" s="159"/>
      <c r="X60" s="265"/>
      <c r="Y60" s="265"/>
      <c r="Z60" s="268"/>
    </row>
    <row r="61" spans="1:26" ht="15.75" thickBot="1" x14ac:dyDescent="0.3">
      <c r="A61" s="215" t="s">
        <v>241</v>
      </c>
      <c r="B61" s="109" t="s">
        <v>35</v>
      </c>
      <c r="C61" s="72">
        <v>445</v>
      </c>
      <c r="D61" s="110" t="s">
        <v>552</v>
      </c>
      <c r="E61" s="73" t="s">
        <v>14</v>
      </c>
      <c r="F61" s="74">
        <f>F55</f>
        <v>45606</v>
      </c>
      <c r="G61" s="74">
        <f>F61+1</f>
        <v>45607</v>
      </c>
      <c r="H61" s="188">
        <f>F61+1</f>
        <v>45607</v>
      </c>
      <c r="I61" s="272"/>
      <c r="J61" s="370"/>
      <c r="K61" s="408"/>
      <c r="M61" s="311"/>
      <c r="N61" s="311"/>
      <c r="O61" s="311"/>
      <c r="P61" s="272"/>
      <c r="Q61" s="361"/>
      <c r="T61" s="266"/>
      <c r="U61" s="266"/>
      <c r="X61" s="266"/>
      <c r="Y61" s="266"/>
      <c r="Z61" s="269"/>
    </row>
    <row r="62" spans="1:26" ht="15.75" thickBot="1" x14ac:dyDescent="0.3">
      <c r="D62" s="22"/>
      <c r="E62" s="22"/>
    </row>
    <row r="63" spans="1:26" x14ac:dyDescent="0.25">
      <c r="A63" s="217" t="s">
        <v>82</v>
      </c>
      <c r="B63" s="54" t="s">
        <v>39</v>
      </c>
      <c r="C63" s="55">
        <v>447</v>
      </c>
      <c r="D63" s="56" t="s">
        <v>36</v>
      </c>
      <c r="E63" s="57" t="s">
        <v>37</v>
      </c>
      <c r="F63" s="58">
        <f t="shared" ref="F63" si="6">F55+7</f>
        <v>45613</v>
      </c>
      <c r="G63" s="58">
        <f>F63+1</f>
        <v>45614</v>
      </c>
      <c r="H63" s="151">
        <f>F63+4</f>
        <v>45617</v>
      </c>
      <c r="I63" s="270" t="s">
        <v>191</v>
      </c>
      <c r="J63" s="366" t="s">
        <v>540</v>
      </c>
      <c r="K63" s="406"/>
      <c r="L63" s="112"/>
      <c r="M63" s="309">
        <f>M55+7</f>
        <v>45624</v>
      </c>
      <c r="N63" s="309">
        <f>M63+1</f>
        <v>45625</v>
      </c>
      <c r="O63" s="309">
        <f>M63+11</f>
        <v>45635</v>
      </c>
      <c r="P63" s="270" t="s">
        <v>48</v>
      </c>
      <c r="Q63" s="357">
        <v>449</v>
      </c>
      <c r="R63" s="179"/>
      <c r="S63" s="176"/>
      <c r="T63" s="264">
        <f>T55+7</f>
        <v>45638</v>
      </c>
      <c r="U63" s="264">
        <f>T63+1</f>
        <v>45639</v>
      </c>
      <c r="V63" s="156">
        <f>T63+26</f>
        <v>45664</v>
      </c>
      <c r="W63" s="158">
        <f>T63+28</f>
        <v>45666</v>
      </c>
      <c r="X63" s="264">
        <f>T63+33</f>
        <v>45671</v>
      </c>
      <c r="Y63" s="264">
        <f>T63+38</f>
        <v>45676</v>
      </c>
      <c r="Z63" s="267"/>
    </row>
    <row r="64" spans="1:26" x14ac:dyDescent="0.25">
      <c r="A64" s="59" t="s">
        <v>82</v>
      </c>
      <c r="B64" s="60" t="s">
        <v>39</v>
      </c>
      <c r="C64" s="61">
        <v>447</v>
      </c>
      <c r="D64" s="62" t="s">
        <v>36</v>
      </c>
      <c r="E64" s="63" t="s">
        <v>40</v>
      </c>
      <c r="F64" s="64">
        <f>F63+3</f>
        <v>45616</v>
      </c>
      <c r="G64" s="64">
        <f>F64+1</f>
        <v>45617</v>
      </c>
      <c r="H64" s="148">
        <f>F64+1</f>
        <v>45617</v>
      </c>
      <c r="I64" s="271"/>
      <c r="J64" s="367"/>
      <c r="K64" s="407"/>
      <c r="L64" s="51"/>
      <c r="M64" s="310"/>
      <c r="N64" s="310"/>
      <c r="O64" s="310"/>
      <c r="P64" s="271"/>
      <c r="Q64" s="359"/>
      <c r="R64" s="180"/>
      <c r="S64" s="177"/>
      <c r="T64" s="265"/>
      <c r="U64" s="265"/>
      <c r="V64" s="157"/>
      <c r="W64" s="159"/>
      <c r="X64" s="265"/>
      <c r="Y64" s="265"/>
      <c r="Z64" s="268"/>
    </row>
    <row r="65" spans="1:26" x14ac:dyDescent="0.25">
      <c r="A65" s="204" t="s">
        <v>533</v>
      </c>
      <c r="B65" s="75" t="s">
        <v>35</v>
      </c>
      <c r="C65" s="67">
        <v>447</v>
      </c>
      <c r="D65" s="68" t="s">
        <v>36</v>
      </c>
      <c r="E65" s="69" t="s">
        <v>41</v>
      </c>
      <c r="F65" s="70">
        <f>F57+7</f>
        <v>45614</v>
      </c>
      <c r="G65" s="70">
        <f>F65+1</f>
        <v>45615</v>
      </c>
      <c r="H65" s="187">
        <f>F65+2</f>
        <v>45616</v>
      </c>
      <c r="I65" s="271"/>
      <c r="J65" s="367"/>
      <c r="K65" s="407"/>
      <c r="L65" s="51"/>
      <c r="M65" s="310"/>
      <c r="N65" s="310"/>
      <c r="O65" s="310"/>
      <c r="P65" s="271"/>
      <c r="Q65" s="359"/>
      <c r="R65" s="180"/>
      <c r="S65" s="177"/>
      <c r="T65" s="265"/>
      <c r="U65" s="265"/>
      <c r="V65" s="157"/>
      <c r="W65" s="159"/>
      <c r="X65" s="265"/>
      <c r="Y65" s="265"/>
      <c r="Z65" s="268"/>
    </row>
    <row r="66" spans="1:26" x14ac:dyDescent="0.25">
      <c r="A66" s="204" t="s">
        <v>177</v>
      </c>
      <c r="B66" s="66" t="s">
        <v>76</v>
      </c>
      <c r="C66" s="67">
        <v>444</v>
      </c>
      <c r="D66" s="68" t="s">
        <v>77</v>
      </c>
      <c r="E66" s="69" t="s">
        <v>41</v>
      </c>
      <c r="F66" s="70">
        <f>F63</f>
        <v>45613</v>
      </c>
      <c r="G66" s="70">
        <f>F66+1</f>
        <v>45614</v>
      </c>
      <c r="H66" s="187">
        <f>F66+4</f>
        <v>45617</v>
      </c>
      <c r="I66" s="271"/>
      <c r="J66" s="367"/>
      <c r="K66" s="407"/>
      <c r="L66" s="51"/>
      <c r="M66" s="310"/>
      <c r="N66" s="310"/>
      <c r="O66" s="310"/>
      <c r="P66" s="271"/>
      <c r="Q66" s="359"/>
      <c r="R66" s="180"/>
      <c r="S66" s="177"/>
      <c r="T66" s="265"/>
      <c r="U66" s="265"/>
      <c r="V66" s="157"/>
      <c r="W66" s="159"/>
      <c r="X66" s="265"/>
      <c r="Y66" s="265"/>
      <c r="Z66" s="268"/>
    </row>
    <row r="67" spans="1:26" ht="15.75" thickBot="1" x14ac:dyDescent="0.3">
      <c r="A67" s="204" t="s">
        <v>338</v>
      </c>
      <c r="B67" s="66" t="s">
        <v>42</v>
      </c>
      <c r="C67" s="67">
        <v>445</v>
      </c>
      <c r="D67" s="68" t="s">
        <v>77</v>
      </c>
      <c r="E67" s="69" t="s">
        <v>41</v>
      </c>
      <c r="F67" s="70">
        <f>F63+1</f>
        <v>45614</v>
      </c>
      <c r="G67" s="70">
        <f>F67+1</f>
        <v>45615</v>
      </c>
      <c r="H67" s="187">
        <f>F67+2</f>
        <v>45616</v>
      </c>
      <c r="I67" s="271"/>
      <c r="J67" s="367"/>
      <c r="K67" s="407"/>
      <c r="L67" s="111"/>
      <c r="M67" s="310"/>
      <c r="N67" s="310"/>
      <c r="O67" s="310"/>
      <c r="P67" s="271"/>
      <c r="Q67" s="359"/>
      <c r="R67" s="180"/>
      <c r="S67" s="177"/>
      <c r="T67" s="265"/>
      <c r="U67" s="265"/>
      <c r="V67" s="157"/>
      <c r="W67" s="159"/>
      <c r="X67" s="265"/>
      <c r="Y67" s="265"/>
      <c r="Z67" s="268"/>
    </row>
    <row r="68" spans="1:26" ht="15.75" thickBot="1" x14ac:dyDescent="0.3">
      <c r="A68" s="223" t="s">
        <v>532</v>
      </c>
      <c r="B68" s="122" t="s">
        <v>150</v>
      </c>
      <c r="C68" s="123">
        <v>447</v>
      </c>
      <c r="D68" s="124" t="s">
        <v>36</v>
      </c>
      <c r="E68" s="100" t="s">
        <v>14</v>
      </c>
      <c r="F68" s="101">
        <f>F63+1</f>
        <v>45614</v>
      </c>
      <c r="G68" s="101">
        <f>F68</f>
        <v>45614</v>
      </c>
      <c r="H68" s="149">
        <f>F68+1</f>
        <v>45615</v>
      </c>
      <c r="I68" s="271"/>
      <c r="J68" s="367"/>
      <c r="K68" s="407"/>
      <c r="L68" s="113"/>
      <c r="M68" s="310"/>
      <c r="N68" s="310"/>
      <c r="O68" s="310"/>
      <c r="P68" s="271"/>
      <c r="Q68" s="359"/>
      <c r="R68" s="181"/>
      <c r="S68" s="178"/>
      <c r="T68" s="265"/>
      <c r="U68" s="265"/>
      <c r="V68" s="157"/>
      <c r="W68" s="159"/>
      <c r="X68" s="265"/>
      <c r="Y68" s="265"/>
      <c r="Z68" s="268"/>
    </row>
    <row r="69" spans="1:26" ht="15.75" thickBot="1" x14ac:dyDescent="0.3">
      <c r="A69" s="215" t="s">
        <v>48</v>
      </c>
      <c r="B69" s="109" t="s">
        <v>35</v>
      </c>
      <c r="C69" s="72">
        <v>446</v>
      </c>
      <c r="D69" s="110" t="s">
        <v>552</v>
      </c>
      <c r="E69" s="73" t="s">
        <v>14</v>
      </c>
      <c r="F69" s="74">
        <f>F63</f>
        <v>45613</v>
      </c>
      <c r="G69" s="74">
        <f>F69+1</f>
        <v>45614</v>
      </c>
      <c r="H69" s="188">
        <f>F69+1</f>
        <v>45614</v>
      </c>
      <c r="I69" s="272"/>
      <c r="J69" s="370"/>
      <c r="K69" s="408"/>
      <c r="M69" s="311"/>
      <c r="N69" s="311"/>
      <c r="O69" s="311"/>
      <c r="P69" s="272"/>
      <c r="Q69" s="361"/>
      <c r="T69" s="266"/>
      <c r="U69" s="266"/>
      <c r="X69" s="266"/>
      <c r="Y69" s="266"/>
      <c r="Z69" s="269"/>
    </row>
    <row r="70" spans="1:26" ht="15.75" thickBot="1" x14ac:dyDescent="0.3">
      <c r="D70" s="22"/>
      <c r="E70" s="22"/>
    </row>
    <row r="71" spans="1:26" x14ac:dyDescent="0.25">
      <c r="A71" s="217" t="s">
        <v>47</v>
      </c>
      <c r="B71" s="54" t="s">
        <v>39</v>
      </c>
      <c r="C71" s="55">
        <v>448</v>
      </c>
      <c r="D71" s="56" t="s">
        <v>36</v>
      </c>
      <c r="E71" s="57" t="s">
        <v>37</v>
      </c>
      <c r="F71" s="58">
        <f t="shared" ref="F71" si="7">F63+7</f>
        <v>45620</v>
      </c>
      <c r="G71" s="58">
        <f>F71+1</f>
        <v>45621</v>
      </c>
      <c r="H71" s="151">
        <f>F71+4</f>
        <v>45624</v>
      </c>
      <c r="I71" s="270" t="s">
        <v>198</v>
      </c>
      <c r="J71" s="366" t="s">
        <v>581</v>
      </c>
      <c r="K71" s="406"/>
      <c r="L71" s="112"/>
      <c r="M71" s="309">
        <f>M63+7</f>
        <v>45631</v>
      </c>
      <c r="N71" s="309">
        <f>M71+1</f>
        <v>45632</v>
      </c>
      <c r="O71" s="309">
        <f>M71+11</f>
        <v>45642</v>
      </c>
      <c r="P71" s="270" t="s">
        <v>48</v>
      </c>
      <c r="Q71" s="357" t="s">
        <v>583</v>
      </c>
      <c r="R71" s="179"/>
      <c r="S71" s="176"/>
      <c r="T71" s="264">
        <f>T63+7</f>
        <v>45645</v>
      </c>
      <c r="U71" s="264">
        <f>T71+1</f>
        <v>45646</v>
      </c>
      <c r="V71" s="156">
        <f>T71+26</f>
        <v>45671</v>
      </c>
      <c r="W71" s="158">
        <f>T71+28</f>
        <v>45673</v>
      </c>
      <c r="X71" s="264">
        <f>T71+33</f>
        <v>45678</v>
      </c>
      <c r="Y71" s="264">
        <f>T71+38</f>
        <v>45683</v>
      </c>
      <c r="Z71" s="267"/>
    </row>
    <row r="72" spans="1:26" x14ac:dyDescent="0.25">
      <c r="A72" s="59" t="s">
        <v>47</v>
      </c>
      <c r="B72" s="60" t="s">
        <v>39</v>
      </c>
      <c r="C72" s="61">
        <v>448</v>
      </c>
      <c r="D72" s="62" t="s">
        <v>36</v>
      </c>
      <c r="E72" s="63" t="s">
        <v>40</v>
      </c>
      <c r="F72" s="64">
        <f>F71+3</f>
        <v>45623</v>
      </c>
      <c r="G72" s="64">
        <f>F72+1</f>
        <v>45624</v>
      </c>
      <c r="H72" s="148">
        <f>F72+1</f>
        <v>45624</v>
      </c>
      <c r="I72" s="271"/>
      <c r="J72" s="367"/>
      <c r="K72" s="407"/>
      <c r="L72" s="51"/>
      <c r="M72" s="310"/>
      <c r="N72" s="310"/>
      <c r="O72" s="310"/>
      <c r="P72" s="271"/>
      <c r="Q72" s="359"/>
      <c r="R72" s="180"/>
      <c r="S72" s="177"/>
      <c r="T72" s="265"/>
      <c r="U72" s="265"/>
      <c r="V72" s="157"/>
      <c r="W72" s="159"/>
      <c r="X72" s="265"/>
      <c r="Y72" s="265"/>
      <c r="Z72" s="268"/>
    </row>
    <row r="73" spans="1:26" x14ac:dyDescent="0.25">
      <c r="A73" s="204" t="s">
        <v>415</v>
      </c>
      <c r="B73" s="75" t="s">
        <v>35</v>
      </c>
      <c r="C73" s="67">
        <v>448</v>
      </c>
      <c r="D73" s="68" t="s">
        <v>36</v>
      </c>
      <c r="E73" s="69" t="s">
        <v>41</v>
      </c>
      <c r="F73" s="70">
        <f>F65+7</f>
        <v>45621</v>
      </c>
      <c r="G73" s="70">
        <f>F73+1</f>
        <v>45622</v>
      </c>
      <c r="H73" s="187">
        <f>F73+2</f>
        <v>45623</v>
      </c>
      <c r="I73" s="271"/>
      <c r="J73" s="367"/>
      <c r="K73" s="407"/>
      <c r="L73" s="51"/>
      <c r="M73" s="310"/>
      <c r="N73" s="310"/>
      <c r="O73" s="310"/>
      <c r="P73" s="271"/>
      <c r="Q73" s="359"/>
      <c r="R73" s="180"/>
      <c r="S73" s="177"/>
      <c r="T73" s="265"/>
      <c r="U73" s="265"/>
      <c r="V73" s="157"/>
      <c r="W73" s="159"/>
      <c r="X73" s="265"/>
      <c r="Y73" s="265"/>
      <c r="Z73" s="268"/>
    </row>
    <row r="74" spans="1:26" x14ac:dyDescent="0.25">
      <c r="A74" s="204" t="s">
        <v>289</v>
      </c>
      <c r="B74" s="66" t="s">
        <v>76</v>
      </c>
      <c r="C74" s="67">
        <v>445</v>
      </c>
      <c r="D74" s="68" t="s">
        <v>77</v>
      </c>
      <c r="E74" s="69" t="s">
        <v>41</v>
      </c>
      <c r="F74" s="70">
        <f>F71</f>
        <v>45620</v>
      </c>
      <c r="G74" s="70">
        <f>F74+1</f>
        <v>45621</v>
      </c>
      <c r="H74" s="187">
        <f>F74+4</f>
        <v>45624</v>
      </c>
      <c r="I74" s="271"/>
      <c r="J74" s="367"/>
      <c r="K74" s="407"/>
      <c r="L74" s="51"/>
      <c r="M74" s="310"/>
      <c r="N74" s="310"/>
      <c r="O74" s="310"/>
      <c r="P74" s="271"/>
      <c r="Q74" s="359"/>
      <c r="R74" s="180"/>
      <c r="S74" s="177"/>
      <c r="T74" s="265"/>
      <c r="U74" s="265"/>
      <c r="V74" s="157"/>
      <c r="W74" s="159"/>
      <c r="X74" s="265"/>
      <c r="Y74" s="265"/>
      <c r="Z74" s="268"/>
    </row>
    <row r="75" spans="1:26" ht="15.75" thickBot="1" x14ac:dyDescent="0.3">
      <c r="A75" s="204" t="s">
        <v>323</v>
      </c>
      <c r="B75" s="66" t="s">
        <v>42</v>
      </c>
      <c r="C75" s="67">
        <v>446</v>
      </c>
      <c r="D75" s="68" t="s">
        <v>77</v>
      </c>
      <c r="E75" s="69" t="s">
        <v>41</v>
      </c>
      <c r="F75" s="70">
        <f>F71+1</f>
        <v>45621</v>
      </c>
      <c r="G75" s="70">
        <f>F75+1</f>
        <v>45622</v>
      </c>
      <c r="H75" s="187">
        <f>F75+2</f>
        <v>45623</v>
      </c>
      <c r="I75" s="271"/>
      <c r="J75" s="367"/>
      <c r="K75" s="407"/>
      <c r="L75" s="111"/>
      <c r="M75" s="310"/>
      <c r="N75" s="310"/>
      <c r="O75" s="310"/>
      <c r="P75" s="271"/>
      <c r="Q75" s="359"/>
      <c r="R75" s="180"/>
      <c r="S75" s="177"/>
      <c r="T75" s="265"/>
      <c r="U75" s="265"/>
      <c r="V75" s="157"/>
      <c r="W75" s="159"/>
      <c r="X75" s="265"/>
      <c r="Y75" s="265"/>
      <c r="Z75" s="268"/>
    </row>
    <row r="76" spans="1:26" ht="15.75" thickBot="1" x14ac:dyDescent="0.3">
      <c r="A76" s="223" t="s">
        <v>316</v>
      </c>
      <c r="B76" s="122" t="s">
        <v>150</v>
      </c>
      <c r="C76" s="123">
        <v>448</v>
      </c>
      <c r="D76" s="124" t="s">
        <v>36</v>
      </c>
      <c r="E76" s="100" t="s">
        <v>14</v>
      </c>
      <c r="F76" s="101">
        <f>F71+1</f>
        <v>45621</v>
      </c>
      <c r="G76" s="101">
        <f>F76</f>
        <v>45621</v>
      </c>
      <c r="H76" s="149">
        <f>F76+1</f>
        <v>45622</v>
      </c>
      <c r="I76" s="271"/>
      <c r="J76" s="367"/>
      <c r="K76" s="407"/>
      <c r="L76" s="113"/>
      <c r="M76" s="310"/>
      <c r="N76" s="310"/>
      <c r="O76" s="310"/>
      <c r="P76" s="271"/>
      <c r="Q76" s="359"/>
      <c r="R76" s="181"/>
      <c r="S76" s="178"/>
      <c r="T76" s="265"/>
      <c r="U76" s="265"/>
      <c r="V76" s="157"/>
      <c r="W76" s="159"/>
      <c r="X76" s="265"/>
      <c r="Y76" s="265"/>
      <c r="Z76" s="268"/>
    </row>
    <row r="77" spans="1:26" ht="15.75" thickBot="1" x14ac:dyDescent="0.3">
      <c r="A77" s="215" t="s">
        <v>330</v>
      </c>
      <c r="B77" s="109" t="s">
        <v>35</v>
      </c>
      <c r="C77" s="72">
        <v>447</v>
      </c>
      <c r="D77" s="110" t="s">
        <v>552</v>
      </c>
      <c r="E77" s="73" t="s">
        <v>14</v>
      </c>
      <c r="F77" s="74">
        <f>F71</f>
        <v>45620</v>
      </c>
      <c r="G77" s="74">
        <f>F77+1</f>
        <v>45621</v>
      </c>
      <c r="H77" s="188">
        <f>F77+1</f>
        <v>45621</v>
      </c>
      <c r="I77" s="272"/>
      <c r="J77" s="370"/>
      <c r="K77" s="408"/>
      <c r="M77" s="311"/>
      <c r="N77" s="311"/>
      <c r="O77" s="311"/>
      <c r="P77" s="272"/>
      <c r="Q77" s="361"/>
      <c r="T77" s="266"/>
      <c r="U77" s="266"/>
      <c r="X77" s="266"/>
      <c r="Y77" s="266"/>
      <c r="Z77" s="269"/>
    </row>
    <row r="78" spans="1:26" x14ac:dyDescent="0.25">
      <c r="A78" s="13" t="s">
        <v>52</v>
      </c>
      <c r="B78" s="14"/>
      <c r="C78" s="14"/>
      <c r="D78" s="14"/>
      <c r="E78" s="17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"/>
    </row>
    <row r="79" spans="1:26" x14ac:dyDescent="0.25">
      <c r="A79" s="1"/>
      <c r="B79" s="1"/>
      <c r="C79" s="1"/>
      <c r="D79" s="5"/>
      <c r="E79" s="20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6" x14ac:dyDescent="0.25">
      <c r="A80" s="292" t="s">
        <v>53</v>
      </c>
      <c r="B80" s="293"/>
      <c r="C80" s="293"/>
      <c r="D80" s="293"/>
      <c r="E80" s="293"/>
      <c r="F80" s="294"/>
      <c r="G80" s="313" t="s">
        <v>530</v>
      </c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</row>
    <row r="81" spans="1:25" x14ac:dyDescent="0.25">
      <c r="A81" s="298"/>
      <c r="B81" s="287"/>
      <c r="C81" s="287"/>
      <c r="D81" s="287"/>
      <c r="E81" s="287"/>
      <c r="F81" s="288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</row>
    <row r="82" spans="1:25" x14ac:dyDescent="0.25">
      <c r="A82" s="298"/>
      <c r="B82" s="287"/>
      <c r="C82" s="287"/>
      <c r="D82" s="287"/>
      <c r="E82" s="287"/>
      <c r="F82" s="288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</row>
    <row r="83" spans="1:25" x14ac:dyDescent="0.25">
      <c r="A83" s="286"/>
      <c r="B83" s="287"/>
      <c r="C83" s="287"/>
      <c r="D83" s="287"/>
      <c r="E83" s="287"/>
      <c r="F83" s="288"/>
      <c r="G83" s="312"/>
      <c r="H83" s="312"/>
      <c r="I83" s="312"/>
      <c r="J83" s="312"/>
      <c r="K83" s="312"/>
      <c r="L83" s="312"/>
      <c r="M83" s="312"/>
      <c r="N83" s="312"/>
      <c r="O83" s="312"/>
      <c r="P83" s="312"/>
      <c r="Q83" s="312"/>
      <c r="R83" s="312"/>
      <c r="S83" s="312"/>
      <c r="T83" s="312"/>
      <c r="U83" s="312"/>
      <c r="V83" s="312"/>
      <c r="W83" s="312"/>
      <c r="X83" s="312"/>
      <c r="Y83" s="312"/>
    </row>
    <row r="84" spans="1:25" x14ac:dyDescent="0.25">
      <c r="A84" s="1"/>
      <c r="B84" s="1"/>
      <c r="C84" s="1"/>
      <c r="D84" s="5"/>
      <c r="E84" s="5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25">
      <c r="A85" s="1"/>
      <c r="B85" s="1"/>
      <c r="C85" s="1"/>
      <c r="D85" s="5"/>
      <c r="E85" s="5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x14ac:dyDescent="0.3">
      <c r="A86" s="15" t="s">
        <v>54</v>
      </c>
      <c r="B86" s="16"/>
      <c r="C86" s="16"/>
      <c r="D86" s="17"/>
      <c r="E86" s="5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"/>
    </row>
    <row r="87" spans="1:25" ht="15.75" x14ac:dyDescent="0.3">
      <c r="A87" s="18" t="s">
        <v>55</v>
      </c>
      <c r="B87" s="19"/>
      <c r="C87" s="19"/>
      <c r="D87" s="20"/>
      <c r="E87" s="5"/>
      <c r="F87" s="18"/>
      <c r="G87" s="19"/>
      <c r="H87" s="18" t="s">
        <v>56</v>
      </c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"/>
    </row>
    <row r="88" spans="1:25" ht="15.75" x14ac:dyDescent="0.3">
      <c r="A88" s="18" t="s">
        <v>57</v>
      </c>
      <c r="B88" s="19"/>
      <c r="C88" s="19"/>
      <c r="D88" s="20"/>
      <c r="E88" s="5"/>
      <c r="F88" s="18"/>
      <c r="G88" s="19"/>
      <c r="H88" s="18" t="s">
        <v>58</v>
      </c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"/>
    </row>
    <row r="89" spans="1:25" x14ac:dyDescent="0.25">
      <c r="A89" s="1" t="s">
        <v>59</v>
      </c>
      <c r="B89" s="1"/>
      <c r="C89" s="1"/>
      <c r="D89" s="5"/>
      <c r="E89" s="5"/>
      <c r="F89" s="1"/>
      <c r="G89" s="1"/>
      <c r="H89" s="1" t="s">
        <v>60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25">
      <c r="A90" s="21" t="s">
        <v>61</v>
      </c>
      <c r="B90" s="1"/>
      <c r="C90" s="1"/>
      <c r="D90" s="5"/>
      <c r="E90" s="5"/>
      <c r="F90" s="1"/>
      <c r="G90" s="1"/>
      <c r="H90" s="21" t="s">
        <v>62</v>
      </c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1"/>
    </row>
    <row r="91" spans="1:25" x14ac:dyDescent="0.25">
      <c r="A91" s="1"/>
      <c r="B91" s="1"/>
      <c r="C91" s="1"/>
      <c r="D91" s="5"/>
      <c r="E91" s="5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1" t="s">
        <v>63</v>
      </c>
      <c r="B92" s="1"/>
      <c r="C92" s="1"/>
      <c r="D92" s="5"/>
      <c r="E92" s="5"/>
      <c r="F92" s="1"/>
      <c r="G92" s="1"/>
      <c r="H92" s="1" t="s">
        <v>64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25">
      <c r="A93" s="21" t="s">
        <v>65</v>
      </c>
      <c r="B93" s="1"/>
      <c r="C93" s="1"/>
      <c r="D93" s="5"/>
      <c r="E93" s="5"/>
      <c r="F93" s="1"/>
      <c r="G93" s="1"/>
      <c r="H93" s="21" t="s">
        <v>66</v>
      </c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1"/>
    </row>
  </sheetData>
  <mergeCells count="129">
    <mergeCell ref="X71:X77"/>
    <mergeCell ref="Y71:Y77"/>
    <mergeCell ref="Z71:Z77"/>
    <mergeCell ref="I71:I77"/>
    <mergeCell ref="J71:K77"/>
    <mergeCell ref="M71:M77"/>
    <mergeCell ref="N71:N77"/>
    <mergeCell ref="O71:O77"/>
    <mergeCell ref="P71:P77"/>
    <mergeCell ref="Q71:Q77"/>
    <mergeCell ref="T71:T77"/>
    <mergeCell ref="U71:U77"/>
    <mergeCell ref="X63:X69"/>
    <mergeCell ref="Y63:Y69"/>
    <mergeCell ref="Z63:Z69"/>
    <mergeCell ref="I63:I69"/>
    <mergeCell ref="J63:K69"/>
    <mergeCell ref="M63:M69"/>
    <mergeCell ref="N63:N69"/>
    <mergeCell ref="O63:O69"/>
    <mergeCell ref="P63:P69"/>
    <mergeCell ref="Q63:Q69"/>
    <mergeCell ref="T63:T69"/>
    <mergeCell ref="U63:U69"/>
    <mergeCell ref="X55:X61"/>
    <mergeCell ref="Y55:Y61"/>
    <mergeCell ref="Z55:Z61"/>
    <mergeCell ref="I55:I61"/>
    <mergeCell ref="J55:K61"/>
    <mergeCell ref="M55:M61"/>
    <mergeCell ref="N55:N61"/>
    <mergeCell ref="O55:O61"/>
    <mergeCell ref="P55:P61"/>
    <mergeCell ref="Q55:Q61"/>
    <mergeCell ref="T55:T61"/>
    <mergeCell ref="U55:U61"/>
    <mergeCell ref="I31:I37"/>
    <mergeCell ref="J31:K37"/>
    <mergeCell ref="M31:M37"/>
    <mergeCell ref="N31:N37"/>
    <mergeCell ref="O31:O37"/>
    <mergeCell ref="P31:P37"/>
    <mergeCell ref="Q31:Q37"/>
    <mergeCell ref="T31:T37"/>
    <mergeCell ref="U31:U37"/>
    <mergeCell ref="I39:I45"/>
    <mergeCell ref="J39:K45"/>
    <mergeCell ref="M39:M45"/>
    <mergeCell ref="N39:N45"/>
    <mergeCell ref="O39:O45"/>
    <mergeCell ref="P39:P45"/>
    <mergeCell ref="Q39:Q45"/>
    <mergeCell ref="T39:T45"/>
    <mergeCell ref="U39:U45"/>
    <mergeCell ref="X15:X21"/>
    <mergeCell ref="Y15:Y21"/>
    <mergeCell ref="Z15:Z21"/>
    <mergeCell ref="I15:I21"/>
    <mergeCell ref="J15:K21"/>
    <mergeCell ref="M15:M21"/>
    <mergeCell ref="N15:N21"/>
    <mergeCell ref="O15:O21"/>
    <mergeCell ref="P15:P21"/>
    <mergeCell ref="Q15:Q21"/>
    <mergeCell ref="T15:T21"/>
    <mergeCell ref="U15:U21"/>
    <mergeCell ref="X7:X13"/>
    <mergeCell ref="Y7:Y13"/>
    <mergeCell ref="Z7:Z13"/>
    <mergeCell ref="I7:I13"/>
    <mergeCell ref="J7:K13"/>
    <mergeCell ref="M7:M13"/>
    <mergeCell ref="N7:N13"/>
    <mergeCell ref="O7:O13"/>
    <mergeCell ref="P7:P13"/>
    <mergeCell ref="Q7:Q13"/>
    <mergeCell ref="T7:T13"/>
    <mergeCell ref="U7:U13"/>
    <mergeCell ref="Z5:Z6"/>
    <mergeCell ref="J5:L6"/>
    <mergeCell ref="M5:N5"/>
    <mergeCell ref="P5:P6"/>
    <mergeCell ref="Q5:S6"/>
    <mergeCell ref="T5:U5"/>
    <mergeCell ref="V5:Y5"/>
    <mergeCell ref="A4:F4"/>
    <mergeCell ref="A5:A6"/>
    <mergeCell ref="B5:D6"/>
    <mergeCell ref="E5:E6"/>
    <mergeCell ref="F5:G5"/>
    <mergeCell ref="I5:I6"/>
    <mergeCell ref="A83:F83"/>
    <mergeCell ref="G83:Y83"/>
    <mergeCell ref="A80:F80"/>
    <mergeCell ref="G80:Y80"/>
    <mergeCell ref="A81:F81"/>
    <mergeCell ref="G81:Y81"/>
    <mergeCell ref="A82:F82"/>
    <mergeCell ref="G82:Y82"/>
    <mergeCell ref="I23:I29"/>
    <mergeCell ref="J23:K29"/>
    <mergeCell ref="I47:I53"/>
    <mergeCell ref="J47:K53"/>
    <mergeCell ref="M47:M53"/>
    <mergeCell ref="N47:N53"/>
    <mergeCell ref="M23:M29"/>
    <mergeCell ref="N23:N29"/>
    <mergeCell ref="O23:O29"/>
    <mergeCell ref="P23:P29"/>
    <mergeCell ref="Q23:Q29"/>
    <mergeCell ref="T23:T29"/>
    <mergeCell ref="U23:U29"/>
    <mergeCell ref="X23:X29"/>
    <mergeCell ref="Y23:Y29"/>
    <mergeCell ref="O47:O53"/>
    <mergeCell ref="P47:P53"/>
    <mergeCell ref="Q47:Q53"/>
    <mergeCell ref="T47:T53"/>
    <mergeCell ref="U47:U53"/>
    <mergeCell ref="X47:X53"/>
    <mergeCell ref="Y47:Y53"/>
    <mergeCell ref="Z47:Z53"/>
    <mergeCell ref="Z23:Z29"/>
    <mergeCell ref="X31:X37"/>
    <mergeCell ref="Y31:Y37"/>
    <mergeCell ref="Z31:Z37"/>
    <mergeCell ref="X39:X45"/>
    <mergeCell ref="Y39:Y45"/>
    <mergeCell ref="Z39:Z45"/>
  </mergeCells>
  <conditionalFormatting sqref="F9:H9">
    <cfRule type="timePeriod" dxfId="155" priority="18" timePeriod="lastMonth">
      <formula>AND(MONTH(F9)=MONTH(EDATE(TODAY(),0-1)),YEAR(F9)=YEAR(EDATE(TODAY(),0-1)))</formula>
    </cfRule>
  </conditionalFormatting>
  <conditionalFormatting sqref="F11:H11">
    <cfRule type="timePeriod" dxfId="154" priority="17" timePeriod="lastMonth">
      <formula>AND(MONTH(F11)=MONTH(EDATE(TODAY(),0-1)),YEAR(F11)=YEAR(EDATE(TODAY(),0-1)))</formula>
    </cfRule>
  </conditionalFormatting>
  <conditionalFormatting sqref="F17:H17">
    <cfRule type="timePeriod" dxfId="153" priority="16" timePeriod="lastMonth">
      <formula>AND(MONTH(F17)=MONTH(EDATE(TODAY(),0-1)),YEAR(F17)=YEAR(EDATE(TODAY(),0-1)))</formula>
    </cfRule>
  </conditionalFormatting>
  <conditionalFormatting sqref="F19:H19">
    <cfRule type="timePeriod" dxfId="152" priority="15" timePeriod="lastMonth">
      <formula>AND(MONTH(F19)=MONTH(EDATE(TODAY(),0-1)),YEAR(F19)=YEAR(EDATE(TODAY(),0-1)))</formula>
    </cfRule>
  </conditionalFormatting>
  <conditionalFormatting sqref="F25:H25">
    <cfRule type="timePeriod" dxfId="151" priority="12" timePeriod="lastMonth">
      <formula>AND(MONTH(F25)=MONTH(EDATE(TODAY(),0-1)),YEAR(F25)=YEAR(EDATE(TODAY(),0-1)))</formula>
    </cfRule>
  </conditionalFormatting>
  <conditionalFormatting sqref="F27:H27">
    <cfRule type="timePeriod" dxfId="150" priority="14" timePeriod="lastMonth">
      <formula>AND(MONTH(F27)=MONTH(EDATE(TODAY(),0-1)),YEAR(F27)=YEAR(EDATE(TODAY(),0-1)))</formula>
    </cfRule>
  </conditionalFormatting>
  <conditionalFormatting sqref="F33:H33">
    <cfRule type="timePeriod" dxfId="149" priority="11" timePeriod="lastMonth">
      <formula>AND(MONTH(F33)=MONTH(EDATE(TODAY(),0-1)),YEAR(F33)=YEAR(EDATE(TODAY(),0-1)))</formula>
    </cfRule>
  </conditionalFormatting>
  <conditionalFormatting sqref="F35:H35">
    <cfRule type="timePeriod" dxfId="148" priority="13" timePeriod="lastMonth">
      <formula>AND(MONTH(F35)=MONTH(EDATE(TODAY(),0-1)),YEAR(F35)=YEAR(EDATE(TODAY(),0-1)))</formula>
    </cfRule>
  </conditionalFormatting>
  <conditionalFormatting sqref="F41:H41">
    <cfRule type="timePeriod" dxfId="147" priority="9" timePeriod="lastMonth">
      <formula>AND(MONTH(F41)=MONTH(EDATE(TODAY(),0-1)),YEAR(F41)=YEAR(EDATE(TODAY(),0-1)))</formula>
    </cfRule>
  </conditionalFormatting>
  <conditionalFormatting sqref="F43:H43">
    <cfRule type="timePeriod" dxfId="146" priority="10" timePeriod="lastMonth">
      <formula>AND(MONTH(F43)=MONTH(EDATE(TODAY(),0-1)),YEAR(F43)=YEAR(EDATE(TODAY(),0-1)))</formula>
    </cfRule>
  </conditionalFormatting>
  <conditionalFormatting sqref="F49:H49">
    <cfRule type="timePeriod" dxfId="145" priority="7" timePeriod="lastMonth">
      <formula>AND(MONTH(F49)=MONTH(EDATE(TODAY(),0-1)),YEAR(F49)=YEAR(EDATE(TODAY(),0-1)))</formula>
    </cfRule>
  </conditionalFormatting>
  <conditionalFormatting sqref="F51:H51">
    <cfRule type="timePeriod" dxfId="144" priority="8" timePeriod="lastMonth">
      <formula>AND(MONTH(F51)=MONTH(EDATE(TODAY(),0-1)),YEAR(F51)=YEAR(EDATE(TODAY(),0-1)))</formula>
    </cfRule>
  </conditionalFormatting>
  <conditionalFormatting sqref="F57:H57">
    <cfRule type="timePeriod" dxfId="143" priority="5" timePeriod="lastMonth">
      <formula>AND(MONTH(F57)=MONTH(EDATE(TODAY(),0-1)),YEAR(F57)=YEAR(EDATE(TODAY(),0-1)))</formula>
    </cfRule>
  </conditionalFormatting>
  <conditionalFormatting sqref="F59:H59">
    <cfRule type="timePeriod" dxfId="142" priority="6" timePeriod="lastMonth">
      <formula>AND(MONTH(F59)=MONTH(EDATE(TODAY(),0-1)),YEAR(F59)=YEAR(EDATE(TODAY(),0-1)))</formula>
    </cfRule>
  </conditionalFormatting>
  <conditionalFormatting sqref="F65:H65">
    <cfRule type="timePeriod" dxfId="141" priority="3" timePeriod="lastMonth">
      <formula>AND(MONTH(F65)=MONTH(EDATE(TODAY(),0-1)),YEAR(F65)=YEAR(EDATE(TODAY(),0-1)))</formula>
    </cfRule>
  </conditionalFormatting>
  <conditionalFormatting sqref="F67:H67">
    <cfRule type="timePeriod" dxfId="140" priority="4" timePeriod="lastMonth">
      <formula>AND(MONTH(F67)=MONTH(EDATE(TODAY(),0-1)),YEAR(F67)=YEAR(EDATE(TODAY(),0-1)))</formula>
    </cfRule>
  </conditionalFormatting>
  <conditionalFormatting sqref="F73:H73">
    <cfRule type="timePeriod" dxfId="139" priority="1" timePeriod="lastMonth">
      <formula>AND(MONTH(F73)=MONTH(EDATE(TODAY(),0-1)),YEAR(F73)=YEAR(EDATE(TODAY(),0-1)))</formula>
    </cfRule>
  </conditionalFormatting>
  <conditionalFormatting sqref="F75:H75">
    <cfRule type="timePeriod" dxfId="138" priority="2" timePeriod="lastMonth">
      <formula>AND(MONTH(F75)=MONTH(EDATE(TODAY(),0-1)),YEAR(F75)=YEAR(EDATE(TODAY(),0-1)))</formula>
    </cfRule>
  </conditionalFormatting>
  <hyperlinks>
    <hyperlink ref="H93" r:id="rId1" xr:uid="{0A05595A-2993-43D0-B0B3-BE44881461C1}"/>
    <hyperlink ref="H90" r:id="rId2" xr:uid="{34A3DFAD-E54E-4AC2-BB6C-DCCD8FFC976C}"/>
    <hyperlink ref="A93" r:id="rId3" xr:uid="{18FC1159-FE82-4288-90AB-769015BA5A73}"/>
    <hyperlink ref="A90" r:id="rId4" xr:uid="{14CB51E8-D3AD-4389-9BE4-9C6E76ED85AC}"/>
  </hyperlinks>
  <pageMargins left="0.7" right="0.7" top="0.75" bottom="0.75" header="0.3" footer="0.3"/>
  <headerFooter>
    <oddFooter>&amp;L_x000D_&amp;1#&amp;"Calibri"&amp;10&amp;K000000 Sensitivity: Internal</oddFooter>
  </headerFooter>
  <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5E943-E1B6-40D5-8010-366E8B0EF393}">
  <sheetPr>
    <pageSetUpPr autoPageBreaks="0"/>
  </sheetPr>
  <dimension ref="A1:BR66"/>
  <sheetViews>
    <sheetView showGridLines="0" zoomScaleNormal="100" workbookViewId="0">
      <selection activeCell="A3" sqref="A3"/>
    </sheetView>
  </sheetViews>
  <sheetFormatPr defaultRowHeight="15" x14ac:dyDescent="0.25"/>
  <cols>
    <col min="1" max="1" width="24.140625" customWidth="1"/>
    <col min="2" max="2" width="3.7109375" customWidth="1"/>
    <col min="3" max="3" width="4.7109375" customWidth="1"/>
    <col min="4" max="4" width="3.7109375" style="22" customWidth="1"/>
    <col min="5" max="5" width="8.28515625" style="22" customWidth="1"/>
    <col min="6" max="8" width="10.7109375" customWidth="1"/>
    <col min="9" max="9" width="26.85546875" bestFit="1" customWidth="1"/>
    <col min="10" max="10" width="3.7109375" customWidth="1"/>
    <col min="11" max="11" width="4.7109375" customWidth="1"/>
    <col min="12" max="12" width="3.7109375" customWidth="1"/>
    <col min="13" max="15" width="10.7109375" customWidth="1"/>
    <col min="16" max="16" width="20.140625" bestFit="1" customWidth="1"/>
    <col min="17" max="17" width="3.7109375" customWidth="1"/>
    <col min="18" max="18" width="4.7109375" customWidth="1"/>
    <col min="19" max="19" width="3.7109375" customWidth="1"/>
    <col min="20" max="21" width="10.7109375" customWidth="1"/>
    <col min="22" max="22" width="9.7109375" hidden="1" customWidth="1"/>
    <col min="23" max="23" width="12.28515625" hidden="1" customWidth="1"/>
    <col min="24" max="24" width="12.5703125" bestFit="1" customWidth="1"/>
    <col min="25" max="25" width="8.7109375" bestFit="1" customWidth="1"/>
    <col min="26" max="26" width="29.42578125" bestFit="1" customWidth="1"/>
    <col min="27" max="70" width="8.7109375" style="1"/>
  </cols>
  <sheetData>
    <row r="1" spans="1:70" s="1" customFormat="1" ht="24.75" customHeight="1" x14ac:dyDescent="0.5">
      <c r="A1" s="1" t="s">
        <v>19</v>
      </c>
      <c r="B1" s="2"/>
      <c r="C1" s="2"/>
      <c r="D1" s="3"/>
      <c r="E1" s="3"/>
    </row>
    <row r="2" spans="1:70" s="1" customFormat="1" ht="24.75" customHeight="1" x14ac:dyDescent="0.5">
      <c r="A2" s="4" t="s">
        <v>20</v>
      </c>
      <c r="B2" s="3" t="s">
        <v>16</v>
      </c>
      <c r="D2" s="5"/>
      <c r="E2" s="5"/>
      <c r="AC2" s="2"/>
      <c r="AD2" s="2"/>
      <c r="AE2" s="2"/>
    </row>
    <row r="3" spans="1:70" s="1" customFormat="1" ht="24.75" customHeight="1" x14ac:dyDescent="0.5">
      <c r="B3" s="6"/>
      <c r="C3" s="7"/>
      <c r="D3" s="4"/>
      <c r="E3" s="4"/>
      <c r="AC3" s="2"/>
      <c r="AD3" s="2"/>
      <c r="AE3" s="2"/>
    </row>
    <row r="4" spans="1:70" ht="25.5" thickBot="1" x14ac:dyDescent="0.55000000000000004">
      <c r="A4" s="245" t="s">
        <v>98</v>
      </c>
      <c r="B4" s="246"/>
      <c r="C4" s="246"/>
      <c r="D4" s="246"/>
      <c r="E4" s="246"/>
      <c r="F4" s="246"/>
      <c r="G4" s="25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8"/>
      <c r="AA4" s="8"/>
      <c r="AC4" s="2"/>
      <c r="AD4" s="2"/>
      <c r="AE4" s="2"/>
    </row>
    <row r="5" spans="1:70" ht="24.75" customHeight="1" thickBot="1" x14ac:dyDescent="0.55000000000000004">
      <c r="A5" s="247" t="s">
        <v>22</v>
      </c>
      <c r="B5" s="249" t="s">
        <v>23</v>
      </c>
      <c r="C5" s="250"/>
      <c r="D5" s="251"/>
      <c r="E5" s="255" t="s">
        <v>24</v>
      </c>
      <c r="F5" s="257" t="s">
        <v>24</v>
      </c>
      <c r="G5" s="258"/>
      <c r="H5" s="49" t="s">
        <v>25</v>
      </c>
      <c r="I5" s="247" t="s">
        <v>139</v>
      </c>
      <c r="J5" s="249" t="s">
        <v>23</v>
      </c>
      <c r="K5" s="250"/>
      <c r="L5" s="251"/>
      <c r="M5" s="257" t="s">
        <v>26</v>
      </c>
      <c r="N5" s="258"/>
      <c r="O5" s="49" t="s">
        <v>126</v>
      </c>
      <c r="P5" s="247" t="s">
        <v>165</v>
      </c>
      <c r="Q5" s="249" t="s">
        <v>23</v>
      </c>
      <c r="R5" s="250"/>
      <c r="S5" s="251"/>
      <c r="T5" s="257" t="s">
        <v>126</v>
      </c>
      <c r="U5" s="258"/>
      <c r="V5" s="456" t="s">
        <v>27</v>
      </c>
      <c r="W5" s="345"/>
      <c r="X5" s="345"/>
      <c r="Y5" s="457"/>
      <c r="Z5" s="282" t="s">
        <v>28</v>
      </c>
      <c r="AA5" s="23"/>
      <c r="AB5"/>
      <c r="AC5" s="24"/>
      <c r="AD5" s="24"/>
      <c r="AE5" s="24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</row>
    <row r="6" spans="1:70" s="12" customFormat="1" ht="24.75" customHeight="1" thickBot="1" x14ac:dyDescent="0.55000000000000004">
      <c r="A6" s="248"/>
      <c r="B6" s="252"/>
      <c r="C6" s="253"/>
      <c r="D6" s="254"/>
      <c r="E6" s="256"/>
      <c r="F6" s="9" t="s">
        <v>29</v>
      </c>
      <c r="G6" s="9" t="s">
        <v>30</v>
      </c>
      <c r="H6" s="10" t="s">
        <v>29</v>
      </c>
      <c r="I6" s="248"/>
      <c r="J6" s="252"/>
      <c r="K6" s="253"/>
      <c r="L6" s="254"/>
      <c r="M6" s="9" t="s">
        <v>29</v>
      </c>
      <c r="N6" s="9" t="s">
        <v>30</v>
      </c>
      <c r="O6" s="10" t="s">
        <v>29</v>
      </c>
      <c r="P6" s="248"/>
      <c r="Q6" s="252"/>
      <c r="R6" s="253"/>
      <c r="S6" s="254"/>
      <c r="T6" s="9" t="s">
        <v>29</v>
      </c>
      <c r="U6" s="9" t="s">
        <v>30</v>
      </c>
      <c r="V6" s="10" t="s">
        <v>93</v>
      </c>
      <c r="W6" s="10" t="s">
        <v>92</v>
      </c>
      <c r="X6" s="10" t="s">
        <v>99</v>
      </c>
      <c r="Y6" s="10" t="s">
        <v>74</v>
      </c>
      <c r="Z6" s="308"/>
      <c r="AA6" s="11"/>
      <c r="AB6" s="11"/>
      <c r="AC6" s="2"/>
      <c r="AD6" s="2"/>
      <c r="AE6" s="2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</row>
    <row r="7" spans="1:70" x14ac:dyDescent="0.25">
      <c r="A7" s="53" t="s">
        <v>300</v>
      </c>
      <c r="B7" s="54" t="s">
        <v>39</v>
      </c>
      <c r="C7" s="55">
        <v>440</v>
      </c>
      <c r="D7" s="56" t="s">
        <v>36</v>
      </c>
      <c r="E7" s="83" t="s">
        <v>37</v>
      </c>
      <c r="F7" s="84">
        <v>45564</v>
      </c>
      <c r="G7" s="84">
        <f>F7+1</f>
        <v>45565</v>
      </c>
      <c r="H7" s="84">
        <f>F7+5</f>
        <v>45569</v>
      </c>
      <c r="I7" s="270" t="s">
        <v>406</v>
      </c>
      <c r="J7" s="366" t="s">
        <v>339</v>
      </c>
      <c r="K7" s="337"/>
      <c r="L7" s="406"/>
      <c r="M7" s="309">
        <v>45576</v>
      </c>
      <c r="N7" s="309">
        <f>M7+1</f>
        <v>45577</v>
      </c>
      <c r="O7" s="309">
        <f>M7+8</f>
        <v>45584</v>
      </c>
      <c r="P7" s="270" t="s">
        <v>541</v>
      </c>
      <c r="Q7" s="273" t="s">
        <v>542</v>
      </c>
      <c r="R7" s="274"/>
      <c r="S7" s="275"/>
      <c r="T7" s="264">
        <v>45590</v>
      </c>
      <c r="U7" s="264">
        <f>T7+1</f>
        <v>45591</v>
      </c>
      <c r="V7" s="156">
        <f>T7+26</f>
        <v>45616</v>
      </c>
      <c r="W7" s="158">
        <f>T7+28</f>
        <v>45618</v>
      </c>
      <c r="X7" s="264">
        <f>T7+39</f>
        <v>45629</v>
      </c>
      <c r="Y7" s="264">
        <f>T7+44</f>
        <v>45634</v>
      </c>
      <c r="Z7" s="166" t="s">
        <v>550</v>
      </c>
    </row>
    <row r="8" spans="1:70" x14ac:dyDescent="0.25">
      <c r="A8" s="59" t="s">
        <v>300</v>
      </c>
      <c r="B8" s="60" t="s">
        <v>39</v>
      </c>
      <c r="C8" s="61">
        <v>440</v>
      </c>
      <c r="D8" s="62" t="s">
        <v>36</v>
      </c>
      <c r="E8" s="63" t="s">
        <v>40</v>
      </c>
      <c r="F8" s="64">
        <f>F7+3</f>
        <v>45567</v>
      </c>
      <c r="G8" s="64">
        <f>F8+1</f>
        <v>45568</v>
      </c>
      <c r="H8" s="64">
        <f>F8+2</f>
        <v>45569</v>
      </c>
      <c r="I8" s="271"/>
      <c r="J8" s="367"/>
      <c r="K8" s="368"/>
      <c r="L8" s="407"/>
      <c r="M8" s="310"/>
      <c r="N8" s="310"/>
      <c r="O8" s="310"/>
      <c r="P8" s="271"/>
      <c r="Q8" s="276"/>
      <c r="R8" s="277"/>
      <c r="S8" s="278"/>
      <c r="T8" s="265"/>
      <c r="U8" s="265"/>
      <c r="V8" s="157"/>
      <c r="W8" s="159"/>
      <c r="X8" s="265"/>
      <c r="Y8" s="265"/>
      <c r="Z8" s="219" t="s">
        <v>548</v>
      </c>
    </row>
    <row r="9" spans="1:70" x14ac:dyDescent="0.25">
      <c r="A9" s="204" t="s">
        <v>179</v>
      </c>
      <c r="B9" s="66" t="s">
        <v>76</v>
      </c>
      <c r="C9" s="67">
        <v>437</v>
      </c>
      <c r="D9" s="68" t="s">
        <v>77</v>
      </c>
      <c r="E9" s="69" t="s">
        <v>41</v>
      </c>
      <c r="F9" s="70">
        <f>F7</f>
        <v>45564</v>
      </c>
      <c r="G9" s="70">
        <f>F9+1</f>
        <v>45565</v>
      </c>
      <c r="H9" s="70">
        <f>F9+3</f>
        <v>45567</v>
      </c>
      <c r="I9" s="271"/>
      <c r="J9" s="367"/>
      <c r="K9" s="368"/>
      <c r="L9" s="407"/>
      <c r="M9" s="310"/>
      <c r="N9" s="310"/>
      <c r="O9" s="310"/>
      <c r="P9" s="271"/>
      <c r="Q9" s="276"/>
      <c r="R9" s="277"/>
      <c r="S9" s="278"/>
      <c r="T9" s="265"/>
      <c r="U9" s="265"/>
      <c r="V9" s="157"/>
      <c r="W9" s="159"/>
      <c r="X9" s="265"/>
      <c r="Y9" s="265"/>
      <c r="Z9" s="219" t="s">
        <v>549</v>
      </c>
    </row>
    <row r="10" spans="1:70" ht="15.75" thickBot="1" x14ac:dyDescent="0.3">
      <c r="A10" s="207" t="s">
        <v>330</v>
      </c>
      <c r="B10" s="161" t="s">
        <v>35</v>
      </c>
      <c r="C10" s="162">
        <v>440</v>
      </c>
      <c r="D10" s="163" t="s">
        <v>36</v>
      </c>
      <c r="E10" s="164" t="s">
        <v>41</v>
      </c>
      <c r="F10" s="165">
        <v>45565</v>
      </c>
      <c r="G10" s="165">
        <f>F10+1</f>
        <v>45566</v>
      </c>
      <c r="H10" s="165">
        <f>F10+2</f>
        <v>45567</v>
      </c>
      <c r="I10" s="272"/>
      <c r="J10" s="370"/>
      <c r="K10" s="340"/>
      <c r="L10" s="408"/>
      <c r="M10" s="311"/>
      <c r="N10" s="311"/>
      <c r="O10" s="311"/>
      <c r="P10" s="272"/>
      <c r="Q10" s="279"/>
      <c r="R10" s="280"/>
      <c r="S10" s="281"/>
      <c r="T10" s="266"/>
      <c r="U10" s="266"/>
      <c r="V10" s="157"/>
      <c r="W10" s="159"/>
      <c r="X10" s="266"/>
      <c r="Y10" s="266"/>
      <c r="Z10" s="168"/>
    </row>
    <row r="11" spans="1:70" ht="15.75" thickBot="1" x14ac:dyDescent="0.3"/>
    <row r="12" spans="1:70" x14ac:dyDescent="0.25">
      <c r="A12" s="53" t="s">
        <v>290</v>
      </c>
      <c r="B12" s="54" t="s">
        <v>39</v>
      </c>
      <c r="C12" s="55">
        <v>441</v>
      </c>
      <c r="D12" s="56" t="s">
        <v>36</v>
      </c>
      <c r="E12" s="83" t="s">
        <v>37</v>
      </c>
      <c r="F12" s="84">
        <f>F7+7</f>
        <v>45571</v>
      </c>
      <c r="G12" s="84">
        <f>F12+1</f>
        <v>45572</v>
      </c>
      <c r="H12" s="84">
        <f>F12+5</f>
        <v>45576</v>
      </c>
      <c r="I12" s="270" t="s">
        <v>120</v>
      </c>
      <c r="J12" s="366" t="s">
        <v>345</v>
      </c>
      <c r="K12" s="337"/>
      <c r="L12" s="406"/>
      <c r="M12" s="309">
        <f>M7+7</f>
        <v>45583</v>
      </c>
      <c r="N12" s="309">
        <f>M12+1</f>
        <v>45584</v>
      </c>
      <c r="O12" s="309">
        <f>M12+8</f>
        <v>45591</v>
      </c>
      <c r="P12" s="270" t="s">
        <v>582</v>
      </c>
      <c r="Q12" s="273" t="s">
        <v>421</v>
      </c>
      <c r="R12" s="274"/>
      <c r="S12" s="275"/>
      <c r="T12" s="264">
        <f>T7+7</f>
        <v>45597</v>
      </c>
      <c r="U12" s="264">
        <f>T12+1</f>
        <v>45598</v>
      </c>
      <c r="V12" s="156">
        <f>T12+26</f>
        <v>45623</v>
      </c>
      <c r="W12" s="158">
        <f>T12+28</f>
        <v>45625</v>
      </c>
      <c r="X12" s="264">
        <f>T12+39</f>
        <v>45636</v>
      </c>
      <c r="Y12" s="264">
        <f>T12+44</f>
        <v>45641</v>
      </c>
      <c r="Z12" s="166" t="s">
        <v>550</v>
      </c>
    </row>
    <row r="13" spans="1:70" x14ac:dyDescent="0.25">
      <c r="A13" s="59" t="s">
        <v>290</v>
      </c>
      <c r="B13" s="60" t="s">
        <v>39</v>
      </c>
      <c r="C13" s="61">
        <v>441</v>
      </c>
      <c r="D13" s="62" t="s">
        <v>36</v>
      </c>
      <c r="E13" s="63" t="s">
        <v>40</v>
      </c>
      <c r="F13" s="64">
        <f>F12+3</f>
        <v>45574</v>
      </c>
      <c r="G13" s="64">
        <f>F13+1</f>
        <v>45575</v>
      </c>
      <c r="H13" s="64">
        <f>F13+2</f>
        <v>45576</v>
      </c>
      <c r="I13" s="271"/>
      <c r="J13" s="367"/>
      <c r="K13" s="368"/>
      <c r="L13" s="407"/>
      <c r="M13" s="310"/>
      <c r="N13" s="310"/>
      <c r="O13" s="310"/>
      <c r="P13" s="271"/>
      <c r="Q13" s="276"/>
      <c r="R13" s="277"/>
      <c r="S13" s="278"/>
      <c r="T13" s="265"/>
      <c r="U13" s="265"/>
      <c r="V13" s="157"/>
      <c r="W13" s="159"/>
      <c r="X13" s="265"/>
      <c r="Y13" s="265"/>
      <c r="Z13" s="219" t="s">
        <v>548</v>
      </c>
    </row>
    <row r="14" spans="1:70" x14ac:dyDescent="0.25">
      <c r="A14" s="204" t="s">
        <v>186</v>
      </c>
      <c r="B14" s="66" t="s">
        <v>76</v>
      </c>
      <c r="C14" s="67">
        <v>438</v>
      </c>
      <c r="D14" s="68" t="s">
        <v>77</v>
      </c>
      <c r="E14" s="69" t="s">
        <v>41</v>
      </c>
      <c r="F14" s="70">
        <f>F12</f>
        <v>45571</v>
      </c>
      <c r="G14" s="70">
        <f>F14+1</f>
        <v>45572</v>
      </c>
      <c r="H14" s="70">
        <f>F14+3</f>
        <v>45574</v>
      </c>
      <c r="I14" s="271"/>
      <c r="J14" s="367"/>
      <c r="K14" s="368"/>
      <c r="L14" s="407"/>
      <c r="M14" s="310"/>
      <c r="N14" s="310"/>
      <c r="O14" s="310"/>
      <c r="P14" s="271"/>
      <c r="Q14" s="276"/>
      <c r="R14" s="277"/>
      <c r="S14" s="278"/>
      <c r="T14" s="265"/>
      <c r="U14" s="265"/>
      <c r="V14" s="157"/>
      <c r="W14" s="159"/>
      <c r="X14" s="265"/>
      <c r="Y14" s="265"/>
      <c r="Z14" s="219" t="s">
        <v>549</v>
      </c>
    </row>
    <row r="15" spans="1:70" ht="15.75" thickBot="1" x14ac:dyDescent="0.3">
      <c r="A15" s="216" t="s">
        <v>151</v>
      </c>
      <c r="B15" s="161" t="s">
        <v>35</v>
      </c>
      <c r="C15" s="162">
        <v>441</v>
      </c>
      <c r="D15" s="163" t="s">
        <v>36</v>
      </c>
      <c r="E15" s="164" t="s">
        <v>41</v>
      </c>
      <c r="F15" s="165">
        <f>F10+7</f>
        <v>45572</v>
      </c>
      <c r="G15" s="165">
        <f>F15+1</f>
        <v>45573</v>
      </c>
      <c r="H15" s="165">
        <f>F15+2</f>
        <v>45574</v>
      </c>
      <c r="I15" s="272"/>
      <c r="J15" s="370"/>
      <c r="K15" s="340"/>
      <c r="L15" s="408"/>
      <c r="M15" s="311"/>
      <c r="N15" s="311"/>
      <c r="O15" s="311"/>
      <c r="P15" s="272"/>
      <c r="Q15" s="279"/>
      <c r="R15" s="280"/>
      <c r="S15" s="281"/>
      <c r="T15" s="266"/>
      <c r="U15" s="266"/>
      <c r="V15" s="157"/>
      <c r="W15" s="159"/>
      <c r="X15" s="266"/>
      <c r="Y15" s="266"/>
      <c r="Z15" s="168"/>
    </row>
    <row r="16" spans="1:70" ht="15.75" thickBot="1" x14ac:dyDescent="0.3"/>
    <row r="17" spans="1:26" x14ac:dyDescent="0.25">
      <c r="A17" s="53" t="s">
        <v>82</v>
      </c>
      <c r="B17" s="54" t="s">
        <v>39</v>
      </c>
      <c r="C17" s="55">
        <v>442</v>
      </c>
      <c r="D17" s="56" t="s">
        <v>36</v>
      </c>
      <c r="E17" s="83" t="s">
        <v>37</v>
      </c>
      <c r="F17" s="84">
        <f>F12+7</f>
        <v>45578</v>
      </c>
      <c r="G17" s="84">
        <f>F17+1</f>
        <v>45579</v>
      </c>
      <c r="H17" s="84">
        <f>F17+5</f>
        <v>45583</v>
      </c>
      <c r="I17" s="270" t="s">
        <v>291</v>
      </c>
      <c r="J17" s="366" t="s">
        <v>353</v>
      </c>
      <c r="K17" s="337"/>
      <c r="L17" s="406"/>
      <c r="M17" s="309">
        <f>M12+7</f>
        <v>45590</v>
      </c>
      <c r="N17" s="309">
        <f>M17+1</f>
        <v>45591</v>
      </c>
      <c r="O17" s="309">
        <f>M17+8</f>
        <v>45598</v>
      </c>
      <c r="P17" s="270" t="s">
        <v>478</v>
      </c>
      <c r="Q17" s="273" t="s">
        <v>479</v>
      </c>
      <c r="R17" s="274"/>
      <c r="S17" s="275"/>
      <c r="T17" s="264">
        <f>T12+7</f>
        <v>45604</v>
      </c>
      <c r="U17" s="264">
        <f>T17+1</f>
        <v>45605</v>
      </c>
      <c r="V17" s="156">
        <f>T17+26</f>
        <v>45630</v>
      </c>
      <c r="W17" s="158">
        <f>T17+28</f>
        <v>45632</v>
      </c>
      <c r="X17" s="264">
        <f>T17+39</f>
        <v>45643</v>
      </c>
      <c r="Y17" s="264">
        <f>T17+44</f>
        <v>45648</v>
      </c>
      <c r="Z17" s="166" t="s">
        <v>550</v>
      </c>
    </row>
    <row r="18" spans="1:26" x14ac:dyDescent="0.25">
      <c r="A18" s="59" t="s">
        <v>82</v>
      </c>
      <c r="B18" s="60" t="s">
        <v>39</v>
      </c>
      <c r="C18" s="61">
        <v>442</v>
      </c>
      <c r="D18" s="62" t="s">
        <v>36</v>
      </c>
      <c r="E18" s="63" t="s">
        <v>40</v>
      </c>
      <c r="F18" s="64">
        <f>F17+3</f>
        <v>45581</v>
      </c>
      <c r="G18" s="64">
        <f>F18+1</f>
        <v>45582</v>
      </c>
      <c r="H18" s="64">
        <f>F18+2</f>
        <v>45583</v>
      </c>
      <c r="I18" s="271"/>
      <c r="J18" s="367"/>
      <c r="K18" s="368"/>
      <c r="L18" s="407"/>
      <c r="M18" s="310"/>
      <c r="N18" s="310"/>
      <c r="O18" s="310"/>
      <c r="P18" s="271"/>
      <c r="Q18" s="276"/>
      <c r="R18" s="277"/>
      <c r="S18" s="278"/>
      <c r="T18" s="265"/>
      <c r="U18" s="265"/>
      <c r="V18" s="157"/>
      <c r="W18" s="159"/>
      <c r="X18" s="265"/>
      <c r="Y18" s="265"/>
      <c r="Z18" s="219" t="s">
        <v>548</v>
      </c>
    </row>
    <row r="19" spans="1:26" x14ac:dyDescent="0.25">
      <c r="A19" s="204" t="s">
        <v>149</v>
      </c>
      <c r="B19" s="66" t="s">
        <v>76</v>
      </c>
      <c r="C19" s="67">
        <v>439</v>
      </c>
      <c r="D19" s="68" t="s">
        <v>77</v>
      </c>
      <c r="E19" s="69" t="s">
        <v>41</v>
      </c>
      <c r="F19" s="70">
        <f>F17</f>
        <v>45578</v>
      </c>
      <c r="G19" s="70">
        <f>F19+1</f>
        <v>45579</v>
      </c>
      <c r="H19" s="70">
        <f>F19+3</f>
        <v>45581</v>
      </c>
      <c r="I19" s="271"/>
      <c r="J19" s="367"/>
      <c r="K19" s="368"/>
      <c r="L19" s="407"/>
      <c r="M19" s="310"/>
      <c r="N19" s="310"/>
      <c r="O19" s="310"/>
      <c r="P19" s="271"/>
      <c r="Q19" s="276"/>
      <c r="R19" s="277"/>
      <c r="S19" s="278"/>
      <c r="T19" s="265"/>
      <c r="U19" s="265"/>
      <c r="V19" s="157"/>
      <c r="W19" s="159"/>
      <c r="X19" s="265"/>
      <c r="Y19" s="265"/>
      <c r="Z19" s="219" t="s">
        <v>549</v>
      </c>
    </row>
    <row r="20" spans="1:26" ht="15.75" thickBot="1" x14ac:dyDescent="0.3">
      <c r="A20" s="207" t="s">
        <v>415</v>
      </c>
      <c r="B20" s="161" t="s">
        <v>35</v>
      </c>
      <c r="C20" s="162">
        <v>442</v>
      </c>
      <c r="D20" s="163" t="s">
        <v>36</v>
      </c>
      <c r="E20" s="164" t="s">
        <v>41</v>
      </c>
      <c r="F20" s="165">
        <f>F15+7</f>
        <v>45579</v>
      </c>
      <c r="G20" s="165">
        <f>F20+1</f>
        <v>45580</v>
      </c>
      <c r="H20" s="165">
        <f>F20+2</f>
        <v>45581</v>
      </c>
      <c r="I20" s="272"/>
      <c r="J20" s="370"/>
      <c r="K20" s="340"/>
      <c r="L20" s="408"/>
      <c r="M20" s="311"/>
      <c r="N20" s="311"/>
      <c r="O20" s="311"/>
      <c r="P20" s="272"/>
      <c r="Q20" s="279"/>
      <c r="R20" s="280"/>
      <c r="S20" s="281"/>
      <c r="T20" s="266"/>
      <c r="U20" s="266"/>
      <c r="V20" s="157"/>
      <c r="W20" s="159"/>
      <c r="X20" s="266"/>
      <c r="Y20" s="266"/>
      <c r="Z20" s="168"/>
    </row>
    <row r="21" spans="1:26" ht="15.75" thickBot="1" x14ac:dyDescent="0.3"/>
    <row r="22" spans="1:26" x14ac:dyDescent="0.25">
      <c r="A22" s="53" t="s">
        <v>349</v>
      </c>
      <c r="B22" s="54" t="s">
        <v>39</v>
      </c>
      <c r="C22" s="55">
        <v>443</v>
      </c>
      <c r="D22" s="56" t="s">
        <v>36</v>
      </c>
      <c r="E22" s="83" t="s">
        <v>37</v>
      </c>
      <c r="F22" s="84">
        <f>F17+7</f>
        <v>45585</v>
      </c>
      <c r="G22" s="84">
        <f>F22+1</f>
        <v>45586</v>
      </c>
      <c r="H22" s="84">
        <f>F22+5</f>
        <v>45590</v>
      </c>
      <c r="I22" s="270" t="s">
        <v>302</v>
      </c>
      <c r="J22" s="366" t="s">
        <v>358</v>
      </c>
      <c r="K22" s="337"/>
      <c r="L22" s="406"/>
      <c r="M22" s="309">
        <f>M17+7</f>
        <v>45597</v>
      </c>
      <c r="N22" s="309">
        <f>M22+1</f>
        <v>45598</v>
      </c>
      <c r="O22" s="309">
        <f>M22+8</f>
        <v>45605</v>
      </c>
      <c r="P22" s="270" t="s">
        <v>498</v>
      </c>
      <c r="Q22" s="273" t="s">
        <v>456</v>
      </c>
      <c r="R22" s="274"/>
      <c r="S22" s="275"/>
      <c r="T22" s="264">
        <f>T17+7</f>
        <v>45611</v>
      </c>
      <c r="U22" s="264">
        <f>T22+1</f>
        <v>45612</v>
      </c>
      <c r="V22" s="156">
        <f>T22+26</f>
        <v>45637</v>
      </c>
      <c r="W22" s="158">
        <f>T22+28</f>
        <v>45639</v>
      </c>
      <c r="X22" s="264">
        <f>T22+39</f>
        <v>45650</v>
      </c>
      <c r="Y22" s="264">
        <f>T22+44</f>
        <v>45655</v>
      </c>
      <c r="Z22" s="166" t="s">
        <v>550</v>
      </c>
    </row>
    <row r="23" spans="1:26" x14ac:dyDescent="0.25">
      <c r="A23" s="59" t="s">
        <v>349</v>
      </c>
      <c r="B23" s="60" t="s">
        <v>39</v>
      </c>
      <c r="C23" s="61">
        <v>443</v>
      </c>
      <c r="D23" s="62" t="s">
        <v>36</v>
      </c>
      <c r="E23" s="63" t="s">
        <v>40</v>
      </c>
      <c r="F23" s="64">
        <f>F22+3</f>
        <v>45588</v>
      </c>
      <c r="G23" s="64">
        <f>F23+1</f>
        <v>45589</v>
      </c>
      <c r="H23" s="64">
        <f>F23+2</f>
        <v>45590</v>
      </c>
      <c r="I23" s="271"/>
      <c r="J23" s="367"/>
      <c r="K23" s="368"/>
      <c r="L23" s="407"/>
      <c r="M23" s="310"/>
      <c r="N23" s="310"/>
      <c r="O23" s="310"/>
      <c r="P23" s="271"/>
      <c r="Q23" s="276"/>
      <c r="R23" s="277"/>
      <c r="S23" s="278"/>
      <c r="T23" s="265"/>
      <c r="U23" s="265"/>
      <c r="V23" s="157"/>
      <c r="W23" s="159"/>
      <c r="X23" s="265"/>
      <c r="Y23" s="265"/>
      <c r="Z23" s="219" t="s">
        <v>548</v>
      </c>
    </row>
    <row r="24" spans="1:26" x14ac:dyDescent="0.25">
      <c r="A24" s="204" t="s">
        <v>177</v>
      </c>
      <c r="B24" s="66" t="s">
        <v>76</v>
      </c>
      <c r="C24" s="67">
        <v>440</v>
      </c>
      <c r="D24" s="68" t="s">
        <v>77</v>
      </c>
      <c r="E24" s="69" t="s">
        <v>41</v>
      </c>
      <c r="F24" s="70">
        <f>F22</f>
        <v>45585</v>
      </c>
      <c r="G24" s="70">
        <f>F24+1</f>
        <v>45586</v>
      </c>
      <c r="H24" s="70">
        <f>F24+3</f>
        <v>45588</v>
      </c>
      <c r="I24" s="271"/>
      <c r="J24" s="367"/>
      <c r="K24" s="368"/>
      <c r="L24" s="407"/>
      <c r="M24" s="310"/>
      <c r="N24" s="310"/>
      <c r="O24" s="310"/>
      <c r="P24" s="271"/>
      <c r="Q24" s="276"/>
      <c r="R24" s="277"/>
      <c r="S24" s="278"/>
      <c r="T24" s="265"/>
      <c r="U24" s="265"/>
      <c r="V24" s="157"/>
      <c r="W24" s="159"/>
      <c r="X24" s="265"/>
      <c r="Y24" s="265"/>
      <c r="Z24" s="219" t="s">
        <v>549</v>
      </c>
    </row>
    <row r="25" spans="1:26" ht="15.75" thickBot="1" x14ac:dyDescent="0.3">
      <c r="A25" s="207" t="s">
        <v>34</v>
      </c>
      <c r="B25" s="161" t="s">
        <v>35</v>
      </c>
      <c r="C25" s="162">
        <v>443</v>
      </c>
      <c r="D25" s="163" t="s">
        <v>36</v>
      </c>
      <c r="E25" s="164" t="s">
        <v>41</v>
      </c>
      <c r="F25" s="165">
        <f>F20+7</f>
        <v>45586</v>
      </c>
      <c r="G25" s="165">
        <f>F25+1</f>
        <v>45587</v>
      </c>
      <c r="H25" s="165">
        <f>F25+2</f>
        <v>45588</v>
      </c>
      <c r="I25" s="272"/>
      <c r="J25" s="370"/>
      <c r="K25" s="340"/>
      <c r="L25" s="408"/>
      <c r="M25" s="311"/>
      <c r="N25" s="311"/>
      <c r="O25" s="311"/>
      <c r="P25" s="272"/>
      <c r="Q25" s="279"/>
      <c r="R25" s="280"/>
      <c r="S25" s="281"/>
      <c r="T25" s="266"/>
      <c r="U25" s="266"/>
      <c r="V25" s="157"/>
      <c r="W25" s="159"/>
      <c r="X25" s="266"/>
      <c r="Y25" s="266"/>
      <c r="Z25" s="168"/>
    </row>
    <row r="26" spans="1:26" ht="15.75" thickBot="1" x14ac:dyDescent="0.3"/>
    <row r="27" spans="1:26" x14ac:dyDescent="0.25">
      <c r="A27" s="53" t="s">
        <v>464</v>
      </c>
      <c r="B27" s="54" t="s">
        <v>39</v>
      </c>
      <c r="C27" s="55">
        <v>444</v>
      </c>
      <c r="D27" s="56" t="s">
        <v>36</v>
      </c>
      <c r="E27" s="83" t="s">
        <v>37</v>
      </c>
      <c r="F27" s="84">
        <f>F22+7</f>
        <v>45592</v>
      </c>
      <c r="G27" s="84">
        <f>F27+1</f>
        <v>45593</v>
      </c>
      <c r="H27" s="84">
        <f>F27+5</f>
        <v>45597</v>
      </c>
      <c r="I27" s="270" t="s">
        <v>480</v>
      </c>
      <c r="J27" s="366" t="s">
        <v>367</v>
      </c>
      <c r="K27" s="337"/>
      <c r="L27" s="406"/>
      <c r="M27" s="309">
        <f>M22+7</f>
        <v>45604</v>
      </c>
      <c r="N27" s="309">
        <f>M27+1</f>
        <v>45605</v>
      </c>
      <c r="O27" s="309">
        <f>M27+8</f>
        <v>45612</v>
      </c>
      <c r="P27" s="270" t="s">
        <v>499</v>
      </c>
      <c r="Q27" s="273" t="s">
        <v>481</v>
      </c>
      <c r="R27" s="274"/>
      <c r="S27" s="275"/>
      <c r="T27" s="264">
        <f>T22+7</f>
        <v>45618</v>
      </c>
      <c r="U27" s="264">
        <f>T27+1</f>
        <v>45619</v>
      </c>
      <c r="V27" s="156">
        <f>T27+26</f>
        <v>45644</v>
      </c>
      <c r="W27" s="158">
        <f>T27+28</f>
        <v>45646</v>
      </c>
      <c r="X27" s="264">
        <f>T27+39</f>
        <v>45657</v>
      </c>
      <c r="Y27" s="264">
        <f>T27+44</f>
        <v>45662</v>
      </c>
      <c r="Z27" s="166" t="s">
        <v>550</v>
      </c>
    </row>
    <row r="28" spans="1:26" x14ac:dyDescent="0.25">
      <c r="A28" s="59" t="s">
        <v>464</v>
      </c>
      <c r="B28" s="60" t="s">
        <v>39</v>
      </c>
      <c r="C28" s="61">
        <v>444</v>
      </c>
      <c r="D28" s="62" t="s">
        <v>36</v>
      </c>
      <c r="E28" s="63" t="s">
        <v>40</v>
      </c>
      <c r="F28" s="64">
        <f>F27+3</f>
        <v>45595</v>
      </c>
      <c r="G28" s="64">
        <f>F28+1</f>
        <v>45596</v>
      </c>
      <c r="H28" s="64">
        <f>F28+2</f>
        <v>45597</v>
      </c>
      <c r="I28" s="271"/>
      <c r="J28" s="367"/>
      <c r="K28" s="368"/>
      <c r="L28" s="407"/>
      <c r="M28" s="310"/>
      <c r="N28" s="310"/>
      <c r="O28" s="310"/>
      <c r="P28" s="271"/>
      <c r="Q28" s="276"/>
      <c r="R28" s="277"/>
      <c r="S28" s="278"/>
      <c r="T28" s="265"/>
      <c r="U28" s="265"/>
      <c r="V28" s="157"/>
      <c r="W28" s="159"/>
      <c r="X28" s="265"/>
      <c r="Y28" s="265"/>
      <c r="Z28" s="219" t="s">
        <v>548</v>
      </c>
    </row>
    <row r="29" spans="1:26" x14ac:dyDescent="0.25">
      <c r="A29" s="204" t="s">
        <v>128</v>
      </c>
      <c r="B29" s="66" t="s">
        <v>76</v>
      </c>
      <c r="C29" s="67">
        <v>441</v>
      </c>
      <c r="D29" s="68" t="s">
        <v>77</v>
      </c>
      <c r="E29" s="69" t="s">
        <v>41</v>
      </c>
      <c r="F29" s="70">
        <f>F27</f>
        <v>45592</v>
      </c>
      <c r="G29" s="70">
        <f>F29+1</f>
        <v>45593</v>
      </c>
      <c r="H29" s="70">
        <f>F29+3</f>
        <v>45595</v>
      </c>
      <c r="I29" s="271"/>
      <c r="J29" s="367"/>
      <c r="K29" s="368"/>
      <c r="L29" s="407"/>
      <c r="M29" s="310"/>
      <c r="N29" s="310"/>
      <c r="O29" s="310"/>
      <c r="P29" s="271"/>
      <c r="Q29" s="276"/>
      <c r="R29" s="277"/>
      <c r="S29" s="278"/>
      <c r="T29" s="265"/>
      <c r="U29" s="265"/>
      <c r="V29" s="157"/>
      <c r="W29" s="159"/>
      <c r="X29" s="265"/>
      <c r="Y29" s="265"/>
      <c r="Z29" s="219" t="s">
        <v>549</v>
      </c>
    </row>
    <row r="30" spans="1:26" ht="15.75" thickBot="1" x14ac:dyDescent="0.3">
      <c r="A30" s="207" t="s">
        <v>241</v>
      </c>
      <c r="B30" s="161" t="s">
        <v>35</v>
      </c>
      <c r="C30" s="162">
        <v>444</v>
      </c>
      <c r="D30" s="163" t="s">
        <v>36</v>
      </c>
      <c r="E30" s="164" t="s">
        <v>41</v>
      </c>
      <c r="F30" s="165">
        <f>F25+7</f>
        <v>45593</v>
      </c>
      <c r="G30" s="165">
        <f>F30+1</f>
        <v>45594</v>
      </c>
      <c r="H30" s="165">
        <f>F30+2</f>
        <v>45595</v>
      </c>
      <c r="I30" s="272"/>
      <c r="J30" s="370"/>
      <c r="K30" s="340"/>
      <c r="L30" s="408"/>
      <c r="M30" s="311"/>
      <c r="N30" s="311"/>
      <c r="O30" s="311"/>
      <c r="P30" s="272"/>
      <c r="Q30" s="279"/>
      <c r="R30" s="280"/>
      <c r="S30" s="281"/>
      <c r="T30" s="266"/>
      <c r="U30" s="266"/>
      <c r="V30" s="157"/>
      <c r="W30" s="159"/>
      <c r="X30" s="266"/>
      <c r="Y30" s="266"/>
      <c r="Z30" s="168"/>
    </row>
    <row r="31" spans="1:26" ht="15.75" thickBot="1" x14ac:dyDescent="0.3"/>
    <row r="32" spans="1:26" x14ac:dyDescent="0.25">
      <c r="A32" s="53" t="s">
        <v>263</v>
      </c>
      <c r="B32" s="54" t="s">
        <v>39</v>
      </c>
      <c r="C32" s="55">
        <v>445</v>
      </c>
      <c r="D32" s="56" t="s">
        <v>36</v>
      </c>
      <c r="E32" s="83" t="s">
        <v>37</v>
      </c>
      <c r="F32" s="84">
        <f>F27+7</f>
        <v>45599</v>
      </c>
      <c r="G32" s="84">
        <f>F32+1</f>
        <v>45600</v>
      </c>
      <c r="H32" s="84">
        <f>F32+5</f>
        <v>45604</v>
      </c>
      <c r="I32" s="270" t="s">
        <v>236</v>
      </c>
      <c r="J32" s="366" t="s">
        <v>500</v>
      </c>
      <c r="K32" s="337"/>
      <c r="L32" s="406"/>
      <c r="M32" s="309">
        <f>M27+7</f>
        <v>45611</v>
      </c>
      <c r="N32" s="309">
        <f>M32+1</f>
        <v>45612</v>
      </c>
      <c r="O32" s="309">
        <f>M32+8</f>
        <v>45619</v>
      </c>
      <c r="P32" s="270" t="s">
        <v>523</v>
      </c>
      <c r="Q32" s="273" t="s">
        <v>501</v>
      </c>
      <c r="R32" s="274"/>
      <c r="S32" s="275"/>
      <c r="T32" s="264">
        <f>T27+7</f>
        <v>45625</v>
      </c>
      <c r="U32" s="264">
        <f>T32+1</f>
        <v>45626</v>
      </c>
      <c r="V32" s="156">
        <f>T32+26</f>
        <v>45651</v>
      </c>
      <c r="W32" s="158">
        <f>T32+28</f>
        <v>45653</v>
      </c>
      <c r="X32" s="264">
        <f>T32+39</f>
        <v>45664</v>
      </c>
      <c r="Y32" s="264">
        <f>T32+44</f>
        <v>45669</v>
      </c>
      <c r="Z32" s="166" t="s">
        <v>550</v>
      </c>
    </row>
    <row r="33" spans="1:26" x14ac:dyDescent="0.25">
      <c r="A33" s="59" t="s">
        <v>263</v>
      </c>
      <c r="B33" s="60" t="s">
        <v>39</v>
      </c>
      <c r="C33" s="61">
        <v>445</v>
      </c>
      <c r="D33" s="62" t="s">
        <v>36</v>
      </c>
      <c r="E33" s="63" t="s">
        <v>40</v>
      </c>
      <c r="F33" s="64">
        <f>F32+3</f>
        <v>45602</v>
      </c>
      <c r="G33" s="64">
        <f>F33+1</f>
        <v>45603</v>
      </c>
      <c r="H33" s="64">
        <f>F33+2</f>
        <v>45604</v>
      </c>
      <c r="I33" s="271"/>
      <c r="J33" s="367"/>
      <c r="K33" s="368"/>
      <c r="L33" s="407"/>
      <c r="M33" s="310"/>
      <c r="N33" s="310"/>
      <c r="O33" s="310"/>
      <c r="P33" s="271"/>
      <c r="Q33" s="276"/>
      <c r="R33" s="277"/>
      <c r="S33" s="278"/>
      <c r="T33" s="265"/>
      <c r="U33" s="265"/>
      <c r="V33" s="157"/>
      <c r="W33" s="159"/>
      <c r="X33" s="265"/>
      <c r="Y33" s="265"/>
      <c r="Z33" s="219" t="s">
        <v>548</v>
      </c>
    </row>
    <row r="34" spans="1:26" x14ac:dyDescent="0.25">
      <c r="A34" s="204" t="s">
        <v>315</v>
      </c>
      <c r="B34" s="66" t="s">
        <v>76</v>
      </c>
      <c r="C34" s="67">
        <v>442</v>
      </c>
      <c r="D34" s="68" t="s">
        <v>77</v>
      </c>
      <c r="E34" s="69" t="s">
        <v>41</v>
      </c>
      <c r="F34" s="70">
        <f>F32</f>
        <v>45599</v>
      </c>
      <c r="G34" s="70">
        <f>F34+1</f>
        <v>45600</v>
      </c>
      <c r="H34" s="70">
        <f>F34+3</f>
        <v>45602</v>
      </c>
      <c r="I34" s="271"/>
      <c r="J34" s="367"/>
      <c r="K34" s="368"/>
      <c r="L34" s="407"/>
      <c r="M34" s="310"/>
      <c r="N34" s="310"/>
      <c r="O34" s="310"/>
      <c r="P34" s="271"/>
      <c r="Q34" s="276"/>
      <c r="R34" s="277"/>
      <c r="S34" s="278"/>
      <c r="T34" s="265"/>
      <c r="U34" s="265"/>
      <c r="V34" s="157"/>
      <c r="W34" s="159"/>
      <c r="X34" s="265"/>
      <c r="Y34" s="265"/>
      <c r="Z34" s="219" t="s">
        <v>549</v>
      </c>
    </row>
    <row r="35" spans="1:26" ht="15.75" thickBot="1" x14ac:dyDescent="0.3">
      <c r="A35" s="207" t="s">
        <v>408</v>
      </c>
      <c r="B35" s="161" t="s">
        <v>35</v>
      </c>
      <c r="C35" s="162">
        <v>445</v>
      </c>
      <c r="D35" s="163" t="s">
        <v>36</v>
      </c>
      <c r="E35" s="164" t="s">
        <v>41</v>
      </c>
      <c r="F35" s="165">
        <f>F30+7</f>
        <v>45600</v>
      </c>
      <c r="G35" s="165">
        <f>F35+1</f>
        <v>45601</v>
      </c>
      <c r="H35" s="165">
        <f>F35+2</f>
        <v>45602</v>
      </c>
      <c r="I35" s="272"/>
      <c r="J35" s="370"/>
      <c r="K35" s="340"/>
      <c r="L35" s="408"/>
      <c r="M35" s="311"/>
      <c r="N35" s="311"/>
      <c r="O35" s="311"/>
      <c r="P35" s="272"/>
      <c r="Q35" s="279"/>
      <c r="R35" s="280"/>
      <c r="S35" s="281"/>
      <c r="T35" s="266"/>
      <c r="U35" s="266"/>
      <c r="V35" s="157"/>
      <c r="W35" s="159"/>
      <c r="X35" s="266"/>
      <c r="Y35" s="266"/>
      <c r="Z35" s="168"/>
    </row>
    <row r="36" spans="1:26" ht="15.75" thickBot="1" x14ac:dyDescent="0.3"/>
    <row r="37" spans="1:26" x14ac:dyDescent="0.25">
      <c r="A37" s="53" t="s">
        <v>187</v>
      </c>
      <c r="B37" s="54" t="s">
        <v>39</v>
      </c>
      <c r="C37" s="55">
        <v>446</v>
      </c>
      <c r="D37" s="56" t="s">
        <v>36</v>
      </c>
      <c r="E37" s="83" t="s">
        <v>37</v>
      </c>
      <c r="F37" s="84">
        <f>F32+7</f>
        <v>45606</v>
      </c>
      <c r="G37" s="84">
        <f>F37+1</f>
        <v>45607</v>
      </c>
      <c r="H37" s="84">
        <f>F37+5</f>
        <v>45611</v>
      </c>
      <c r="I37" s="270" t="s">
        <v>245</v>
      </c>
      <c r="J37" s="366" t="s">
        <v>524</v>
      </c>
      <c r="K37" s="337"/>
      <c r="L37" s="406"/>
      <c r="M37" s="309">
        <f>M32+7</f>
        <v>45618</v>
      </c>
      <c r="N37" s="309">
        <f>M37+1</f>
        <v>45619</v>
      </c>
      <c r="O37" s="309">
        <f>M37+8</f>
        <v>45626</v>
      </c>
      <c r="P37" s="270" t="s">
        <v>48</v>
      </c>
      <c r="Q37" s="273" t="s">
        <v>525</v>
      </c>
      <c r="R37" s="274"/>
      <c r="S37" s="275"/>
      <c r="T37" s="264">
        <f>T32+7</f>
        <v>45632</v>
      </c>
      <c r="U37" s="264">
        <f>T37+1</f>
        <v>45633</v>
      </c>
      <c r="V37" s="156">
        <f>T37+26</f>
        <v>45658</v>
      </c>
      <c r="W37" s="158">
        <f>T37+28</f>
        <v>45660</v>
      </c>
      <c r="X37" s="264">
        <f>T37+39</f>
        <v>45671</v>
      </c>
      <c r="Y37" s="264">
        <f>T37+44</f>
        <v>45676</v>
      </c>
      <c r="Z37" s="166" t="s">
        <v>550</v>
      </c>
    </row>
    <row r="38" spans="1:26" x14ac:dyDescent="0.25">
      <c r="A38" s="59" t="s">
        <v>187</v>
      </c>
      <c r="B38" s="60" t="s">
        <v>39</v>
      </c>
      <c r="C38" s="61">
        <v>446</v>
      </c>
      <c r="D38" s="62" t="s">
        <v>36</v>
      </c>
      <c r="E38" s="63" t="s">
        <v>40</v>
      </c>
      <c r="F38" s="64">
        <f>F37+3</f>
        <v>45609</v>
      </c>
      <c r="G38" s="64">
        <f>F38+1</f>
        <v>45610</v>
      </c>
      <c r="H38" s="64">
        <f>F38+2</f>
        <v>45611</v>
      </c>
      <c r="I38" s="271"/>
      <c r="J38" s="367"/>
      <c r="K38" s="368"/>
      <c r="L38" s="407"/>
      <c r="M38" s="310"/>
      <c r="N38" s="310"/>
      <c r="O38" s="310"/>
      <c r="P38" s="271"/>
      <c r="Q38" s="276"/>
      <c r="R38" s="277"/>
      <c r="S38" s="278"/>
      <c r="T38" s="265"/>
      <c r="U38" s="265"/>
      <c r="V38" s="157"/>
      <c r="W38" s="159"/>
      <c r="X38" s="265"/>
      <c r="Y38" s="265"/>
      <c r="Z38" s="219" t="s">
        <v>548</v>
      </c>
    </row>
    <row r="39" spans="1:26" x14ac:dyDescent="0.25">
      <c r="A39" s="204" t="s">
        <v>38</v>
      </c>
      <c r="B39" s="66" t="s">
        <v>76</v>
      </c>
      <c r="C39" s="67">
        <v>443</v>
      </c>
      <c r="D39" s="68" t="s">
        <v>77</v>
      </c>
      <c r="E39" s="69" t="s">
        <v>41</v>
      </c>
      <c r="F39" s="70">
        <f>F37</f>
        <v>45606</v>
      </c>
      <c r="G39" s="70">
        <f>F39+1</f>
        <v>45607</v>
      </c>
      <c r="H39" s="70">
        <f>F39+3</f>
        <v>45609</v>
      </c>
      <c r="I39" s="271"/>
      <c r="J39" s="367"/>
      <c r="K39" s="368"/>
      <c r="L39" s="407"/>
      <c r="M39" s="310"/>
      <c r="N39" s="310"/>
      <c r="O39" s="310"/>
      <c r="P39" s="271"/>
      <c r="Q39" s="276"/>
      <c r="R39" s="277"/>
      <c r="S39" s="278"/>
      <c r="T39" s="265"/>
      <c r="U39" s="265"/>
      <c r="V39" s="157"/>
      <c r="W39" s="159"/>
      <c r="X39" s="265"/>
      <c r="Y39" s="265"/>
      <c r="Z39" s="219" t="s">
        <v>549</v>
      </c>
    </row>
    <row r="40" spans="1:26" ht="15.75" thickBot="1" x14ac:dyDescent="0.3">
      <c r="A40" s="207" t="s">
        <v>330</v>
      </c>
      <c r="B40" s="161" t="s">
        <v>35</v>
      </c>
      <c r="C40" s="162">
        <v>446</v>
      </c>
      <c r="D40" s="163" t="s">
        <v>36</v>
      </c>
      <c r="E40" s="164" t="s">
        <v>41</v>
      </c>
      <c r="F40" s="165">
        <f>F35+7</f>
        <v>45607</v>
      </c>
      <c r="G40" s="165">
        <f>F40+1</f>
        <v>45608</v>
      </c>
      <c r="H40" s="165">
        <f>F40+2</f>
        <v>45609</v>
      </c>
      <c r="I40" s="272"/>
      <c r="J40" s="370"/>
      <c r="K40" s="340"/>
      <c r="L40" s="408"/>
      <c r="M40" s="311"/>
      <c r="N40" s="311"/>
      <c r="O40" s="311"/>
      <c r="P40" s="272"/>
      <c r="Q40" s="279"/>
      <c r="R40" s="280"/>
      <c r="S40" s="281"/>
      <c r="T40" s="266"/>
      <c r="U40" s="266"/>
      <c r="V40" s="157"/>
      <c r="W40" s="159"/>
      <c r="X40" s="266"/>
      <c r="Y40" s="266"/>
      <c r="Z40" s="168"/>
    </row>
    <row r="41" spans="1:26" ht="15.75" thickBot="1" x14ac:dyDescent="0.3"/>
    <row r="42" spans="1:26" x14ac:dyDescent="0.25">
      <c r="A42" s="53" t="s">
        <v>82</v>
      </c>
      <c r="B42" s="54" t="s">
        <v>39</v>
      </c>
      <c r="C42" s="55">
        <v>447</v>
      </c>
      <c r="D42" s="56" t="s">
        <v>36</v>
      </c>
      <c r="E42" s="83" t="s">
        <v>37</v>
      </c>
      <c r="F42" s="84">
        <f>F37+7</f>
        <v>45613</v>
      </c>
      <c r="G42" s="84">
        <f>F42+1</f>
        <v>45614</v>
      </c>
      <c r="H42" s="84">
        <f>F42+5</f>
        <v>45618</v>
      </c>
      <c r="I42" s="270" t="s">
        <v>543</v>
      </c>
      <c r="J42" s="366" t="s">
        <v>542</v>
      </c>
      <c r="K42" s="337"/>
      <c r="L42" s="406"/>
      <c r="M42" s="309">
        <f>M37+7</f>
        <v>45625</v>
      </c>
      <c r="N42" s="309">
        <f>M42+1</f>
        <v>45626</v>
      </c>
      <c r="O42" s="309">
        <f>M42+8</f>
        <v>45633</v>
      </c>
      <c r="P42" s="270" t="s">
        <v>48</v>
      </c>
      <c r="Q42" s="273" t="s">
        <v>544</v>
      </c>
      <c r="R42" s="274"/>
      <c r="S42" s="275"/>
      <c r="T42" s="264">
        <f>T37+7</f>
        <v>45639</v>
      </c>
      <c r="U42" s="264">
        <f>T42+1</f>
        <v>45640</v>
      </c>
      <c r="V42" s="156">
        <f>T42+26</f>
        <v>45665</v>
      </c>
      <c r="W42" s="158">
        <f>T42+28</f>
        <v>45667</v>
      </c>
      <c r="X42" s="264">
        <f>T42+39</f>
        <v>45678</v>
      </c>
      <c r="Y42" s="264">
        <f>T42+44</f>
        <v>45683</v>
      </c>
      <c r="Z42" s="166" t="s">
        <v>550</v>
      </c>
    </row>
    <row r="43" spans="1:26" x14ac:dyDescent="0.25">
      <c r="A43" s="59" t="s">
        <v>82</v>
      </c>
      <c r="B43" s="60" t="s">
        <v>39</v>
      </c>
      <c r="C43" s="61">
        <v>448</v>
      </c>
      <c r="D43" s="62" t="s">
        <v>36</v>
      </c>
      <c r="E43" s="63" t="s">
        <v>40</v>
      </c>
      <c r="F43" s="64">
        <f>F42+3</f>
        <v>45616</v>
      </c>
      <c r="G43" s="64">
        <f>F43+1</f>
        <v>45617</v>
      </c>
      <c r="H43" s="64">
        <f>F43+2</f>
        <v>45618</v>
      </c>
      <c r="I43" s="271"/>
      <c r="J43" s="367"/>
      <c r="K43" s="368"/>
      <c r="L43" s="407"/>
      <c r="M43" s="310"/>
      <c r="N43" s="310"/>
      <c r="O43" s="310"/>
      <c r="P43" s="271"/>
      <c r="Q43" s="276"/>
      <c r="R43" s="277"/>
      <c r="S43" s="278"/>
      <c r="T43" s="265"/>
      <c r="U43" s="265"/>
      <c r="V43" s="157"/>
      <c r="W43" s="159"/>
      <c r="X43" s="265"/>
      <c r="Y43" s="265"/>
      <c r="Z43" s="219" t="s">
        <v>548</v>
      </c>
    </row>
    <row r="44" spans="1:26" x14ac:dyDescent="0.25">
      <c r="A44" s="204" t="s">
        <v>446</v>
      </c>
      <c r="B44" s="66" t="s">
        <v>76</v>
      </c>
      <c r="C44" s="67">
        <v>444</v>
      </c>
      <c r="D44" s="68" t="s">
        <v>77</v>
      </c>
      <c r="E44" s="69" t="s">
        <v>41</v>
      </c>
      <c r="F44" s="70">
        <f>F42</f>
        <v>45613</v>
      </c>
      <c r="G44" s="70">
        <f>F44+1</f>
        <v>45614</v>
      </c>
      <c r="H44" s="70">
        <f>F44+3</f>
        <v>45616</v>
      </c>
      <c r="I44" s="271"/>
      <c r="J44" s="367"/>
      <c r="K44" s="368"/>
      <c r="L44" s="407"/>
      <c r="M44" s="310"/>
      <c r="N44" s="310"/>
      <c r="O44" s="310"/>
      <c r="P44" s="271"/>
      <c r="Q44" s="276"/>
      <c r="R44" s="277"/>
      <c r="S44" s="278"/>
      <c r="T44" s="265"/>
      <c r="U44" s="265"/>
      <c r="V44" s="157"/>
      <c r="W44" s="159"/>
      <c r="X44" s="265"/>
      <c r="Y44" s="265"/>
      <c r="Z44" s="219" t="s">
        <v>549</v>
      </c>
    </row>
    <row r="45" spans="1:26" ht="15.75" thickBot="1" x14ac:dyDescent="0.3">
      <c r="A45" s="207" t="s">
        <v>75</v>
      </c>
      <c r="B45" s="161" t="s">
        <v>35</v>
      </c>
      <c r="C45" s="162">
        <v>447</v>
      </c>
      <c r="D45" s="163" t="s">
        <v>36</v>
      </c>
      <c r="E45" s="164" t="s">
        <v>41</v>
      </c>
      <c r="F45" s="165">
        <f>F40+7</f>
        <v>45614</v>
      </c>
      <c r="G45" s="165">
        <f>F45+1</f>
        <v>45615</v>
      </c>
      <c r="H45" s="165">
        <f>F45+2</f>
        <v>45616</v>
      </c>
      <c r="I45" s="272"/>
      <c r="J45" s="370"/>
      <c r="K45" s="340"/>
      <c r="L45" s="408"/>
      <c r="M45" s="311"/>
      <c r="N45" s="311"/>
      <c r="O45" s="311"/>
      <c r="P45" s="272"/>
      <c r="Q45" s="279"/>
      <c r="R45" s="280"/>
      <c r="S45" s="281"/>
      <c r="T45" s="266"/>
      <c r="U45" s="266"/>
      <c r="V45" s="157"/>
      <c r="W45" s="159"/>
      <c r="X45" s="266"/>
      <c r="Y45" s="266"/>
      <c r="Z45" s="168"/>
    </row>
    <row r="46" spans="1:26" ht="15.75" thickBot="1" x14ac:dyDescent="0.3"/>
    <row r="47" spans="1:26" x14ac:dyDescent="0.25">
      <c r="A47" s="53" t="s">
        <v>47</v>
      </c>
      <c r="B47" s="54" t="s">
        <v>39</v>
      </c>
      <c r="C47" s="55">
        <v>448</v>
      </c>
      <c r="D47" s="56" t="s">
        <v>36</v>
      </c>
      <c r="E47" s="83" t="s">
        <v>37</v>
      </c>
      <c r="F47" s="84">
        <f>F42+7</f>
        <v>45620</v>
      </c>
      <c r="G47" s="84">
        <f>F47+1</f>
        <v>45621</v>
      </c>
      <c r="H47" s="84">
        <f>F47+5</f>
        <v>45625</v>
      </c>
      <c r="I47" s="270" t="s">
        <v>249</v>
      </c>
      <c r="J47" s="366" t="s">
        <v>421</v>
      </c>
      <c r="K47" s="337"/>
      <c r="L47" s="406"/>
      <c r="M47" s="309">
        <f>M42+7</f>
        <v>45632</v>
      </c>
      <c r="N47" s="309">
        <f>M47+1</f>
        <v>45633</v>
      </c>
      <c r="O47" s="309">
        <f>M47+8</f>
        <v>45640</v>
      </c>
      <c r="P47" s="270" t="s">
        <v>48</v>
      </c>
      <c r="Q47" s="273" t="s">
        <v>584</v>
      </c>
      <c r="R47" s="274"/>
      <c r="S47" s="275"/>
      <c r="T47" s="264">
        <f>T42+7</f>
        <v>45646</v>
      </c>
      <c r="U47" s="264">
        <f>T47+1</f>
        <v>45647</v>
      </c>
      <c r="V47" s="156">
        <f>T47+26</f>
        <v>45672</v>
      </c>
      <c r="W47" s="158">
        <f>T47+28</f>
        <v>45674</v>
      </c>
      <c r="X47" s="264">
        <f>T47+39</f>
        <v>45685</v>
      </c>
      <c r="Y47" s="264">
        <f>T47+44</f>
        <v>45690</v>
      </c>
      <c r="Z47" s="166" t="s">
        <v>550</v>
      </c>
    </row>
    <row r="48" spans="1:26" x14ac:dyDescent="0.25">
      <c r="A48" s="488" t="s">
        <v>47</v>
      </c>
      <c r="B48" s="60" t="s">
        <v>39</v>
      </c>
      <c r="C48" s="61">
        <v>449</v>
      </c>
      <c r="D48" s="62" t="s">
        <v>36</v>
      </c>
      <c r="E48" s="63" t="s">
        <v>40</v>
      </c>
      <c r="F48" s="64">
        <f>F47+3</f>
        <v>45623</v>
      </c>
      <c r="G48" s="64">
        <f>F48+1</f>
        <v>45624</v>
      </c>
      <c r="H48" s="64">
        <f>F48+2</f>
        <v>45625</v>
      </c>
      <c r="I48" s="271"/>
      <c r="J48" s="367"/>
      <c r="K48" s="368"/>
      <c r="L48" s="407"/>
      <c r="M48" s="310"/>
      <c r="N48" s="310"/>
      <c r="O48" s="310"/>
      <c r="P48" s="271"/>
      <c r="Q48" s="276"/>
      <c r="R48" s="277"/>
      <c r="S48" s="278"/>
      <c r="T48" s="265"/>
      <c r="U48" s="265"/>
      <c r="V48" s="157"/>
      <c r="W48" s="159"/>
      <c r="X48" s="265"/>
      <c r="Y48" s="265"/>
      <c r="Z48" s="219" t="s">
        <v>548</v>
      </c>
    </row>
    <row r="49" spans="1:26" x14ac:dyDescent="0.25">
      <c r="A49" s="204" t="s">
        <v>179</v>
      </c>
      <c r="B49" s="66" t="s">
        <v>76</v>
      </c>
      <c r="C49" s="67">
        <v>445</v>
      </c>
      <c r="D49" s="68" t="s">
        <v>77</v>
      </c>
      <c r="E49" s="69" t="s">
        <v>41</v>
      </c>
      <c r="F49" s="70">
        <f>F47</f>
        <v>45620</v>
      </c>
      <c r="G49" s="70">
        <f>F49+1</f>
        <v>45621</v>
      </c>
      <c r="H49" s="70">
        <f>F49+3</f>
        <v>45623</v>
      </c>
      <c r="I49" s="271"/>
      <c r="J49" s="367"/>
      <c r="K49" s="368"/>
      <c r="L49" s="407"/>
      <c r="M49" s="310"/>
      <c r="N49" s="310"/>
      <c r="O49" s="310"/>
      <c r="P49" s="271"/>
      <c r="Q49" s="276"/>
      <c r="R49" s="277"/>
      <c r="S49" s="278"/>
      <c r="T49" s="265"/>
      <c r="U49" s="265"/>
      <c r="V49" s="157"/>
      <c r="W49" s="159"/>
      <c r="X49" s="265"/>
      <c r="Y49" s="265"/>
      <c r="Z49" s="219" t="s">
        <v>549</v>
      </c>
    </row>
    <row r="50" spans="1:26" ht="15.75" thickBot="1" x14ac:dyDescent="0.3">
      <c r="A50" s="207" t="s">
        <v>560</v>
      </c>
      <c r="B50" s="161" t="s">
        <v>35</v>
      </c>
      <c r="C50" s="162">
        <v>448</v>
      </c>
      <c r="D50" s="163" t="s">
        <v>36</v>
      </c>
      <c r="E50" s="164" t="s">
        <v>41</v>
      </c>
      <c r="F50" s="165">
        <f>F45+7</f>
        <v>45621</v>
      </c>
      <c r="G50" s="165">
        <f>F50+1</f>
        <v>45622</v>
      </c>
      <c r="H50" s="165">
        <f>F50+2</f>
        <v>45623</v>
      </c>
      <c r="I50" s="272"/>
      <c r="J50" s="370"/>
      <c r="K50" s="340"/>
      <c r="L50" s="408"/>
      <c r="M50" s="311"/>
      <c r="N50" s="311"/>
      <c r="O50" s="311"/>
      <c r="P50" s="272"/>
      <c r="Q50" s="279"/>
      <c r="R50" s="280"/>
      <c r="S50" s="281"/>
      <c r="T50" s="266"/>
      <c r="U50" s="266"/>
      <c r="V50" s="157"/>
      <c r="W50" s="159"/>
      <c r="X50" s="266"/>
      <c r="Y50" s="266"/>
      <c r="Z50" s="168"/>
    </row>
    <row r="51" spans="1:26" x14ac:dyDescent="0.25">
      <c r="A51" s="13" t="s">
        <v>52</v>
      </c>
      <c r="B51" s="14"/>
      <c r="C51" s="14"/>
      <c r="D51" s="14"/>
      <c r="E51" s="17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"/>
    </row>
    <row r="52" spans="1:26" x14ac:dyDescent="0.25">
      <c r="A52" s="1"/>
      <c r="B52" s="1"/>
      <c r="C52" s="1"/>
      <c r="D52" s="5"/>
      <c r="E52" s="20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292" t="s">
        <v>53</v>
      </c>
      <c r="B53" s="293"/>
      <c r="C53" s="293"/>
      <c r="D53" s="293"/>
      <c r="E53" s="293"/>
      <c r="F53" s="294"/>
      <c r="G53" s="295" t="s">
        <v>530</v>
      </c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7"/>
    </row>
    <row r="54" spans="1:26" x14ac:dyDescent="0.25">
      <c r="A54" s="298"/>
      <c r="B54" s="287"/>
      <c r="C54" s="287"/>
      <c r="D54" s="287"/>
      <c r="E54" s="287"/>
      <c r="F54" s="288"/>
      <c r="G54" s="299"/>
      <c r="H54" s="300"/>
      <c r="I54" s="300"/>
      <c r="J54" s="300"/>
      <c r="K54" s="300"/>
      <c r="L54" s="300"/>
      <c r="M54" s="300"/>
      <c r="N54" s="300"/>
      <c r="O54" s="300"/>
      <c r="P54" s="300"/>
      <c r="Q54" s="300"/>
      <c r="R54" s="300"/>
      <c r="S54" s="300"/>
      <c r="T54" s="300"/>
      <c r="U54" s="300"/>
      <c r="V54" s="300"/>
      <c r="W54" s="300"/>
      <c r="X54" s="300"/>
      <c r="Y54" s="300"/>
      <c r="Z54" s="301"/>
    </row>
    <row r="55" spans="1:26" x14ac:dyDescent="0.25">
      <c r="A55" s="298"/>
      <c r="B55" s="287"/>
      <c r="C55" s="287"/>
      <c r="D55" s="287"/>
      <c r="E55" s="287"/>
      <c r="F55" s="288"/>
      <c r="G55" s="295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7"/>
    </row>
    <row r="56" spans="1:26" x14ac:dyDescent="0.25">
      <c r="A56" s="286"/>
      <c r="B56" s="287"/>
      <c r="C56" s="287"/>
      <c r="D56" s="287"/>
      <c r="E56" s="287"/>
      <c r="F56" s="288"/>
      <c r="G56" s="289"/>
      <c r="H56" s="290"/>
      <c r="I56" s="290"/>
      <c r="J56" s="290"/>
      <c r="K56" s="290"/>
      <c r="L56" s="290"/>
      <c r="M56" s="290"/>
      <c r="N56" s="290"/>
      <c r="O56" s="290"/>
      <c r="P56" s="290"/>
      <c r="Q56" s="290"/>
      <c r="R56" s="290"/>
      <c r="S56" s="290"/>
      <c r="T56" s="290"/>
      <c r="U56" s="290"/>
      <c r="V56" s="290"/>
      <c r="W56" s="290"/>
      <c r="X56" s="290"/>
      <c r="Y56" s="290"/>
      <c r="Z56" s="291"/>
    </row>
    <row r="57" spans="1:26" x14ac:dyDescent="0.25">
      <c r="A57" s="1"/>
      <c r="B57" s="1"/>
      <c r="C57" s="1"/>
      <c r="D57" s="5"/>
      <c r="E57" s="5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1"/>
      <c r="B58" s="1"/>
      <c r="C58" s="1"/>
      <c r="D58" s="5"/>
      <c r="E58" s="5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x14ac:dyDescent="0.3">
      <c r="A59" s="15" t="s">
        <v>54</v>
      </c>
      <c r="B59" s="16"/>
      <c r="C59" s="16"/>
      <c r="D59" s="17"/>
      <c r="E59" s="5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"/>
    </row>
    <row r="60" spans="1:26" ht="15.75" x14ac:dyDescent="0.3">
      <c r="A60" s="18" t="s">
        <v>55</v>
      </c>
      <c r="B60" s="19"/>
      <c r="C60" s="19"/>
      <c r="D60" s="20"/>
      <c r="E60" s="5"/>
      <c r="F60" s="18"/>
      <c r="G60" s="19"/>
      <c r="H60" s="18" t="s">
        <v>56</v>
      </c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"/>
    </row>
    <row r="61" spans="1:26" ht="15.75" x14ac:dyDescent="0.3">
      <c r="A61" s="18" t="s">
        <v>57</v>
      </c>
      <c r="B61" s="19"/>
      <c r="C61" s="19"/>
      <c r="D61" s="20"/>
      <c r="E61" s="5"/>
      <c r="F61" s="18"/>
      <c r="G61" s="19"/>
      <c r="H61" s="18" t="s">
        <v>58</v>
      </c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"/>
    </row>
    <row r="62" spans="1:26" x14ac:dyDescent="0.25">
      <c r="A62" s="1" t="s">
        <v>59</v>
      </c>
      <c r="B62" s="1"/>
      <c r="C62" s="1"/>
      <c r="D62" s="5"/>
      <c r="E62" s="5"/>
      <c r="F62" s="1"/>
      <c r="G62" s="1"/>
      <c r="H62" s="1" t="s">
        <v>60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21" t="s">
        <v>61</v>
      </c>
      <c r="B63" s="1"/>
      <c r="C63" s="1"/>
      <c r="D63" s="5"/>
      <c r="E63" s="5"/>
      <c r="F63" s="1"/>
      <c r="G63" s="1"/>
      <c r="H63" s="21" t="s">
        <v>62</v>
      </c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1"/>
    </row>
    <row r="64" spans="1:26" x14ac:dyDescent="0.25">
      <c r="A64" s="1"/>
      <c r="B64" s="1"/>
      <c r="C64" s="1"/>
      <c r="D64" s="5"/>
      <c r="E64" s="5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1" t="s">
        <v>63</v>
      </c>
      <c r="B65" s="1"/>
      <c r="C65" s="1"/>
      <c r="D65" s="5"/>
      <c r="E65" s="5"/>
      <c r="F65" s="1"/>
      <c r="G65" s="1"/>
      <c r="H65" s="1" t="s">
        <v>64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21" t="s">
        <v>65</v>
      </c>
      <c r="B66" s="1"/>
      <c r="C66" s="1"/>
      <c r="D66" s="5"/>
      <c r="E66" s="5"/>
      <c r="F66" s="1"/>
      <c r="G66" s="1"/>
      <c r="H66" s="21" t="s">
        <v>66</v>
      </c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1"/>
    </row>
  </sheetData>
  <mergeCells count="120">
    <mergeCell ref="T42:T45"/>
    <mergeCell ref="U42:U45"/>
    <mergeCell ref="X42:X45"/>
    <mergeCell ref="Y42:Y45"/>
    <mergeCell ref="A56:F56"/>
    <mergeCell ref="G56:Z56"/>
    <mergeCell ref="I47:I50"/>
    <mergeCell ref="J47:L50"/>
    <mergeCell ref="M47:M50"/>
    <mergeCell ref="N47:N50"/>
    <mergeCell ref="O47:O50"/>
    <mergeCell ref="P47:P50"/>
    <mergeCell ref="Q47:S50"/>
    <mergeCell ref="T47:T50"/>
    <mergeCell ref="U47:U50"/>
    <mergeCell ref="X47:X50"/>
    <mergeCell ref="Y47:Y50"/>
    <mergeCell ref="X37:X40"/>
    <mergeCell ref="Y37:Y40"/>
    <mergeCell ref="A53:F53"/>
    <mergeCell ref="G53:Z53"/>
    <mergeCell ref="A54:F54"/>
    <mergeCell ref="G54:Z54"/>
    <mergeCell ref="A55:F55"/>
    <mergeCell ref="G55:Z55"/>
    <mergeCell ref="I37:I40"/>
    <mergeCell ref="J37:L40"/>
    <mergeCell ref="M37:M40"/>
    <mergeCell ref="N37:N40"/>
    <mergeCell ref="O37:O40"/>
    <mergeCell ref="P37:P40"/>
    <mergeCell ref="Q37:S40"/>
    <mergeCell ref="T37:T40"/>
    <mergeCell ref="U37:U40"/>
    <mergeCell ref="I42:I45"/>
    <mergeCell ref="J42:L45"/>
    <mergeCell ref="M42:M45"/>
    <mergeCell ref="N42:N45"/>
    <mergeCell ref="O42:O45"/>
    <mergeCell ref="P42:P45"/>
    <mergeCell ref="Q42:S45"/>
    <mergeCell ref="X22:X25"/>
    <mergeCell ref="Y22:Y25"/>
    <mergeCell ref="I27:I30"/>
    <mergeCell ref="J27:L30"/>
    <mergeCell ref="M27:M30"/>
    <mergeCell ref="N27:N30"/>
    <mergeCell ref="O27:O30"/>
    <mergeCell ref="P27:P30"/>
    <mergeCell ref="Q27:S30"/>
    <mergeCell ref="T27:T30"/>
    <mergeCell ref="U27:U30"/>
    <mergeCell ref="X27:X30"/>
    <mergeCell ref="Y27:Y30"/>
    <mergeCell ref="I22:I25"/>
    <mergeCell ref="J22:L25"/>
    <mergeCell ref="M22:M25"/>
    <mergeCell ref="N22:N25"/>
    <mergeCell ref="O22:O25"/>
    <mergeCell ref="P22:P25"/>
    <mergeCell ref="Q22:S25"/>
    <mergeCell ref="T22:T25"/>
    <mergeCell ref="U22:U25"/>
    <mergeCell ref="X12:X15"/>
    <mergeCell ref="Y12:Y15"/>
    <mergeCell ref="I12:I15"/>
    <mergeCell ref="J12:L15"/>
    <mergeCell ref="M12:M15"/>
    <mergeCell ref="N12:N15"/>
    <mergeCell ref="O12:O15"/>
    <mergeCell ref="P12:P15"/>
    <mergeCell ref="Q12:S15"/>
    <mergeCell ref="T12:T15"/>
    <mergeCell ref="U12:U15"/>
    <mergeCell ref="I7:I10"/>
    <mergeCell ref="J7:L10"/>
    <mergeCell ref="M7:M10"/>
    <mergeCell ref="N7:N10"/>
    <mergeCell ref="O7:O10"/>
    <mergeCell ref="P7:P10"/>
    <mergeCell ref="Q7:S10"/>
    <mergeCell ref="T7:T10"/>
    <mergeCell ref="U7:U10"/>
    <mergeCell ref="Q5:S6"/>
    <mergeCell ref="T5:U5"/>
    <mergeCell ref="V5:Y5"/>
    <mergeCell ref="Z5:Z6"/>
    <mergeCell ref="A4:F4"/>
    <mergeCell ref="A5:A6"/>
    <mergeCell ref="B5:D6"/>
    <mergeCell ref="E5:E6"/>
    <mergeCell ref="F5:G5"/>
    <mergeCell ref="I5:I6"/>
    <mergeCell ref="J5:L6"/>
    <mergeCell ref="M5:N5"/>
    <mergeCell ref="P5:P6"/>
    <mergeCell ref="X17:X20"/>
    <mergeCell ref="Y17:Y20"/>
    <mergeCell ref="I17:I20"/>
    <mergeCell ref="J17:L20"/>
    <mergeCell ref="M17:M20"/>
    <mergeCell ref="N17:N20"/>
    <mergeCell ref="O17:O20"/>
    <mergeCell ref="P17:P20"/>
    <mergeCell ref="Q17:S20"/>
    <mergeCell ref="T17:T20"/>
    <mergeCell ref="U17:U20"/>
    <mergeCell ref="X7:X10"/>
    <mergeCell ref="Y7:Y10"/>
    <mergeCell ref="X32:X35"/>
    <mergeCell ref="Y32:Y35"/>
    <mergeCell ref="I32:I35"/>
    <mergeCell ref="J32:L35"/>
    <mergeCell ref="M32:M35"/>
    <mergeCell ref="N32:N35"/>
    <mergeCell ref="O32:O35"/>
    <mergeCell ref="P32:P35"/>
    <mergeCell ref="Q32:S35"/>
    <mergeCell ref="T32:T35"/>
    <mergeCell ref="U32:U35"/>
  </mergeCells>
  <conditionalFormatting sqref="F10:H10">
    <cfRule type="timePeriod" dxfId="128" priority="9" timePeriod="lastMonth">
      <formula>AND(MONTH(F10)=MONTH(EDATE(TODAY(),0-1)),YEAR(F10)=YEAR(EDATE(TODAY(),0-1)))</formula>
    </cfRule>
  </conditionalFormatting>
  <conditionalFormatting sqref="F15:H15">
    <cfRule type="timePeriod" dxfId="127" priority="8" timePeriod="lastMonth">
      <formula>AND(MONTH(F15)=MONTH(EDATE(TODAY(),0-1)),YEAR(F15)=YEAR(EDATE(TODAY(),0-1)))</formula>
    </cfRule>
  </conditionalFormatting>
  <conditionalFormatting sqref="F20:H20">
    <cfRule type="timePeriod" dxfId="126" priority="7" timePeriod="lastMonth">
      <formula>AND(MONTH(F20)=MONTH(EDATE(TODAY(),0-1)),YEAR(F20)=YEAR(EDATE(TODAY(),0-1)))</formula>
    </cfRule>
  </conditionalFormatting>
  <conditionalFormatting sqref="F25:H25">
    <cfRule type="timePeriod" dxfId="125" priority="6" timePeriod="lastMonth">
      <formula>AND(MONTH(F25)=MONTH(EDATE(TODAY(),0-1)),YEAR(F25)=YEAR(EDATE(TODAY(),0-1)))</formula>
    </cfRule>
  </conditionalFormatting>
  <conditionalFormatting sqref="F30:H30">
    <cfRule type="timePeriod" dxfId="124" priority="5" timePeriod="lastMonth">
      <formula>AND(MONTH(F30)=MONTH(EDATE(TODAY(),0-1)),YEAR(F30)=YEAR(EDATE(TODAY(),0-1)))</formula>
    </cfRule>
  </conditionalFormatting>
  <conditionalFormatting sqref="F35:H35">
    <cfRule type="timePeriod" dxfId="123" priority="4" timePeriod="lastMonth">
      <formula>AND(MONTH(F35)=MONTH(EDATE(TODAY(),0-1)),YEAR(F35)=YEAR(EDATE(TODAY(),0-1)))</formula>
    </cfRule>
  </conditionalFormatting>
  <conditionalFormatting sqref="F40:H40">
    <cfRule type="timePeriod" dxfId="122" priority="3" timePeriod="lastMonth">
      <formula>AND(MONTH(F40)=MONTH(EDATE(TODAY(),0-1)),YEAR(F40)=YEAR(EDATE(TODAY(),0-1)))</formula>
    </cfRule>
  </conditionalFormatting>
  <conditionalFormatting sqref="F45:H45">
    <cfRule type="timePeriod" dxfId="121" priority="2" timePeriod="lastMonth">
      <formula>AND(MONTH(F45)=MONTH(EDATE(TODAY(),0-1)),YEAR(F45)=YEAR(EDATE(TODAY(),0-1)))</formula>
    </cfRule>
  </conditionalFormatting>
  <conditionalFormatting sqref="F50:H50">
    <cfRule type="timePeriod" dxfId="120" priority="1" timePeriod="lastMonth">
      <formula>AND(MONTH(F50)=MONTH(EDATE(TODAY(),0-1)),YEAR(F50)=YEAR(EDATE(TODAY(),0-1)))</formula>
    </cfRule>
  </conditionalFormatting>
  <hyperlinks>
    <hyperlink ref="A63" r:id="rId1" xr:uid="{E4581AEB-EA2A-4AEA-B026-22BA93D28761}"/>
    <hyperlink ref="A66" r:id="rId2" xr:uid="{19324CEE-7097-4071-9BFB-AE727824DABD}"/>
    <hyperlink ref="H63" r:id="rId3" xr:uid="{04ED6D87-F6B1-4FF5-AF2C-6CC61AC941FC}"/>
    <hyperlink ref="H66" r:id="rId4" xr:uid="{F7A891BB-3D3A-4BC1-849F-48825EEE9361}"/>
  </hyperlinks>
  <pageMargins left="0.7" right="0.7" top="0.75" bottom="0.75" header="0.3" footer="0.3"/>
  <headerFooter>
    <oddFooter>&amp;L_x000D_&amp;1#&amp;"Calibri"&amp;10&amp;K000000 Sensitivity: Internal</oddFooter>
  </headerFooter>
  <drawing r:id="rId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DD811-8DF2-416D-9D3B-6D6399137FC8}">
  <sheetPr>
    <pageSetUpPr autoPageBreaks="0"/>
  </sheetPr>
  <dimension ref="A2:S92"/>
  <sheetViews>
    <sheetView showGridLines="0" zoomScaleNormal="100" workbookViewId="0">
      <selection activeCell="A3" sqref="A3"/>
    </sheetView>
  </sheetViews>
  <sheetFormatPr defaultRowHeight="15" x14ac:dyDescent="0.25"/>
  <cols>
    <col min="1" max="1" width="23.7109375" customWidth="1"/>
    <col min="2" max="2" width="4.28515625" customWidth="1"/>
    <col min="3" max="3" width="4.42578125" bestFit="1" customWidth="1"/>
    <col min="4" max="4" width="2.42578125" bestFit="1" customWidth="1"/>
    <col min="9" max="9" width="24.85546875" bestFit="1" customWidth="1"/>
    <col min="11" max="11" width="3.42578125" customWidth="1"/>
    <col min="12" max="12" width="9.140625" hidden="1" customWidth="1"/>
    <col min="15" max="16" width="0" hidden="1" customWidth="1"/>
    <col min="17" max="17" width="15.5703125" customWidth="1"/>
    <col min="18" max="18" width="13.7109375" customWidth="1"/>
  </cols>
  <sheetData>
    <row r="2" spans="1:19" ht="24.75" x14ac:dyDescent="0.5">
      <c r="A2" s="4" t="s">
        <v>20</v>
      </c>
      <c r="B2" s="3" t="s">
        <v>147</v>
      </c>
      <c r="C2" s="1"/>
      <c r="D2" s="5"/>
      <c r="E2" s="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9" ht="24.75" x14ac:dyDescent="0.5">
      <c r="A3" s="1"/>
      <c r="B3" s="6"/>
      <c r="C3" s="7"/>
      <c r="D3" s="4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9" ht="16.5" thickBot="1" x14ac:dyDescent="0.3">
      <c r="A4" s="245" t="s">
        <v>297</v>
      </c>
      <c r="B4" s="246"/>
      <c r="C4" s="246"/>
      <c r="D4" s="246"/>
      <c r="E4" s="246"/>
      <c r="F4" s="246"/>
      <c r="G4" s="25"/>
      <c r="H4" s="26"/>
      <c r="I4" s="26"/>
      <c r="J4" s="26"/>
      <c r="K4" s="26"/>
      <c r="L4" s="26"/>
      <c r="M4" s="26"/>
      <c r="N4" s="26"/>
      <c r="O4" s="26">
        <v>10</v>
      </c>
      <c r="P4" s="26"/>
      <c r="Q4" s="26">
        <v>14</v>
      </c>
      <c r="R4" s="8"/>
    </row>
    <row r="5" spans="1:19" ht="26.25" customHeight="1" thickBot="1" x14ac:dyDescent="0.3">
      <c r="A5" s="247" t="s">
        <v>22</v>
      </c>
      <c r="B5" s="249" t="s">
        <v>23</v>
      </c>
      <c r="C5" s="250"/>
      <c r="D5" s="251"/>
      <c r="E5" s="255" t="s">
        <v>24</v>
      </c>
      <c r="F5" s="257" t="s">
        <v>24</v>
      </c>
      <c r="G5" s="326"/>
      <c r="H5" s="49" t="s">
        <v>114</v>
      </c>
      <c r="I5" s="247" t="s">
        <v>226</v>
      </c>
      <c r="J5" s="249" t="s">
        <v>23</v>
      </c>
      <c r="K5" s="250"/>
      <c r="L5" s="251"/>
      <c r="M5" s="257" t="s">
        <v>114</v>
      </c>
      <c r="N5" s="326"/>
      <c r="O5" s="344" t="s">
        <v>27</v>
      </c>
      <c r="P5" s="345"/>
      <c r="Q5" s="345"/>
      <c r="R5" s="346"/>
      <c r="S5" s="259" t="s">
        <v>28</v>
      </c>
    </row>
    <row r="6" spans="1:19" ht="26.25" thickBot="1" x14ac:dyDescent="0.3">
      <c r="A6" s="248"/>
      <c r="B6" s="252"/>
      <c r="C6" s="253"/>
      <c r="D6" s="254"/>
      <c r="E6" s="256"/>
      <c r="F6" s="9" t="s">
        <v>29</v>
      </c>
      <c r="G6" s="9" t="s">
        <v>30</v>
      </c>
      <c r="H6" s="10" t="s">
        <v>29</v>
      </c>
      <c r="I6" s="248"/>
      <c r="J6" s="252"/>
      <c r="K6" s="253"/>
      <c r="L6" s="254"/>
      <c r="M6" s="9" t="s">
        <v>29</v>
      </c>
      <c r="N6" s="9" t="s">
        <v>30</v>
      </c>
      <c r="O6" s="10" t="s">
        <v>71</v>
      </c>
      <c r="P6" s="10" t="s">
        <v>72</v>
      </c>
      <c r="Q6" s="10" t="s">
        <v>156</v>
      </c>
      <c r="R6" s="10" t="s">
        <v>101</v>
      </c>
      <c r="S6" s="308"/>
    </row>
    <row r="7" spans="1:19" x14ac:dyDescent="0.25">
      <c r="A7" s="53" t="s">
        <v>300</v>
      </c>
      <c r="B7" s="54" t="s">
        <v>39</v>
      </c>
      <c r="C7" s="55">
        <v>440</v>
      </c>
      <c r="D7" s="56" t="s">
        <v>36</v>
      </c>
      <c r="E7" s="57" t="s">
        <v>37</v>
      </c>
      <c r="F7" s="58">
        <v>45564</v>
      </c>
      <c r="G7" s="58">
        <f>F7+1</f>
        <v>45565</v>
      </c>
      <c r="H7" s="151">
        <f>F7+4</f>
        <v>45568</v>
      </c>
      <c r="I7" s="270" t="s">
        <v>396</v>
      </c>
      <c r="J7" s="366" t="s">
        <v>397</v>
      </c>
      <c r="K7" s="406"/>
      <c r="L7" s="112"/>
      <c r="M7" s="309">
        <v>45576</v>
      </c>
      <c r="N7" s="309">
        <f>M7+1</f>
        <v>45577</v>
      </c>
      <c r="O7" s="156" t="e">
        <f>#REF!+25</f>
        <v>#REF!</v>
      </c>
      <c r="P7" s="158" t="e">
        <f>#REF!+27</f>
        <v>#REF!</v>
      </c>
      <c r="Q7" s="264">
        <f>M7+53</f>
        <v>45629</v>
      </c>
      <c r="R7" s="264">
        <f>Q7+2</f>
        <v>45631</v>
      </c>
      <c r="S7" s="267"/>
    </row>
    <row r="8" spans="1:19" x14ac:dyDescent="0.25">
      <c r="A8" s="59" t="s">
        <v>300</v>
      </c>
      <c r="B8" s="60" t="s">
        <v>39</v>
      </c>
      <c r="C8" s="61">
        <v>440</v>
      </c>
      <c r="D8" s="62" t="s">
        <v>36</v>
      </c>
      <c r="E8" s="63" t="s">
        <v>40</v>
      </c>
      <c r="F8" s="64">
        <f>F7+3</f>
        <v>45567</v>
      </c>
      <c r="G8" s="64">
        <f>F8+1</f>
        <v>45568</v>
      </c>
      <c r="H8" s="148">
        <f>F8+1</f>
        <v>45568</v>
      </c>
      <c r="I8" s="271"/>
      <c r="J8" s="367"/>
      <c r="K8" s="407"/>
      <c r="L8" s="51"/>
      <c r="M8" s="310"/>
      <c r="N8" s="310"/>
      <c r="O8" s="157"/>
      <c r="P8" s="159"/>
      <c r="Q8" s="265"/>
      <c r="R8" s="265"/>
      <c r="S8" s="268"/>
    </row>
    <row r="9" spans="1:19" x14ac:dyDescent="0.25">
      <c r="A9" s="65" t="s">
        <v>330</v>
      </c>
      <c r="B9" s="75" t="s">
        <v>35</v>
      </c>
      <c r="C9" s="67">
        <v>440</v>
      </c>
      <c r="D9" s="68" t="s">
        <v>36</v>
      </c>
      <c r="E9" s="69" t="s">
        <v>41</v>
      </c>
      <c r="F9" s="70">
        <v>45565</v>
      </c>
      <c r="G9" s="70">
        <f>F9+1</f>
        <v>45566</v>
      </c>
      <c r="H9" s="187">
        <f>F9+2</f>
        <v>45567</v>
      </c>
      <c r="I9" s="271"/>
      <c r="J9" s="367"/>
      <c r="K9" s="407"/>
      <c r="L9" s="51"/>
      <c r="M9" s="310"/>
      <c r="N9" s="310"/>
      <c r="O9" s="157"/>
      <c r="P9" s="159"/>
      <c r="Q9" s="265"/>
      <c r="R9" s="265"/>
      <c r="S9" s="268"/>
    </row>
    <row r="10" spans="1:19" x14ac:dyDescent="0.25">
      <c r="A10" s="204" t="s">
        <v>179</v>
      </c>
      <c r="B10" s="66" t="s">
        <v>76</v>
      </c>
      <c r="C10" s="67">
        <v>437</v>
      </c>
      <c r="D10" s="68" t="s">
        <v>77</v>
      </c>
      <c r="E10" s="69" t="s">
        <v>41</v>
      </c>
      <c r="F10" s="70">
        <f>F7</f>
        <v>45564</v>
      </c>
      <c r="G10" s="70">
        <f>F10+1</f>
        <v>45565</v>
      </c>
      <c r="H10" s="187">
        <f>F10+4</f>
        <v>45568</v>
      </c>
      <c r="I10" s="271"/>
      <c r="J10" s="367"/>
      <c r="K10" s="407"/>
      <c r="L10" s="51"/>
      <c r="M10" s="310"/>
      <c r="N10" s="310"/>
      <c r="O10" s="157"/>
      <c r="P10" s="159"/>
      <c r="Q10" s="265"/>
      <c r="R10" s="265"/>
      <c r="S10" s="268"/>
    </row>
    <row r="11" spans="1:19" ht="15" customHeight="1" thickBot="1" x14ac:dyDescent="0.3">
      <c r="A11" s="204" t="s">
        <v>467</v>
      </c>
      <c r="B11" s="66" t="s">
        <v>42</v>
      </c>
      <c r="C11" s="67">
        <v>438</v>
      </c>
      <c r="D11" s="68" t="s">
        <v>77</v>
      </c>
      <c r="E11" s="69" t="s">
        <v>41</v>
      </c>
      <c r="F11" s="70">
        <f>F7+1</f>
        <v>45565</v>
      </c>
      <c r="G11" s="70">
        <f>F11+1</f>
        <v>45566</v>
      </c>
      <c r="H11" s="187">
        <f>F11+2</f>
        <v>45567</v>
      </c>
      <c r="I11" s="271"/>
      <c r="J11" s="367"/>
      <c r="K11" s="407"/>
      <c r="L11" s="111"/>
      <c r="M11" s="310"/>
      <c r="N11" s="310"/>
      <c r="O11" s="157"/>
      <c r="P11" s="159"/>
      <c r="Q11" s="265"/>
      <c r="R11" s="265"/>
      <c r="S11" s="268"/>
    </row>
    <row r="12" spans="1:19" ht="15.75" thickBot="1" x14ac:dyDescent="0.3">
      <c r="A12" s="121" t="s">
        <v>378</v>
      </c>
      <c r="B12" s="122" t="s">
        <v>150</v>
      </c>
      <c r="C12" s="123">
        <v>440</v>
      </c>
      <c r="D12" s="124" t="s">
        <v>36</v>
      </c>
      <c r="E12" s="100" t="s">
        <v>14</v>
      </c>
      <c r="F12" s="101">
        <f>F7+1</f>
        <v>45565</v>
      </c>
      <c r="G12" s="101">
        <f>F12</f>
        <v>45565</v>
      </c>
      <c r="H12" s="149">
        <f>F12+1</f>
        <v>45566</v>
      </c>
      <c r="I12" s="271"/>
      <c r="J12" s="367"/>
      <c r="K12" s="407"/>
      <c r="L12" s="113"/>
      <c r="M12" s="310"/>
      <c r="N12" s="310"/>
      <c r="O12" s="157"/>
      <c r="P12" s="159"/>
      <c r="Q12" s="265"/>
      <c r="R12" s="265"/>
      <c r="S12" s="268"/>
    </row>
    <row r="13" spans="1:19" ht="15.75" thickBot="1" x14ac:dyDescent="0.3">
      <c r="A13" s="215" t="s">
        <v>179</v>
      </c>
      <c r="B13" s="109" t="s">
        <v>76</v>
      </c>
      <c r="C13" s="72">
        <v>437</v>
      </c>
      <c r="D13" s="110" t="s">
        <v>77</v>
      </c>
      <c r="E13" s="73" t="s">
        <v>14</v>
      </c>
      <c r="F13" s="74">
        <f>F7+3</f>
        <v>45567</v>
      </c>
      <c r="G13" s="74">
        <f>F13+1</f>
        <v>45568</v>
      </c>
      <c r="H13" s="188">
        <f>F13+1</f>
        <v>45568</v>
      </c>
      <c r="I13" s="272"/>
      <c r="J13" s="370"/>
      <c r="K13" s="408"/>
      <c r="M13" s="311"/>
      <c r="N13" s="311"/>
      <c r="Q13" s="266"/>
      <c r="R13" s="266"/>
      <c r="S13" s="269"/>
    </row>
    <row r="14" spans="1:19" ht="15.75" thickBot="1" x14ac:dyDescent="0.3">
      <c r="D14" s="22"/>
      <c r="E14" s="22"/>
    </row>
    <row r="15" spans="1:19" x14ac:dyDescent="0.25">
      <c r="A15" s="53" t="s">
        <v>187</v>
      </c>
      <c r="B15" s="54" t="s">
        <v>39</v>
      </c>
      <c r="C15" s="55">
        <v>441</v>
      </c>
      <c r="D15" s="56" t="s">
        <v>36</v>
      </c>
      <c r="E15" s="57" t="s">
        <v>37</v>
      </c>
      <c r="F15" s="58">
        <f t="shared" ref="F15" si="0">F7+7</f>
        <v>45571</v>
      </c>
      <c r="G15" s="58">
        <f>F15+1</f>
        <v>45572</v>
      </c>
      <c r="H15" s="151">
        <f>F15+4</f>
        <v>45575</v>
      </c>
      <c r="I15" s="270" t="s">
        <v>422</v>
      </c>
      <c r="J15" s="366" t="s">
        <v>423</v>
      </c>
      <c r="K15" s="406"/>
      <c r="L15" s="112"/>
      <c r="M15" s="309">
        <f>M7+7</f>
        <v>45583</v>
      </c>
      <c r="N15" s="309">
        <f>M15+1</f>
        <v>45584</v>
      </c>
      <c r="O15" s="156" t="e">
        <f>#REF!+25</f>
        <v>#REF!</v>
      </c>
      <c r="P15" s="158" t="e">
        <f>#REF!+27</f>
        <v>#REF!</v>
      </c>
      <c r="Q15" s="264">
        <f>M15+53</f>
        <v>45636</v>
      </c>
      <c r="R15" s="264">
        <f>Q15+2</f>
        <v>45638</v>
      </c>
      <c r="S15" s="267"/>
    </row>
    <row r="16" spans="1:19" x14ac:dyDescent="0.25">
      <c r="A16" s="59" t="s">
        <v>187</v>
      </c>
      <c r="B16" s="60" t="s">
        <v>39</v>
      </c>
      <c r="C16" s="61">
        <v>441</v>
      </c>
      <c r="D16" s="62" t="s">
        <v>36</v>
      </c>
      <c r="E16" s="63" t="s">
        <v>40</v>
      </c>
      <c r="F16" s="64">
        <f>F15+3</f>
        <v>45574</v>
      </c>
      <c r="G16" s="64">
        <f>F16+1</f>
        <v>45575</v>
      </c>
      <c r="H16" s="148">
        <f>F16+1</f>
        <v>45575</v>
      </c>
      <c r="I16" s="271"/>
      <c r="J16" s="367"/>
      <c r="K16" s="407"/>
      <c r="L16" s="51"/>
      <c r="M16" s="310"/>
      <c r="N16" s="310"/>
      <c r="O16" s="157"/>
      <c r="P16" s="159"/>
      <c r="Q16" s="265"/>
      <c r="R16" s="265"/>
      <c r="S16" s="268"/>
    </row>
    <row r="17" spans="1:19" x14ac:dyDescent="0.25">
      <c r="A17" s="65" t="s">
        <v>151</v>
      </c>
      <c r="B17" s="75" t="s">
        <v>35</v>
      </c>
      <c r="C17" s="67">
        <v>441</v>
      </c>
      <c r="D17" s="68" t="s">
        <v>36</v>
      </c>
      <c r="E17" s="69" t="s">
        <v>41</v>
      </c>
      <c r="F17" s="70">
        <f>F9+7</f>
        <v>45572</v>
      </c>
      <c r="G17" s="70">
        <f>F17+1</f>
        <v>45573</v>
      </c>
      <c r="H17" s="187">
        <f>F17+2</f>
        <v>45574</v>
      </c>
      <c r="I17" s="271"/>
      <c r="J17" s="367"/>
      <c r="K17" s="407"/>
      <c r="L17" s="51"/>
      <c r="M17" s="310"/>
      <c r="N17" s="310"/>
      <c r="O17" s="157"/>
      <c r="P17" s="159"/>
      <c r="Q17" s="265"/>
      <c r="R17" s="265"/>
      <c r="S17" s="268"/>
    </row>
    <row r="18" spans="1:19" x14ac:dyDescent="0.25">
      <c r="A18" s="204" t="s">
        <v>314</v>
      </c>
      <c r="B18" s="66" t="s">
        <v>76</v>
      </c>
      <c r="C18" s="67">
        <v>438</v>
      </c>
      <c r="D18" s="68" t="s">
        <v>77</v>
      </c>
      <c r="E18" s="69" t="s">
        <v>41</v>
      </c>
      <c r="F18" s="70">
        <f>F15</f>
        <v>45571</v>
      </c>
      <c r="G18" s="70">
        <f>F18+1</f>
        <v>45572</v>
      </c>
      <c r="H18" s="187">
        <f>F18+4</f>
        <v>45575</v>
      </c>
      <c r="I18" s="271"/>
      <c r="J18" s="367"/>
      <c r="K18" s="407"/>
      <c r="L18" s="51"/>
      <c r="M18" s="310"/>
      <c r="N18" s="310"/>
      <c r="O18" s="157"/>
      <c r="P18" s="159"/>
      <c r="Q18" s="265"/>
      <c r="R18" s="265"/>
      <c r="S18" s="268"/>
    </row>
    <row r="19" spans="1:19" ht="15.75" thickBot="1" x14ac:dyDescent="0.3">
      <c r="A19" s="204" t="s">
        <v>322</v>
      </c>
      <c r="B19" s="66" t="s">
        <v>42</v>
      </c>
      <c r="C19" s="67">
        <v>439</v>
      </c>
      <c r="D19" s="68" t="s">
        <v>77</v>
      </c>
      <c r="E19" s="69" t="s">
        <v>41</v>
      </c>
      <c r="F19" s="70">
        <f>F15+1</f>
        <v>45572</v>
      </c>
      <c r="G19" s="70">
        <f>F19+1</f>
        <v>45573</v>
      </c>
      <c r="H19" s="187">
        <f>F19+2</f>
        <v>45574</v>
      </c>
      <c r="I19" s="271"/>
      <c r="J19" s="367"/>
      <c r="K19" s="407"/>
      <c r="L19" s="111"/>
      <c r="M19" s="310"/>
      <c r="N19" s="310"/>
      <c r="O19" s="157"/>
      <c r="P19" s="159"/>
      <c r="Q19" s="265"/>
      <c r="R19" s="265"/>
      <c r="S19" s="268"/>
    </row>
    <row r="20" spans="1:19" ht="15.75" thickBot="1" x14ac:dyDescent="0.3">
      <c r="A20" s="121" t="s">
        <v>271</v>
      </c>
      <c r="B20" s="122" t="s">
        <v>150</v>
      </c>
      <c r="C20" s="123">
        <v>441</v>
      </c>
      <c r="D20" s="124" t="s">
        <v>36</v>
      </c>
      <c r="E20" s="100" t="s">
        <v>14</v>
      </c>
      <c r="F20" s="101">
        <f>F15+1</f>
        <v>45572</v>
      </c>
      <c r="G20" s="101">
        <f>F20</f>
        <v>45572</v>
      </c>
      <c r="H20" s="149">
        <f>F20+1</f>
        <v>45573</v>
      </c>
      <c r="I20" s="271"/>
      <c r="J20" s="367"/>
      <c r="K20" s="407"/>
      <c r="L20" s="113"/>
      <c r="M20" s="310"/>
      <c r="N20" s="310"/>
      <c r="O20" s="157"/>
      <c r="P20" s="159"/>
      <c r="Q20" s="265"/>
      <c r="R20" s="265"/>
      <c r="S20" s="268"/>
    </row>
    <row r="21" spans="1:19" ht="15.75" thickBot="1" x14ac:dyDescent="0.3">
      <c r="A21" s="215" t="s">
        <v>551</v>
      </c>
      <c r="B21" s="109" t="s">
        <v>35</v>
      </c>
      <c r="C21" s="72">
        <v>440</v>
      </c>
      <c r="D21" s="110" t="s">
        <v>552</v>
      </c>
      <c r="E21" s="73" t="s">
        <v>14</v>
      </c>
      <c r="F21" s="74">
        <f>F15</f>
        <v>45571</v>
      </c>
      <c r="G21" s="74">
        <f>F21+1</f>
        <v>45572</v>
      </c>
      <c r="H21" s="188">
        <f>F21+1</f>
        <v>45572</v>
      </c>
      <c r="I21" s="272"/>
      <c r="J21" s="370"/>
      <c r="K21" s="408"/>
      <c r="M21" s="311"/>
      <c r="N21" s="311"/>
      <c r="Q21" s="266"/>
      <c r="R21" s="266"/>
      <c r="S21" s="269"/>
    </row>
    <row r="22" spans="1:19" ht="15.75" thickBot="1" x14ac:dyDescent="0.3">
      <c r="D22" s="22"/>
      <c r="E22" s="22"/>
    </row>
    <row r="23" spans="1:19" x14ac:dyDescent="0.25">
      <c r="A23" s="53" t="s">
        <v>313</v>
      </c>
      <c r="B23" s="54" t="s">
        <v>39</v>
      </c>
      <c r="C23" s="55">
        <v>442</v>
      </c>
      <c r="D23" s="56" t="s">
        <v>36</v>
      </c>
      <c r="E23" s="57" t="s">
        <v>37</v>
      </c>
      <c r="F23" s="58">
        <f t="shared" ref="F23" si="1">F15+7</f>
        <v>45578</v>
      </c>
      <c r="G23" s="58">
        <f>F23+1</f>
        <v>45579</v>
      </c>
      <c r="H23" s="151">
        <f>F23+4</f>
        <v>45582</v>
      </c>
      <c r="I23" s="270" t="s">
        <v>440</v>
      </c>
      <c r="J23" s="366" t="s">
        <v>366</v>
      </c>
      <c r="K23" s="406"/>
      <c r="L23" s="112"/>
      <c r="M23" s="309">
        <f>M15+7</f>
        <v>45590</v>
      </c>
      <c r="N23" s="309">
        <f>M23+1</f>
        <v>45591</v>
      </c>
      <c r="O23" s="156" t="e">
        <f>#REF!+25</f>
        <v>#REF!</v>
      </c>
      <c r="P23" s="158" t="e">
        <f>#REF!+27</f>
        <v>#REF!</v>
      </c>
      <c r="Q23" s="264">
        <f>M23+53</f>
        <v>45643</v>
      </c>
      <c r="R23" s="264">
        <f>Q23+2</f>
        <v>45645</v>
      </c>
      <c r="S23" s="267"/>
    </row>
    <row r="24" spans="1:19" x14ac:dyDescent="0.25">
      <c r="A24" s="59" t="s">
        <v>313</v>
      </c>
      <c r="B24" s="60" t="s">
        <v>39</v>
      </c>
      <c r="C24" s="61">
        <v>442</v>
      </c>
      <c r="D24" s="62" t="s">
        <v>36</v>
      </c>
      <c r="E24" s="63" t="s">
        <v>40</v>
      </c>
      <c r="F24" s="64">
        <f>F23+3</f>
        <v>45581</v>
      </c>
      <c r="G24" s="64">
        <f>F24+1</f>
        <v>45582</v>
      </c>
      <c r="H24" s="148">
        <f>F24+1</f>
        <v>45582</v>
      </c>
      <c r="I24" s="271"/>
      <c r="J24" s="367"/>
      <c r="K24" s="407"/>
      <c r="L24" s="51"/>
      <c r="M24" s="310"/>
      <c r="N24" s="310"/>
      <c r="O24" s="157"/>
      <c r="P24" s="159"/>
      <c r="Q24" s="265"/>
      <c r="R24" s="265"/>
      <c r="S24" s="268"/>
    </row>
    <row r="25" spans="1:19" x14ac:dyDescent="0.25">
      <c r="A25" s="65" t="s">
        <v>415</v>
      </c>
      <c r="B25" s="75" t="s">
        <v>35</v>
      </c>
      <c r="C25" s="67">
        <v>442</v>
      </c>
      <c r="D25" s="68" t="s">
        <v>36</v>
      </c>
      <c r="E25" s="69" t="s">
        <v>41</v>
      </c>
      <c r="F25" s="70">
        <f>F17+7</f>
        <v>45579</v>
      </c>
      <c r="G25" s="70">
        <f>F25+1</f>
        <v>45580</v>
      </c>
      <c r="H25" s="187">
        <f>F25+2</f>
        <v>45581</v>
      </c>
      <c r="I25" s="271"/>
      <c r="J25" s="367"/>
      <c r="K25" s="407"/>
      <c r="L25" s="51"/>
      <c r="M25" s="310"/>
      <c r="N25" s="310"/>
      <c r="O25" s="157"/>
      <c r="P25" s="159"/>
      <c r="Q25" s="265"/>
      <c r="R25" s="265"/>
      <c r="S25" s="268"/>
    </row>
    <row r="26" spans="1:19" x14ac:dyDescent="0.25">
      <c r="A26" s="204" t="s">
        <v>350</v>
      </c>
      <c r="B26" s="66" t="s">
        <v>76</v>
      </c>
      <c r="C26" s="67">
        <v>439</v>
      </c>
      <c r="D26" s="68" t="s">
        <v>77</v>
      </c>
      <c r="E26" s="69" t="s">
        <v>41</v>
      </c>
      <c r="F26" s="70">
        <f>F23</f>
        <v>45578</v>
      </c>
      <c r="G26" s="70">
        <f>F26+1</f>
        <v>45579</v>
      </c>
      <c r="H26" s="187">
        <f>F26+4</f>
        <v>45582</v>
      </c>
      <c r="I26" s="271"/>
      <c r="J26" s="367"/>
      <c r="K26" s="407"/>
      <c r="L26" s="51"/>
      <c r="M26" s="310"/>
      <c r="N26" s="310"/>
      <c r="O26" s="157"/>
      <c r="P26" s="159"/>
      <c r="Q26" s="265"/>
      <c r="R26" s="265"/>
      <c r="S26" s="268"/>
    </row>
    <row r="27" spans="1:19" ht="15.75" thickBot="1" x14ac:dyDescent="0.3">
      <c r="A27" s="204" t="s">
        <v>125</v>
      </c>
      <c r="B27" s="66" t="s">
        <v>42</v>
      </c>
      <c r="C27" s="67">
        <v>440</v>
      </c>
      <c r="D27" s="68" t="s">
        <v>77</v>
      </c>
      <c r="E27" s="69" t="s">
        <v>41</v>
      </c>
      <c r="F27" s="70">
        <f>F23+1</f>
        <v>45579</v>
      </c>
      <c r="G27" s="70">
        <f>F27+1</f>
        <v>45580</v>
      </c>
      <c r="H27" s="187">
        <f>F27+2</f>
        <v>45581</v>
      </c>
      <c r="I27" s="271"/>
      <c r="J27" s="367"/>
      <c r="K27" s="407"/>
      <c r="L27" s="111"/>
      <c r="M27" s="310"/>
      <c r="N27" s="310"/>
      <c r="O27" s="157"/>
      <c r="P27" s="159"/>
      <c r="Q27" s="265"/>
      <c r="R27" s="265"/>
      <c r="S27" s="268"/>
    </row>
    <row r="28" spans="1:19" ht="15.75" thickBot="1" x14ac:dyDescent="0.3">
      <c r="A28" s="121" t="s">
        <v>211</v>
      </c>
      <c r="B28" s="122" t="s">
        <v>150</v>
      </c>
      <c r="C28" s="123">
        <v>442</v>
      </c>
      <c r="D28" s="124" t="s">
        <v>36</v>
      </c>
      <c r="E28" s="100" t="s">
        <v>14</v>
      </c>
      <c r="F28" s="101">
        <f>F23+1</f>
        <v>45579</v>
      </c>
      <c r="G28" s="101">
        <f>F28</f>
        <v>45579</v>
      </c>
      <c r="H28" s="149">
        <f>F28+1</f>
        <v>45580</v>
      </c>
      <c r="I28" s="271"/>
      <c r="J28" s="367"/>
      <c r="K28" s="407"/>
      <c r="L28" s="113"/>
      <c r="M28" s="310"/>
      <c r="N28" s="310"/>
      <c r="O28" s="157"/>
      <c r="P28" s="159"/>
      <c r="Q28" s="265"/>
      <c r="R28" s="265"/>
      <c r="S28" s="268"/>
    </row>
    <row r="29" spans="1:19" ht="15.75" thickBot="1" x14ac:dyDescent="0.3">
      <c r="A29" s="215" t="s">
        <v>553</v>
      </c>
      <c r="B29" s="109" t="s">
        <v>35</v>
      </c>
      <c r="C29" s="72">
        <v>441</v>
      </c>
      <c r="D29" s="110" t="s">
        <v>552</v>
      </c>
      <c r="E29" s="73" t="s">
        <v>14</v>
      </c>
      <c r="F29" s="74">
        <f>F23</f>
        <v>45578</v>
      </c>
      <c r="G29" s="74">
        <f>F29+1</f>
        <v>45579</v>
      </c>
      <c r="H29" s="188">
        <f>F29+1</f>
        <v>45579</v>
      </c>
      <c r="I29" s="272"/>
      <c r="J29" s="370"/>
      <c r="K29" s="408"/>
      <c r="M29" s="311"/>
      <c r="N29" s="311"/>
      <c r="Q29" s="266"/>
      <c r="R29" s="266"/>
      <c r="S29" s="269"/>
    </row>
    <row r="30" spans="1:19" ht="15.75" thickBot="1" x14ac:dyDescent="0.3">
      <c r="D30" s="22"/>
      <c r="E30" s="22"/>
    </row>
    <row r="31" spans="1:19" x14ac:dyDescent="0.25">
      <c r="A31" s="53" t="s">
        <v>47</v>
      </c>
      <c r="B31" s="54" t="s">
        <v>39</v>
      </c>
      <c r="C31" s="55">
        <v>443</v>
      </c>
      <c r="D31" s="56" t="s">
        <v>36</v>
      </c>
      <c r="E31" s="57" t="s">
        <v>37</v>
      </c>
      <c r="F31" s="58">
        <f t="shared" ref="F31" si="2">F23+7</f>
        <v>45585</v>
      </c>
      <c r="G31" s="58">
        <f>F31+1</f>
        <v>45586</v>
      </c>
      <c r="H31" s="151">
        <f>F31+4</f>
        <v>45589</v>
      </c>
      <c r="I31" s="270" t="s">
        <v>457</v>
      </c>
      <c r="J31" s="366" t="s">
        <v>380</v>
      </c>
      <c r="K31" s="406"/>
      <c r="L31" s="112"/>
      <c r="M31" s="309">
        <f>M23+7</f>
        <v>45597</v>
      </c>
      <c r="N31" s="309">
        <f>M31+1</f>
        <v>45598</v>
      </c>
      <c r="O31" s="156" t="e">
        <f>#REF!+25</f>
        <v>#REF!</v>
      </c>
      <c r="P31" s="158" t="e">
        <f>#REF!+27</f>
        <v>#REF!</v>
      </c>
      <c r="Q31" s="264">
        <f>M31+53</f>
        <v>45650</v>
      </c>
      <c r="R31" s="264">
        <f>Q31+2</f>
        <v>45652</v>
      </c>
      <c r="S31" s="267"/>
    </row>
    <row r="32" spans="1:19" x14ac:dyDescent="0.25">
      <c r="A32" s="59" t="s">
        <v>47</v>
      </c>
      <c r="B32" s="60" t="s">
        <v>39</v>
      </c>
      <c r="C32" s="61">
        <v>443</v>
      </c>
      <c r="D32" s="62" t="s">
        <v>36</v>
      </c>
      <c r="E32" s="63" t="s">
        <v>40</v>
      </c>
      <c r="F32" s="64">
        <f>F31+3</f>
        <v>45588</v>
      </c>
      <c r="G32" s="64">
        <f>F32+1</f>
        <v>45589</v>
      </c>
      <c r="H32" s="148">
        <f>F32+1</f>
        <v>45589</v>
      </c>
      <c r="I32" s="271"/>
      <c r="J32" s="367"/>
      <c r="K32" s="407"/>
      <c r="L32" s="51"/>
      <c r="M32" s="310"/>
      <c r="N32" s="310"/>
      <c r="O32" s="157"/>
      <c r="P32" s="159"/>
      <c r="Q32" s="265"/>
      <c r="R32" s="265"/>
      <c r="S32" s="268"/>
    </row>
    <row r="33" spans="1:19" x14ac:dyDescent="0.25">
      <c r="A33" s="204" t="s">
        <v>322</v>
      </c>
      <c r="B33" s="75" t="s">
        <v>35</v>
      </c>
      <c r="C33" s="67">
        <v>443</v>
      </c>
      <c r="D33" s="68" t="s">
        <v>36</v>
      </c>
      <c r="E33" s="69" t="s">
        <v>41</v>
      </c>
      <c r="F33" s="70">
        <f>F25+7</f>
        <v>45586</v>
      </c>
      <c r="G33" s="70">
        <f>F33+1</f>
        <v>45587</v>
      </c>
      <c r="H33" s="187">
        <f>F33+2</f>
        <v>45588</v>
      </c>
      <c r="I33" s="271"/>
      <c r="J33" s="367"/>
      <c r="K33" s="407"/>
      <c r="L33" s="51"/>
      <c r="M33" s="310"/>
      <c r="N33" s="310"/>
      <c r="O33" s="157"/>
      <c r="P33" s="159"/>
      <c r="Q33" s="265"/>
      <c r="R33" s="265"/>
      <c r="S33" s="268"/>
    </row>
    <row r="34" spans="1:19" x14ac:dyDescent="0.25">
      <c r="A34" s="204" t="s">
        <v>446</v>
      </c>
      <c r="B34" s="66" t="s">
        <v>76</v>
      </c>
      <c r="C34" s="67">
        <v>440</v>
      </c>
      <c r="D34" s="68" t="s">
        <v>77</v>
      </c>
      <c r="E34" s="69" t="s">
        <v>41</v>
      </c>
      <c r="F34" s="70">
        <f>F31</f>
        <v>45585</v>
      </c>
      <c r="G34" s="70">
        <f>F34+1</f>
        <v>45586</v>
      </c>
      <c r="H34" s="187">
        <f>F34+4</f>
        <v>45589</v>
      </c>
      <c r="I34" s="271"/>
      <c r="J34" s="367"/>
      <c r="K34" s="407"/>
      <c r="L34" s="51"/>
      <c r="M34" s="310"/>
      <c r="N34" s="310"/>
      <c r="O34" s="157"/>
      <c r="P34" s="159"/>
      <c r="Q34" s="265"/>
      <c r="R34" s="265"/>
      <c r="S34" s="268"/>
    </row>
    <row r="35" spans="1:19" ht="15.75" thickBot="1" x14ac:dyDescent="0.3">
      <c r="A35" s="204" t="s">
        <v>125</v>
      </c>
      <c r="B35" s="66" t="s">
        <v>42</v>
      </c>
      <c r="C35" s="67">
        <v>441</v>
      </c>
      <c r="D35" s="68" t="s">
        <v>77</v>
      </c>
      <c r="E35" s="69" t="s">
        <v>41</v>
      </c>
      <c r="F35" s="70">
        <f>F31+1</f>
        <v>45586</v>
      </c>
      <c r="G35" s="70">
        <f>F35+1</f>
        <v>45587</v>
      </c>
      <c r="H35" s="187">
        <f>F35+2</f>
        <v>45588</v>
      </c>
      <c r="I35" s="271"/>
      <c r="J35" s="367"/>
      <c r="K35" s="407"/>
      <c r="L35" s="111"/>
      <c r="M35" s="310"/>
      <c r="N35" s="310"/>
      <c r="O35" s="157"/>
      <c r="P35" s="159"/>
      <c r="Q35" s="265"/>
      <c r="R35" s="265"/>
      <c r="S35" s="268"/>
    </row>
    <row r="36" spans="1:19" ht="15.75" thickBot="1" x14ac:dyDescent="0.3">
      <c r="A36" s="121" t="s">
        <v>351</v>
      </c>
      <c r="B36" s="122" t="s">
        <v>150</v>
      </c>
      <c r="C36" s="123">
        <v>443</v>
      </c>
      <c r="D36" s="124" t="s">
        <v>36</v>
      </c>
      <c r="E36" s="100" t="s">
        <v>14</v>
      </c>
      <c r="F36" s="101">
        <f>F31+1</f>
        <v>45586</v>
      </c>
      <c r="G36" s="101">
        <f>F36</f>
        <v>45586</v>
      </c>
      <c r="H36" s="149">
        <f>F36+1</f>
        <v>45587</v>
      </c>
      <c r="I36" s="271"/>
      <c r="J36" s="367"/>
      <c r="K36" s="407"/>
      <c r="L36" s="113"/>
      <c r="M36" s="310"/>
      <c r="N36" s="310"/>
      <c r="O36" s="157"/>
      <c r="P36" s="159"/>
      <c r="Q36" s="265"/>
      <c r="R36" s="265"/>
      <c r="S36" s="268"/>
    </row>
    <row r="37" spans="1:19" ht="15.75" thickBot="1" x14ac:dyDescent="0.3">
      <c r="A37" s="215" t="s">
        <v>75</v>
      </c>
      <c r="B37" s="109" t="s">
        <v>35</v>
      </c>
      <c r="C37" s="72">
        <v>442</v>
      </c>
      <c r="D37" s="110" t="s">
        <v>552</v>
      </c>
      <c r="E37" s="73" t="s">
        <v>14</v>
      </c>
      <c r="F37" s="74">
        <f>F31</f>
        <v>45585</v>
      </c>
      <c r="G37" s="74">
        <f>F37+1</f>
        <v>45586</v>
      </c>
      <c r="H37" s="188">
        <f>F37+1</f>
        <v>45586</v>
      </c>
      <c r="I37" s="272"/>
      <c r="J37" s="370"/>
      <c r="K37" s="408"/>
      <c r="M37" s="311"/>
      <c r="N37" s="311"/>
      <c r="Q37" s="266"/>
      <c r="R37" s="266"/>
      <c r="S37" s="269"/>
    </row>
    <row r="38" spans="1:19" ht="15.75" thickBot="1" x14ac:dyDescent="0.3">
      <c r="D38" s="22"/>
      <c r="E38" s="22"/>
    </row>
    <row r="39" spans="1:19" x14ac:dyDescent="0.25">
      <c r="A39" s="217" t="s">
        <v>464</v>
      </c>
      <c r="B39" s="54" t="s">
        <v>39</v>
      </c>
      <c r="C39" s="55">
        <v>444</v>
      </c>
      <c r="D39" s="56" t="s">
        <v>36</v>
      </c>
      <c r="E39" s="57" t="s">
        <v>37</v>
      </c>
      <c r="F39" s="58">
        <f t="shared" ref="F39" si="3">F31+7</f>
        <v>45592</v>
      </c>
      <c r="G39" s="58">
        <f>F39+1</f>
        <v>45593</v>
      </c>
      <c r="H39" s="151">
        <f>F39+4</f>
        <v>45596</v>
      </c>
      <c r="I39" s="270" t="s">
        <v>482</v>
      </c>
      <c r="J39" s="366" t="s">
        <v>503</v>
      </c>
      <c r="K39" s="406"/>
      <c r="L39" s="112"/>
      <c r="M39" s="309">
        <f>M31+7</f>
        <v>45604</v>
      </c>
      <c r="N39" s="309">
        <f>M39+1</f>
        <v>45605</v>
      </c>
      <c r="O39" s="156" t="e">
        <f>#REF!+25</f>
        <v>#REF!</v>
      </c>
      <c r="P39" s="158" t="e">
        <f>#REF!+27</f>
        <v>#REF!</v>
      </c>
      <c r="Q39" s="264">
        <f>M39+53</f>
        <v>45657</v>
      </c>
      <c r="R39" s="264">
        <f>Q39+2</f>
        <v>45659</v>
      </c>
      <c r="S39" s="267"/>
    </row>
    <row r="40" spans="1:19" x14ac:dyDescent="0.25">
      <c r="A40" s="59" t="s">
        <v>464</v>
      </c>
      <c r="B40" s="60" t="s">
        <v>39</v>
      </c>
      <c r="C40" s="61">
        <v>444</v>
      </c>
      <c r="D40" s="62" t="s">
        <v>36</v>
      </c>
      <c r="E40" s="63" t="s">
        <v>40</v>
      </c>
      <c r="F40" s="64">
        <f>F39+3</f>
        <v>45595</v>
      </c>
      <c r="G40" s="64">
        <f>F40+1</f>
        <v>45596</v>
      </c>
      <c r="H40" s="148">
        <f>F40+1</f>
        <v>45596</v>
      </c>
      <c r="I40" s="271"/>
      <c r="J40" s="367"/>
      <c r="K40" s="407"/>
      <c r="L40" s="51"/>
      <c r="M40" s="310"/>
      <c r="N40" s="310"/>
      <c r="O40" s="157"/>
      <c r="P40" s="159"/>
      <c r="Q40" s="265"/>
      <c r="R40" s="265"/>
      <c r="S40" s="268"/>
    </row>
    <row r="41" spans="1:19" x14ac:dyDescent="0.25">
      <c r="A41" s="204" t="s">
        <v>241</v>
      </c>
      <c r="B41" s="75" t="s">
        <v>35</v>
      </c>
      <c r="C41" s="67">
        <v>444</v>
      </c>
      <c r="D41" s="68" t="s">
        <v>36</v>
      </c>
      <c r="E41" s="69" t="s">
        <v>41</v>
      </c>
      <c r="F41" s="70">
        <f>F33+7</f>
        <v>45593</v>
      </c>
      <c r="G41" s="70">
        <f>F41+1</f>
        <v>45594</v>
      </c>
      <c r="H41" s="187">
        <f>F41+2</f>
        <v>45595</v>
      </c>
      <c r="I41" s="271"/>
      <c r="J41" s="367"/>
      <c r="K41" s="407"/>
      <c r="L41" s="51"/>
      <c r="M41" s="310"/>
      <c r="N41" s="310"/>
      <c r="O41" s="157"/>
      <c r="P41" s="159"/>
      <c r="Q41" s="265"/>
      <c r="R41" s="265"/>
      <c r="S41" s="268"/>
    </row>
    <row r="42" spans="1:19" x14ac:dyDescent="0.25">
      <c r="A42" s="204" t="s">
        <v>128</v>
      </c>
      <c r="B42" s="66" t="s">
        <v>76</v>
      </c>
      <c r="C42" s="67">
        <v>441</v>
      </c>
      <c r="D42" s="68" t="s">
        <v>77</v>
      </c>
      <c r="E42" s="69" t="s">
        <v>41</v>
      </c>
      <c r="F42" s="70">
        <f>F39</f>
        <v>45592</v>
      </c>
      <c r="G42" s="70">
        <f>F42+1</f>
        <v>45593</v>
      </c>
      <c r="H42" s="187">
        <f>F42+4</f>
        <v>45596</v>
      </c>
      <c r="I42" s="271"/>
      <c r="J42" s="367"/>
      <c r="K42" s="407"/>
      <c r="L42" s="51"/>
      <c r="M42" s="310"/>
      <c r="N42" s="310"/>
      <c r="O42" s="157"/>
      <c r="P42" s="159"/>
      <c r="Q42" s="265"/>
      <c r="R42" s="265"/>
      <c r="S42" s="268"/>
    </row>
    <row r="43" spans="1:19" ht="15.75" thickBot="1" x14ac:dyDescent="0.3">
      <c r="A43" s="204" t="s">
        <v>379</v>
      </c>
      <c r="B43" s="66" t="s">
        <v>42</v>
      </c>
      <c r="C43" s="67">
        <v>442</v>
      </c>
      <c r="D43" s="68" t="s">
        <v>77</v>
      </c>
      <c r="E43" s="69" t="s">
        <v>41</v>
      </c>
      <c r="F43" s="70">
        <f>F39+1</f>
        <v>45593</v>
      </c>
      <c r="G43" s="70">
        <f>F43+1</f>
        <v>45594</v>
      </c>
      <c r="H43" s="187">
        <f>F43+2</f>
        <v>45595</v>
      </c>
      <c r="I43" s="271"/>
      <c r="J43" s="367"/>
      <c r="K43" s="407"/>
      <c r="L43" s="111"/>
      <c r="M43" s="310"/>
      <c r="N43" s="310"/>
      <c r="O43" s="157"/>
      <c r="P43" s="159"/>
      <c r="Q43" s="265"/>
      <c r="R43" s="265"/>
      <c r="S43" s="268"/>
    </row>
    <row r="44" spans="1:19" ht="15.75" thickBot="1" x14ac:dyDescent="0.3">
      <c r="A44" s="121" t="s">
        <v>466</v>
      </c>
      <c r="B44" s="122" t="s">
        <v>150</v>
      </c>
      <c r="C44" s="123">
        <v>444</v>
      </c>
      <c r="D44" s="124" t="s">
        <v>36</v>
      </c>
      <c r="E44" s="100" t="s">
        <v>14</v>
      </c>
      <c r="F44" s="101">
        <f>F39+1</f>
        <v>45593</v>
      </c>
      <c r="G44" s="101">
        <f>F44</f>
        <v>45593</v>
      </c>
      <c r="H44" s="149">
        <f>F44+1</f>
        <v>45594</v>
      </c>
      <c r="I44" s="271"/>
      <c r="J44" s="367"/>
      <c r="K44" s="407"/>
      <c r="L44" s="113"/>
      <c r="M44" s="310"/>
      <c r="N44" s="310"/>
      <c r="O44" s="157"/>
      <c r="P44" s="159"/>
      <c r="Q44" s="265"/>
      <c r="R44" s="265"/>
      <c r="S44" s="268"/>
    </row>
    <row r="45" spans="1:19" ht="15.75" thickBot="1" x14ac:dyDescent="0.3">
      <c r="A45" s="215" t="s">
        <v>415</v>
      </c>
      <c r="B45" s="109" t="s">
        <v>35</v>
      </c>
      <c r="C45" s="72">
        <v>443</v>
      </c>
      <c r="D45" s="110" t="s">
        <v>552</v>
      </c>
      <c r="E45" s="73" t="s">
        <v>14</v>
      </c>
      <c r="F45" s="74">
        <f>F39</f>
        <v>45592</v>
      </c>
      <c r="G45" s="74">
        <f>F45+1</f>
        <v>45593</v>
      </c>
      <c r="H45" s="188">
        <f>F45+1</f>
        <v>45593</v>
      </c>
      <c r="I45" s="272"/>
      <c r="J45" s="370"/>
      <c r="K45" s="408"/>
      <c r="M45" s="311"/>
      <c r="N45" s="311"/>
      <c r="Q45" s="266"/>
      <c r="R45" s="266"/>
      <c r="S45" s="269"/>
    </row>
    <row r="46" spans="1:19" ht="15.75" thickBot="1" x14ac:dyDescent="0.3">
      <c r="D46" s="22"/>
      <c r="E46" s="22"/>
    </row>
    <row r="47" spans="1:19" x14ac:dyDescent="0.25">
      <c r="A47" s="217" t="s">
        <v>300</v>
      </c>
      <c r="B47" s="54" t="s">
        <v>39</v>
      </c>
      <c r="C47" s="55">
        <v>445</v>
      </c>
      <c r="D47" s="56" t="s">
        <v>36</v>
      </c>
      <c r="E47" s="57" t="s">
        <v>37</v>
      </c>
      <c r="F47" s="58">
        <f t="shared" ref="F47" si="4">F39+7</f>
        <v>45599</v>
      </c>
      <c r="G47" s="58">
        <f>F47+1</f>
        <v>45600</v>
      </c>
      <c r="H47" s="151">
        <f>F47+4</f>
        <v>45603</v>
      </c>
      <c r="I47" s="270" t="s">
        <v>502</v>
      </c>
      <c r="J47" s="366" t="s">
        <v>504</v>
      </c>
      <c r="K47" s="406"/>
      <c r="L47" s="112"/>
      <c r="M47" s="309">
        <f>M39+7</f>
        <v>45611</v>
      </c>
      <c r="N47" s="309">
        <f>M47+1</f>
        <v>45612</v>
      </c>
      <c r="O47" s="156" t="e">
        <f>#REF!+25</f>
        <v>#REF!</v>
      </c>
      <c r="P47" s="158" t="e">
        <f>#REF!+27</f>
        <v>#REF!</v>
      </c>
      <c r="Q47" s="264">
        <f>M47+53</f>
        <v>45664</v>
      </c>
      <c r="R47" s="264">
        <f>Q47+2</f>
        <v>45666</v>
      </c>
      <c r="S47" s="267"/>
    </row>
    <row r="48" spans="1:19" x14ac:dyDescent="0.25">
      <c r="A48" s="59" t="s">
        <v>300</v>
      </c>
      <c r="B48" s="60" t="s">
        <v>39</v>
      </c>
      <c r="C48" s="61">
        <v>445</v>
      </c>
      <c r="D48" s="62" t="s">
        <v>36</v>
      </c>
      <c r="E48" s="63" t="s">
        <v>40</v>
      </c>
      <c r="F48" s="64">
        <f>F47+3</f>
        <v>45602</v>
      </c>
      <c r="G48" s="64">
        <f>F48+1</f>
        <v>45603</v>
      </c>
      <c r="H48" s="148">
        <f>F48+1</f>
        <v>45603</v>
      </c>
      <c r="I48" s="271"/>
      <c r="J48" s="367"/>
      <c r="K48" s="407"/>
      <c r="L48" s="51"/>
      <c r="M48" s="310"/>
      <c r="N48" s="310"/>
      <c r="O48" s="157"/>
      <c r="P48" s="159"/>
      <c r="Q48" s="265"/>
      <c r="R48" s="265"/>
      <c r="S48" s="268"/>
    </row>
    <row r="49" spans="1:19" x14ac:dyDescent="0.25">
      <c r="A49" s="204" t="s">
        <v>408</v>
      </c>
      <c r="B49" s="75" t="s">
        <v>35</v>
      </c>
      <c r="C49" s="67">
        <v>445</v>
      </c>
      <c r="D49" s="68" t="s">
        <v>36</v>
      </c>
      <c r="E49" s="69" t="s">
        <v>41</v>
      </c>
      <c r="F49" s="70">
        <f>F41+7</f>
        <v>45600</v>
      </c>
      <c r="G49" s="70">
        <f>F49+1</f>
        <v>45601</v>
      </c>
      <c r="H49" s="187">
        <f>F49+2</f>
        <v>45602</v>
      </c>
      <c r="I49" s="271"/>
      <c r="J49" s="367"/>
      <c r="K49" s="407"/>
      <c r="L49" s="51"/>
      <c r="M49" s="310"/>
      <c r="N49" s="310"/>
      <c r="O49" s="157"/>
      <c r="P49" s="159"/>
      <c r="Q49" s="265"/>
      <c r="R49" s="265"/>
      <c r="S49" s="268"/>
    </row>
    <row r="50" spans="1:19" x14ac:dyDescent="0.25">
      <c r="A50" s="204" t="s">
        <v>184</v>
      </c>
      <c r="B50" s="66" t="s">
        <v>76</v>
      </c>
      <c r="C50" s="67">
        <v>442</v>
      </c>
      <c r="D50" s="68" t="s">
        <v>77</v>
      </c>
      <c r="E50" s="69" t="s">
        <v>41</v>
      </c>
      <c r="F50" s="70">
        <f>F47</f>
        <v>45599</v>
      </c>
      <c r="G50" s="70">
        <f>F50+1</f>
        <v>45600</v>
      </c>
      <c r="H50" s="187">
        <f>F50+4</f>
        <v>45603</v>
      </c>
      <c r="I50" s="271"/>
      <c r="J50" s="367"/>
      <c r="K50" s="407"/>
      <c r="L50" s="51"/>
      <c r="M50" s="310"/>
      <c r="N50" s="310"/>
      <c r="O50" s="157"/>
      <c r="P50" s="159"/>
      <c r="Q50" s="265"/>
      <c r="R50" s="265"/>
      <c r="S50" s="268"/>
    </row>
    <row r="51" spans="1:19" ht="15.75" thickBot="1" x14ac:dyDescent="0.3">
      <c r="A51" s="204" t="s">
        <v>332</v>
      </c>
      <c r="B51" s="66" t="s">
        <v>42</v>
      </c>
      <c r="C51" s="67">
        <v>443</v>
      </c>
      <c r="D51" s="68" t="s">
        <v>77</v>
      </c>
      <c r="E51" s="69" t="s">
        <v>41</v>
      </c>
      <c r="F51" s="70">
        <f>F47+1</f>
        <v>45600</v>
      </c>
      <c r="G51" s="70">
        <f>F51+1</f>
        <v>45601</v>
      </c>
      <c r="H51" s="187">
        <f>F51+2</f>
        <v>45602</v>
      </c>
      <c r="I51" s="271"/>
      <c r="J51" s="367"/>
      <c r="K51" s="407"/>
      <c r="L51" s="111"/>
      <c r="M51" s="310"/>
      <c r="N51" s="310"/>
      <c r="O51" s="157"/>
      <c r="P51" s="159"/>
      <c r="Q51" s="265"/>
      <c r="R51" s="265"/>
      <c r="S51" s="268"/>
    </row>
    <row r="52" spans="1:19" ht="15.75" thickBot="1" x14ac:dyDescent="0.3">
      <c r="A52" s="121" t="s">
        <v>377</v>
      </c>
      <c r="B52" s="122" t="s">
        <v>150</v>
      </c>
      <c r="C52" s="123">
        <v>445</v>
      </c>
      <c r="D52" s="124" t="s">
        <v>36</v>
      </c>
      <c r="E52" s="100" t="s">
        <v>14</v>
      </c>
      <c r="F52" s="101">
        <f>F47+1</f>
        <v>45600</v>
      </c>
      <c r="G52" s="101">
        <f>F52</f>
        <v>45600</v>
      </c>
      <c r="H52" s="149">
        <f>F52+1</f>
        <v>45601</v>
      </c>
      <c r="I52" s="271"/>
      <c r="J52" s="367"/>
      <c r="K52" s="407"/>
      <c r="L52" s="113"/>
      <c r="M52" s="310"/>
      <c r="N52" s="310"/>
      <c r="O52" s="157"/>
      <c r="P52" s="159"/>
      <c r="Q52" s="265"/>
      <c r="R52" s="265"/>
      <c r="S52" s="268"/>
    </row>
    <row r="53" spans="1:19" ht="15.75" thickBot="1" x14ac:dyDescent="0.3">
      <c r="A53" s="215" t="s">
        <v>34</v>
      </c>
      <c r="B53" s="109" t="s">
        <v>35</v>
      </c>
      <c r="C53" s="72">
        <v>444</v>
      </c>
      <c r="D53" s="110" t="s">
        <v>552</v>
      </c>
      <c r="E53" s="73" t="s">
        <v>14</v>
      </c>
      <c r="F53" s="74">
        <f>F47</f>
        <v>45599</v>
      </c>
      <c r="G53" s="74">
        <f>F53+1</f>
        <v>45600</v>
      </c>
      <c r="H53" s="188">
        <f>F53+1</f>
        <v>45600</v>
      </c>
      <c r="I53" s="272"/>
      <c r="J53" s="370"/>
      <c r="K53" s="408"/>
      <c r="M53" s="311"/>
      <c r="N53" s="311"/>
      <c r="Q53" s="266"/>
      <c r="R53" s="266"/>
      <c r="S53" s="269"/>
    </row>
    <row r="54" spans="1:19" ht="15.75" thickBot="1" x14ac:dyDescent="0.3">
      <c r="D54" s="22"/>
      <c r="E54" s="22"/>
    </row>
    <row r="55" spans="1:19" x14ac:dyDescent="0.25">
      <c r="A55" s="217" t="s">
        <v>187</v>
      </c>
      <c r="B55" s="54" t="s">
        <v>39</v>
      </c>
      <c r="C55" s="55">
        <v>446</v>
      </c>
      <c r="D55" s="56" t="s">
        <v>36</v>
      </c>
      <c r="E55" s="57" t="s">
        <v>37</v>
      </c>
      <c r="F55" s="58">
        <f t="shared" ref="F55" si="5">F47+7</f>
        <v>45606</v>
      </c>
      <c r="G55" s="58">
        <f>F55+1</f>
        <v>45607</v>
      </c>
      <c r="H55" s="151">
        <f>F55+4</f>
        <v>45610</v>
      </c>
      <c r="I55" s="270" t="s">
        <v>502</v>
      </c>
      <c r="J55" s="366" t="s">
        <v>504</v>
      </c>
      <c r="K55" s="406"/>
      <c r="L55" s="112"/>
      <c r="M55" s="309">
        <f>M47+7</f>
        <v>45618</v>
      </c>
      <c r="N55" s="309">
        <f>M55+1</f>
        <v>45619</v>
      </c>
      <c r="O55" s="156" t="e">
        <f>#REF!+25</f>
        <v>#REF!</v>
      </c>
      <c r="P55" s="158" t="e">
        <f>#REF!+27</f>
        <v>#REF!</v>
      </c>
      <c r="Q55" s="264">
        <f>M55+53</f>
        <v>45671</v>
      </c>
      <c r="R55" s="264">
        <f>Q55+2</f>
        <v>45673</v>
      </c>
      <c r="S55" s="267"/>
    </row>
    <row r="56" spans="1:19" x14ac:dyDescent="0.25">
      <c r="A56" s="59" t="s">
        <v>187</v>
      </c>
      <c r="B56" s="60" t="s">
        <v>39</v>
      </c>
      <c r="C56" s="61">
        <v>446</v>
      </c>
      <c r="D56" s="62" t="s">
        <v>36</v>
      </c>
      <c r="E56" s="63" t="s">
        <v>40</v>
      </c>
      <c r="F56" s="64">
        <f>F55+3</f>
        <v>45609</v>
      </c>
      <c r="G56" s="64">
        <f>F56+1</f>
        <v>45610</v>
      </c>
      <c r="H56" s="148">
        <f>F56+1</f>
        <v>45610</v>
      </c>
      <c r="I56" s="271"/>
      <c r="J56" s="367"/>
      <c r="K56" s="407"/>
      <c r="L56" s="51"/>
      <c r="M56" s="310"/>
      <c r="N56" s="310"/>
      <c r="O56" s="157"/>
      <c r="P56" s="159"/>
      <c r="Q56" s="265"/>
      <c r="R56" s="265"/>
      <c r="S56" s="268"/>
    </row>
    <row r="57" spans="1:19" x14ac:dyDescent="0.25">
      <c r="A57" s="204" t="s">
        <v>330</v>
      </c>
      <c r="B57" s="75" t="s">
        <v>35</v>
      </c>
      <c r="C57" s="67">
        <v>446</v>
      </c>
      <c r="D57" s="68" t="s">
        <v>36</v>
      </c>
      <c r="E57" s="69" t="s">
        <v>41</v>
      </c>
      <c r="F57" s="70">
        <f>F49+7</f>
        <v>45607</v>
      </c>
      <c r="G57" s="70">
        <f>F57+1</f>
        <v>45608</v>
      </c>
      <c r="H57" s="187">
        <f>F57+2</f>
        <v>45609</v>
      </c>
      <c r="I57" s="271"/>
      <c r="J57" s="367"/>
      <c r="K57" s="407"/>
      <c r="L57" s="51"/>
      <c r="M57" s="310"/>
      <c r="N57" s="310"/>
      <c r="O57" s="157"/>
      <c r="P57" s="159"/>
      <c r="Q57" s="265"/>
      <c r="R57" s="265"/>
      <c r="S57" s="268"/>
    </row>
    <row r="58" spans="1:19" x14ac:dyDescent="0.25">
      <c r="A58" s="204" t="s">
        <v>329</v>
      </c>
      <c r="B58" s="66" t="s">
        <v>76</v>
      </c>
      <c r="C58" s="67">
        <v>443</v>
      </c>
      <c r="D58" s="68" t="s">
        <v>77</v>
      </c>
      <c r="E58" s="69" t="s">
        <v>41</v>
      </c>
      <c r="F58" s="70">
        <f>F55</f>
        <v>45606</v>
      </c>
      <c r="G58" s="70">
        <f>F58+1</f>
        <v>45607</v>
      </c>
      <c r="H58" s="187">
        <f>F58+4</f>
        <v>45610</v>
      </c>
      <c r="I58" s="271"/>
      <c r="J58" s="367"/>
      <c r="K58" s="407"/>
      <c r="L58" s="51"/>
      <c r="M58" s="310"/>
      <c r="N58" s="310"/>
      <c r="O58" s="157"/>
      <c r="P58" s="159"/>
      <c r="Q58" s="265"/>
      <c r="R58" s="265"/>
      <c r="S58" s="268"/>
    </row>
    <row r="59" spans="1:19" ht="15.75" thickBot="1" x14ac:dyDescent="0.3">
      <c r="A59" s="204" t="s">
        <v>551</v>
      </c>
      <c r="B59" s="66" t="s">
        <v>42</v>
      </c>
      <c r="C59" s="67">
        <v>444</v>
      </c>
      <c r="D59" s="68" t="s">
        <v>77</v>
      </c>
      <c r="E59" s="69" t="s">
        <v>41</v>
      </c>
      <c r="F59" s="70">
        <f>F55+1</f>
        <v>45607</v>
      </c>
      <c r="G59" s="70">
        <f>F59+1</f>
        <v>45608</v>
      </c>
      <c r="H59" s="187">
        <f>F59+2</f>
        <v>45609</v>
      </c>
      <c r="I59" s="271"/>
      <c r="J59" s="367"/>
      <c r="K59" s="407"/>
      <c r="L59" s="111"/>
      <c r="M59" s="310"/>
      <c r="N59" s="310"/>
      <c r="O59" s="157"/>
      <c r="P59" s="159"/>
      <c r="Q59" s="265"/>
      <c r="R59" s="265"/>
      <c r="S59" s="268"/>
    </row>
    <row r="60" spans="1:19" ht="15.75" thickBot="1" x14ac:dyDescent="0.3">
      <c r="A60" s="121" t="s">
        <v>180</v>
      </c>
      <c r="B60" s="122" t="s">
        <v>150</v>
      </c>
      <c r="C60" s="123">
        <v>446</v>
      </c>
      <c r="D60" s="124" t="s">
        <v>36</v>
      </c>
      <c r="E60" s="100" t="s">
        <v>14</v>
      </c>
      <c r="F60" s="101">
        <f>F55+1</f>
        <v>45607</v>
      </c>
      <c r="G60" s="101">
        <f>F60</f>
        <v>45607</v>
      </c>
      <c r="H60" s="149">
        <f>F60+1</f>
        <v>45608</v>
      </c>
      <c r="I60" s="271"/>
      <c r="J60" s="367"/>
      <c r="K60" s="407"/>
      <c r="L60" s="113"/>
      <c r="M60" s="310"/>
      <c r="N60" s="310"/>
      <c r="O60" s="157"/>
      <c r="P60" s="159"/>
      <c r="Q60" s="265"/>
      <c r="R60" s="265"/>
      <c r="S60" s="268"/>
    </row>
    <row r="61" spans="1:19" ht="15.75" thickBot="1" x14ac:dyDescent="0.3">
      <c r="A61" s="215" t="s">
        <v>241</v>
      </c>
      <c r="B61" s="109" t="s">
        <v>35</v>
      </c>
      <c r="C61" s="72">
        <v>445</v>
      </c>
      <c r="D61" s="110" t="s">
        <v>552</v>
      </c>
      <c r="E61" s="73" t="s">
        <v>14</v>
      </c>
      <c r="F61" s="74">
        <f>F55</f>
        <v>45606</v>
      </c>
      <c r="G61" s="74">
        <f>F61+1</f>
        <v>45607</v>
      </c>
      <c r="H61" s="188">
        <f>F61+1</f>
        <v>45607</v>
      </c>
      <c r="I61" s="272"/>
      <c r="J61" s="370"/>
      <c r="K61" s="408"/>
      <c r="M61" s="311"/>
      <c r="N61" s="311"/>
      <c r="Q61" s="266"/>
      <c r="R61" s="266"/>
      <c r="S61" s="269"/>
    </row>
    <row r="62" spans="1:19" ht="15.75" thickBot="1" x14ac:dyDescent="0.3">
      <c r="D62" s="22"/>
      <c r="E62" s="22"/>
    </row>
    <row r="63" spans="1:19" x14ac:dyDescent="0.25">
      <c r="A63" s="217" t="s">
        <v>82</v>
      </c>
      <c r="B63" s="54" t="s">
        <v>39</v>
      </c>
      <c r="C63" s="55">
        <v>447</v>
      </c>
      <c r="D63" s="56" t="s">
        <v>36</v>
      </c>
      <c r="E63" s="57" t="s">
        <v>37</v>
      </c>
      <c r="F63" s="58">
        <f t="shared" ref="F63" si="6">F55+7</f>
        <v>45613</v>
      </c>
      <c r="G63" s="58">
        <f>F63+1</f>
        <v>45614</v>
      </c>
      <c r="H63" s="151">
        <f>F63+4</f>
        <v>45617</v>
      </c>
      <c r="I63" s="270" t="s">
        <v>545</v>
      </c>
      <c r="J63" s="366" t="s">
        <v>546</v>
      </c>
      <c r="K63" s="406"/>
      <c r="L63" s="112"/>
      <c r="M63" s="309">
        <f>M55+7</f>
        <v>45625</v>
      </c>
      <c r="N63" s="309">
        <f>M63+1</f>
        <v>45626</v>
      </c>
      <c r="O63" s="156" t="e">
        <f>#REF!+25</f>
        <v>#REF!</v>
      </c>
      <c r="P63" s="158" t="e">
        <f>#REF!+27</f>
        <v>#REF!</v>
      </c>
      <c r="Q63" s="264">
        <f>M63+53</f>
        <v>45678</v>
      </c>
      <c r="R63" s="264">
        <f>Q63+2</f>
        <v>45680</v>
      </c>
      <c r="S63" s="267"/>
    </row>
    <row r="64" spans="1:19" x14ac:dyDescent="0.25">
      <c r="A64" s="59" t="s">
        <v>82</v>
      </c>
      <c r="B64" s="60" t="s">
        <v>39</v>
      </c>
      <c r="C64" s="61">
        <v>447</v>
      </c>
      <c r="D64" s="62" t="s">
        <v>36</v>
      </c>
      <c r="E64" s="63" t="s">
        <v>40</v>
      </c>
      <c r="F64" s="64">
        <f>F63+3</f>
        <v>45616</v>
      </c>
      <c r="G64" s="64">
        <f>F64+1</f>
        <v>45617</v>
      </c>
      <c r="H64" s="148">
        <f>F64+1</f>
        <v>45617</v>
      </c>
      <c r="I64" s="271"/>
      <c r="J64" s="367"/>
      <c r="K64" s="407"/>
      <c r="L64" s="51"/>
      <c r="M64" s="310"/>
      <c r="N64" s="310"/>
      <c r="O64" s="157"/>
      <c r="P64" s="159"/>
      <c r="Q64" s="265"/>
      <c r="R64" s="265"/>
      <c r="S64" s="268"/>
    </row>
    <row r="65" spans="1:19" x14ac:dyDescent="0.25">
      <c r="A65" s="204" t="s">
        <v>533</v>
      </c>
      <c r="B65" s="75" t="s">
        <v>35</v>
      </c>
      <c r="C65" s="67">
        <v>447</v>
      </c>
      <c r="D65" s="68" t="s">
        <v>36</v>
      </c>
      <c r="E65" s="69" t="s">
        <v>41</v>
      </c>
      <c r="F65" s="70">
        <f>F57+7</f>
        <v>45614</v>
      </c>
      <c r="G65" s="70">
        <f>F65+1</f>
        <v>45615</v>
      </c>
      <c r="H65" s="187">
        <f>F65+2</f>
        <v>45616</v>
      </c>
      <c r="I65" s="271"/>
      <c r="J65" s="367"/>
      <c r="K65" s="407"/>
      <c r="L65" s="51"/>
      <c r="M65" s="310"/>
      <c r="N65" s="310"/>
      <c r="O65" s="157"/>
      <c r="P65" s="159"/>
      <c r="Q65" s="265"/>
      <c r="R65" s="265"/>
      <c r="S65" s="268"/>
    </row>
    <row r="66" spans="1:19" x14ac:dyDescent="0.25">
      <c r="A66" s="204" t="s">
        <v>177</v>
      </c>
      <c r="B66" s="66" t="s">
        <v>76</v>
      </c>
      <c r="C66" s="67">
        <v>444</v>
      </c>
      <c r="D66" s="68" t="s">
        <v>77</v>
      </c>
      <c r="E66" s="69" t="s">
        <v>41</v>
      </c>
      <c r="F66" s="70">
        <f>F63</f>
        <v>45613</v>
      </c>
      <c r="G66" s="70">
        <f>F66+1</f>
        <v>45614</v>
      </c>
      <c r="H66" s="187">
        <f>F66+4</f>
        <v>45617</v>
      </c>
      <c r="I66" s="271"/>
      <c r="J66" s="367"/>
      <c r="K66" s="407"/>
      <c r="L66" s="51"/>
      <c r="M66" s="310"/>
      <c r="N66" s="310"/>
      <c r="O66" s="157"/>
      <c r="P66" s="159"/>
      <c r="Q66" s="265"/>
      <c r="R66" s="265"/>
      <c r="S66" s="268"/>
    </row>
    <row r="67" spans="1:19" ht="15.75" thickBot="1" x14ac:dyDescent="0.3">
      <c r="A67" s="204" t="s">
        <v>338</v>
      </c>
      <c r="B67" s="66" t="s">
        <v>42</v>
      </c>
      <c r="C67" s="67">
        <v>445</v>
      </c>
      <c r="D67" s="68" t="s">
        <v>77</v>
      </c>
      <c r="E67" s="69" t="s">
        <v>41</v>
      </c>
      <c r="F67" s="70">
        <f>F63+1</f>
        <v>45614</v>
      </c>
      <c r="G67" s="70">
        <f>F67+1</f>
        <v>45615</v>
      </c>
      <c r="H67" s="187">
        <f>F67+2</f>
        <v>45616</v>
      </c>
      <c r="I67" s="271"/>
      <c r="J67" s="367"/>
      <c r="K67" s="407"/>
      <c r="L67" s="111"/>
      <c r="M67" s="310"/>
      <c r="N67" s="310"/>
      <c r="O67" s="157"/>
      <c r="P67" s="159"/>
      <c r="Q67" s="265"/>
      <c r="R67" s="265"/>
      <c r="S67" s="268"/>
    </row>
    <row r="68" spans="1:19" ht="15.75" thickBot="1" x14ac:dyDescent="0.3">
      <c r="A68" s="223" t="s">
        <v>532</v>
      </c>
      <c r="B68" s="122" t="s">
        <v>150</v>
      </c>
      <c r="C68" s="123">
        <v>447</v>
      </c>
      <c r="D68" s="124" t="s">
        <v>36</v>
      </c>
      <c r="E68" s="100" t="s">
        <v>14</v>
      </c>
      <c r="F68" s="101">
        <f>F63+1</f>
        <v>45614</v>
      </c>
      <c r="G68" s="101">
        <f>F68</f>
        <v>45614</v>
      </c>
      <c r="H68" s="149">
        <f>F68+1</f>
        <v>45615</v>
      </c>
      <c r="I68" s="271"/>
      <c r="J68" s="367"/>
      <c r="K68" s="407"/>
      <c r="L68" s="113"/>
      <c r="M68" s="310"/>
      <c r="N68" s="310"/>
      <c r="O68" s="157"/>
      <c r="P68" s="159"/>
      <c r="Q68" s="265"/>
      <c r="R68" s="265"/>
      <c r="S68" s="268"/>
    </row>
    <row r="69" spans="1:19" ht="15.75" thickBot="1" x14ac:dyDescent="0.3">
      <c r="A69" s="215" t="s">
        <v>48</v>
      </c>
      <c r="B69" s="109" t="s">
        <v>35</v>
      </c>
      <c r="C69" s="72">
        <v>446</v>
      </c>
      <c r="D69" s="110" t="s">
        <v>552</v>
      </c>
      <c r="E69" s="73" t="s">
        <v>14</v>
      </c>
      <c r="F69" s="74">
        <f>F63</f>
        <v>45613</v>
      </c>
      <c r="G69" s="74">
        <f>F69+1</f>
        <v>45614</v>
      </c>
      <c r="H69" s="188">
        <f>F69+1</f>
        <v>45614</v>
      </c>
      <c r="I69" s="272"/>
      <c r="J69" s="370"/>
      <c r="K69" s="408"/>
      <c r="M69" s="311"/>
      <c r="N69" s="311"/>
      <c r="Q69" s="266"/>
      <c r="R69" s="266"/>
      <c r="S69" s="269"/>
    </row>
    <row r="70" spans="1:19" ht="15.75" thickBot="1" x14ac:dyDescent="0.3">
      <c r="D70" s="22"/>
      <c r="E70" s="22"/>
    </row>
    <row r="71" spans="1:19" x14ac:dyDescent="0.25">
      <c r="A71" s="217" t="s">
        <v>47</v>
      </c>
      <c r="B71" s="54" t="s">
        <v>39</v>
      </c>
      <c r="C71" s="55">
        <v>448</v>
      </c>
      <c r="D71" s="56" t="s">
        <v>36</v>
      </c>
      <c r="E71" s="57" t="s">
        <v>37</v>
      </c>
      <c r="F71" s="58">
        <f t="shared" ref="F71" si="7">F63+7</f>
        <v>45620</v>
      </c>
      <c r="G71" s="58">
        <f>F71+1</f>
        <v>45621</v>
      </c>
      <c r="H71" s="151">
        <f>F71+4</f>
        <v>45624</v>
      </c>
      <c r="I71" s="270" t="s">
        <v>585</v>
      </c>
      <c r="J71" s="366" t="s">
        <v>586</v>
      </c>
      <c r="K71" s="406"/>
      <c r="L71" s="112"/>
      <c r="M71" s="309">
        <f>M63+7</f>
        <v>45632</v>
      </c>
      <c r="N71" s="309">
        <f>M71+1</f>
        <v>45633</v>
      </c>
      <c r="O71" s="156" t="e">
        <f>#REF!+25</f>
        <v>#REF!</v>
      </c>
      <c r="P71" s="158" t="e">
        <f>#REF!+27</f>
        <v>#REF!</v>
      </c>
      <c r="Q71" s="264">
        <f>M71+53</f>
        <v>45685</v>
      </c>
      <c r="R71" s="264">
        <f>Q71+2</f>
        <v>45687</v>
      </c>
      <c r="S71" s="267"/>
    </row>
    <row r="72" spans="1:19" x14ac:dyDescent="0.25">
      <c r="A72" s="59" t="s">
        <v>47</v>
      </c>
      <c r="B72" s="60" t="s">
        <v>39</v>
      </c>
      <c r="C72" s="61">
        <v>448</v>
      </c>
      <c r="D72" s="62" t="s">
        <v>36</v>
      </c>
      <c r="E72" s="63" t="s">
        <v>40</v>
      </c>
      <c r="F72" s="64">
        <f>F71+3</f>
        <v>45623</v>
      </c>
      <c r="G72" s="64">
        <f>F72+1</f>
        <v>45624</v>
      </c>
      <c r="H72" s="148">
        <f>F72+1</f>
        <v>45624</v>
      </c>
      <c r="I72" s="271"/>
      <c r="J72" s="367"/>
      <c r="K72" s="407"/>
      <c r="L72" s="51"/>
      <c r="M72" s="310"/>
      <c r="N72" s="310"/>
      <c r="O72" s="157"/>
      <c r="P72" s="159"/>
      <c r="Q72" s="265"/>
      <c r="R72" s="265"/>
      <c r="S72" s="268"/>
    </row>
    <row r="73" spans="1:19" x14ac:dyDescent="0.25">
      <c r="A73" s="204" t="s">
        <v>415</v>
      </c>
      <c r="B73" s="75" t="s">
        <v>35</v>
      </c>
      <c r="C73" s="67">
        <v>448</v>
      </c>
      <c r="D73" s="68" t="s">
        <v>36</v>
      </c>
      <c r="E73" s="69" t="s">
        <v>41</v>
      </c>
      <c r="F73" s="70">
        <f>F65+7</f>
        <v>45621</v>
      </c>
      <c r="G73" s="70">
        <f>F73+1</f>
        <v>45622</v>
      </c>
      <c r="H73" s="187">
        <f>F73+2</f>
        <v>45623</v>
      </c>
      <c r="I73" s="271"/>
      <c r="J73" s="367"/>
      <c r="K73" s="407"/>
      <c r="L73" s="51"/>
      <c r="M73" s="310"/>
      <c r="N73" s="310"/>
      <c r="O73" s="157"/>
      <c r="P73" s="159"/>
      <c r="Q73" s="265"/>
      <c r="R73" s="265"/>
      <c r="S73" s="268"/>
    </row>
    <row r="74" spans="1:19" x14ac:dyDescent="0.25">
      <c r="A74" s="204" t="s">
        <v>289</v>
      </c>
      <c r="B74" s="66" t="s">
        <v>76</v>
      </c>
      <c r="C74" s="67">
        <v>445</v>
      </c>
      <c r="D74" s="68" t="s">
        <v>77</v>
      </c>
      <c r="E74" s="69" t="s">
        <v>41</v>
      </c>
      <c r="F74" s="70">
        <f>F71</f>
        <v>45620</v>
      </c>
      <c r="G74" s="70">
        <f>F74+1</f>
        <v>45621</v>
      </c>
      <c r="H74" s="187">
        <f>F74+4</f>
        <v>45624</v>
      </c>
      <c r="I74" s="271"/>
      <c r="J74" s="367"/>
      <c r="K74" s="407"/>
      <c r="L74" s="51"/>
      <c r="M74" s="310"/>
      <c r="N74" s="310"/>
      <c r="O74" s="157"/>
      <c r="P74" s="159"/>
      <c r="Q74" s="265"/>
      <c r="R74" s="265"/>
      <c r="S74" s="268"/>
    </row>
    <row r="75" spans="1:19" ht="15.75" thickBot="1" x14ac:dyDescent="0.3">
      <c r="A75" s="204" t="s">
        <v>323</v>
      </c>
      <c r="B75" s="66" t="s">
        <v>42</v>
      </c>
      <c r="C75" s="67">
        <v>446</v>
      </c>
      <c r="D75" s="68" t="s">
        <v>77</v>
      </c>
      <c r="E75" s="69" t="s">
        <v>41</v>
      </c>
      <c r="F75" s="70">
        <f>F71+1</f>
        <v>45621</v>
      </c>
      <c r="G75" s="70">
        <f>F75+1</f>
        <v>45622</v>
      </c>
      <c r="H75" s="187">
        <f>F75+2</f>
        <v>45623</v>
      </c>
      <c r="I75" s="271"/>
      <c r="J75" s="367"/>
      <c r="K75" s="407"/>
      <c r="L75" s="111"/>
      <c r="M75" s="310"/>
      <c r="N75" s="310"/>
      <c r="O75" s="157"/>
      <c r="P75" s="159"/>
      <c r="Q75" s="265"/>
      <c r="R75" s="265"/>
      <c r="S75" s="268"/>
    </row>
    <row r="76" spans="1:19" ht="15.75" thickBot="1" x14ac:dyDescent="0.3">
      <c r="A76" s="223" t="s">
        <v>316</v>
      </c>
      <c r="B76" s="122" t="s">
        <v>150</v>
      </c>
      <c r="C76" s="123">
        <v>448</v>
      </c>
      <c r="D76" s="124" t="s">
        <v>36</v>
      </c>
      <c r="E76" s="100" t="s">
        <v>14</v>
      </c>
      <c r="F76" s="101">
        <f>F71+1</f>
        <v>45621</v>
      </c>
      <c r="G76" s="101">
        <f>F76</f>
        <v>45621</v>
      </c>
      <c r="H76" s="149">
        <f>F76+1</f>
        <v>45622</v>
      </c>
      <c r="I76" s="271"/>
      <c r="J76" s="367"/>
      <c r="K76" s="407"/>
      <c r="L76" s="113"/>
      <c r="M76" s="310"/>
      <c r="N76" s="310"/>
      <c r="O76" s="157"/>
      <c r="P76" s="159"/>
      <c r="Q76" s="265"/>
      <c r="R76" s="265"/>
      <c r="S76" s="268"/>
    </row>
    <row r="77" spans="1:19" ht="15.75" thickBot="1" x14ac:dyDescent="0.3">
      <c r="A77" s="215" t="s">
        <v>330</v>
      </c>
      <c r="B77" s="109" t="s">
        <v>35</v>
      </c>
      <c r="C77" s="72">
        <v>447</v>
      </c>
      <c r="D77" s="110" t="s">
        <v>552</v>
      </c>
      <c r="E77" s="73" t="s">
        <v>14</v>
      </c>
      <c r="F77" s="74">
        <f>F71</f>
        <v>45620</v>
      </c>
      <c r="G77" s="74">
        <f>F77+1</f>
        <v>45621</v>
      </c>
      <c r="H77" s="188">
        <f>F77+1</f>
        <v>45621</v>
      </c>
      <c r="I77" s="272"/>
      <c r="J77" s="370"/>
      <c r="K77" s="408"/>
      <c r="M77" s="311"/>
      <c r="N77" s="311"/>
      <c r="Q77" s="266"/>
      <c r="R77" s="266"/>
      <c r="S77" s="269"/>
    </row>
    <row r="78" spans="1:19" x14ac:dyDescent="0.25">
      <c r="A78" s="13" t="s">
        <v>52</v>
      </c>
      <c r="B78" s="14"/>
      <c r="C78" s="14"/>
      <c r="D78" s="14"/>
      <c r="E78" s="17"/>
      <c r="F78" s="14"/>
      <c r="G78" s="14"/>
      <c r="H78" s="14"/>
    </row>
    <row r="79" spans="1:19" x14ac:dyDescent="0.25">
      <c r="A79" s="292" t="s">
        <v>53</v>
      </c>
      <c r="B79" s="293"/>
      <c r="C79" s="293"/>
      <c r="D79" s="293"/>
      <c r="E79" s="293"/>
      <c r="F79" s="294"/>
      <c r="G79" s="313" t="s">
        <v>530</v>
      </c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</row>
    <row r="80" spans="1:19" x14ac:dyDescent="0.25">
      <c r="A80" s="298"/>
      <c r="B80" s="287"/>
      <c r="C80" s="287"/>
      <c r="D80" s="287"/>
      <c r="E80" s="287"/>
      <c r="F80" s="288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</row>
    <row r="81" spans="1:18" x14ac:dyDescent="0.25">
      <c r="A81" s="298"/>
      <c r="B81" s="287"/>
      <c r="C81" s="287"/>
      <c r="D81" s="287"/>
      <c r="E81" s="287"/>
      <c r="F81" s="288"/>
      <c r="G81" s="295"/>
      <c r="H81" s="296"/>
      <c r="I81" s="296"/>
      <c r="J81" s="296"/>
      <c r="K81" s="296"/>
      <c r="L81" s="296"/>
      <c r="M81" s="296"/>
      <c r="N81" s="296"/>
      <c r="O81" s="296"/>
      <c r="P81" s="296"/>
      <c r="Q81" s="296"/>
      <c r="R81" s="297"/>
    </row>
    <row r="82" spans="1:18" x14ac:dyDescent="0.25">
      <c r="A82" s="286"/>
      <c r="B82" s="287"/>
      <c r="C82" s="287"/>
      <c r="D82" s="287"/>
      <c r="E82" s="287"/>
      <c r="F82" s="288"/>
      <c r="G82" s="312"/>
      <c r="H82" s="312"/>
      <c r="I82" s="312"/>
      <c r="J82" s="312"/>
      <c r="K82" s="312"/>
      <c r="L82" s="312"/>
      <c r="M82" s="312"/>
      <c r="N82" s="312"/>
      <c r="O82" s="312"/>
      <c r="P82" s="312"/>
      <c r="Q82" s="312"/>
      <c r="R82" s="312"/>
    </row>
    <row r="83" spans="1:18" x14ac:dyDescent="0.25">
      <c r="A83" s="1"/>
      <c r="B83" s="1"/>
      <c r="C83" s="1"/>
      <c r="D83" s="5"/>
      <c r="E83" s="5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x14ac:dyDescent="0.25">
      <c r="A84" s="1"/>
      <c r="B84" s="1"/>
      <c r="C84" s="1"/>
      <c r="D84" s="5"/>
      <c r="E84" s="5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5.75" x14ac:dyDescent="0.3">
      <c r="A85" s="15" t="s">
        <v>54</v>
      </c>
      <c r="B85" s="16"/>
      <c r="C85" s="16"/>
      <c r="D85" s="17"/>
      <c r="E85" s="5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"/>
    </row>
    <row r="86" spans="1:18" ht="15.75" x14ac:dyDescent="0.3">
      <c r="A86" s="18" t="s">
        <v>55</v>
      </c>
      <c r="B86" s="19"/>
      <c r="C86" s="19"/>
      <c r="D86" s="20"/>
      <c r="E86" s="5"/>
      <c r="F86" s="18"/>
      <c r="G86" s="19"/>
      <c r="H86" s="18" t="s">
        <v>56</v>
      </c>
      <c r="I86" s="18"/>
      <c r="J86" s="18"/>
      <c r="K86" s="18"/>
      <c r="L86" s="18"/>
      <c r="M86" s="18"/>
      <c r="N86" s="18"/>
      <c r="O86" s="18"/>
      <c r="P86" s="18"/>
      <c r="Q86" s="18"/>
      <c r="R86" s="1"/>
    </row>
    <row r="87" spans="1:18" ht="15.75" x14ac:dyDescent="0.3">
      <c r="A87" s="18" t="s">
        <v>57</v>
      </c>
      <c r="B87" s="19"/>
      <c r="C87" s="19"/>
      <c r="D87" s="20"/>
      <c r="E87" s="5"/>
      <c r="F87" s="18"/>
      <c r="G87" s="19"/>
      <c r="H87" s="18" t="s">
        <v>58</v>
      </c>
      <c r="I87" s="18"/>
      <c r="J87" s="18"/>
      <c r="K87" s="18"/>
      <c r="L87" s="18"/>
      <c r="M87" s="18"/>
      <c r="N87" s="18"/>
      <c r="O87" s="18"/>
      <c r="P87" s="18"/>
      <c r="Q87" s="18"/>
      <c r="R87" s="1"/>
    </row>
    <row r="88" spans="1:18" x14ac:dyDescent="0.25">
      <c r="A88" s="1" t="s">
        <v>59</v>
      </c>
      <c r="B88" s="1"/>
      <c r="C88" s="1"/>
      <c r="D88" s="5"/>
      <c r="E88" s="5"/>
      <c r="F88" s="1"/>
      <c r="G88" s="1"/>
      <c r="H88" s="1" t="s">
        <v>60</v>
      </c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x14ac:dyDescent="0.25">
      <c r="A89" s="21" t="s">
        <v>61</v>
      </c>
      <c r="B89" s="1"/>
      <c r="C89" s="1"/>
      <c r="D89" s="5"/>
      <c r="E89" s="5"/>
      <c r="F89" s="1"/>
      <c r="G89" s="1"/>
      <c r="H89" s="21" t="s">
        <v>62</v>
      </c>
      <c r="I89" s="21"/>
      <c r="J89" s="21"/>
      <c r="K89" s="21"/>
      <c r="L89" s="21"/>
      <c r="M89" s="21"/>
      <c r="N89" s="21"/>
      <c r="O89" s="21"/>
      <c r="P89" s="21"/>
      <c r="Q89" s="21"/>
      <c r="R89" s="1"/>
    </row>
    <row r="90" spans="1:18" x14ac:dyDescent="0.25">
      <c r="A90" s="1"/>
      <c r="B90" s="1"/>
      <c r="C90" s="1"/>
      <c r="D90" s="5"/>
      <c r="E90" s="5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x14ac:dyDescent="0.25">
      <c r="A91" s="1" t="s">
        <v>63</v>
      </c>
      <c r="B91" s="1"/>
      <c r="C91" s="1"/>
      <c r="D91" s="5"/>
      <c r="E91" s="5"/>
      <c r="F91" s="1"/>
      <c r="G91" s="1"/>
      <c r="H91" s="1" t="s">
        <v>64</v>
      </c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x14ac:dyDescent="0.25">
      <c r="A92" s="21" t="s">
        <v>65</v>
      </c>
      <c r="B92" s="1"/>
      <c r="C92" s="1"/>
      <c r="D92" s="5"/>
      <c r="E92" s="5"/>
      <c r="F92" s="1"/>
      <c r="G92" s="1"/>
      <c r="H92" s="21" t="s">
        <v>66</v>
      </c>
      <c r="I92" s="21"/>
      <c r="J92" s="21"/>
      <c r="K92" s="21"/>
      <c r="L92" s="21"/>
      <c r="M92" s="21"/>
      <c r="N92" s="21"/>
      <c r="O92" s="21"/>
      <c r="P92" s="21"/>
      <c r="Q92" s="21"/>
      <c r="R92" s="1"/>
    </row>
  </sheetData>
  <mergeCells count="81">
    <mergeCell ref="R71:R77"/>
    <mergeCell ref="S71:S77"/>
    <mergeCell ref="I71:I77"/>
    <mergeCell ref="J71:K77"/>
    <mergeCell ref="M71:M77"/>
    <mergeCell ref="N71:N77"/>
    <mergeCell ref="Q71:Q77"/>
    <mergeCell ref="R63:R69"/>
    <mergeCell ref="S63:S69"/>
    <mergeCell ref="I63:I69"/>
    <mergeCell ref="J63:K69"/>
    <mergeCell ref="M63:M69"/>
    <mergeCell ref="N63:N69"/>
    <mergeCell ref="Q63:Q69"/>
    <mergeCell ref="R55:R61"/>
    <mergeCell ref="S55:S61"/>
    <mergeCell ref="I55:I61"/>
    <mergeCell ref="J55:K61"/>
    <mergeCell ref="M55:M61"/>
    <mergeCell ref="N55:N61"/>
    <mergeCell ref="Q55:Q61"/>
    <mergeCell ref="S31:S37"/>
    <mergeCell ref="I39:I45"/>
    <mergeCell ref="J39:K45"/>
    <mergeCell ref="M39:M45"/>
    <mergeCell ref="N39:N45"/>
    <mergeCell ref="Q39:Q45"/>
    <mergeCell ref="R39:R45"/>
    <mergeCell ref="S39:S45"/>
    <mergeCell ref="I31:I37"/>
    <mergeCell ref="J31:K37"/>
    <mergeCell ref="M31:M37"/>
    <mergeCell ref="N31:N37"/>
    <mergeCell ref="Q31:Q37"/>
    <mergeCell ref="R15:R21"/>
    <mergeCell ref="S15:S21"/>
    <mergeCell ref="I15:I21"/>
    <mergeCell ref="J15:K21"/>
    <mergeCell ref="M15:M21"/>
    <mergeCell ref="N15:N21"/>
    <mergeCell ref="Q15:Q21"/>
    <mergeCell ref="R7:R13"/>
    <mergeCell ref="S7:S13"/>
    <mergeCell ref="I7:I13"/>
    <mergeCell ref="J7:K13"/>
    <mergeCell ref="M7:M13"/>
    <mergeCell ref="N7:N13"/>
    <mergeCell ref="Q7:Q13"/>
    <mergeCell ref="A4:F4"/>
    <mergeCell ref="A5:A6"/>
    <mergeCell ref="B5:D6"/>
    <mergeCell ref="E5:E6"/>
    <mergeCell ref="F5:G5"/>
    <mergeCell ref="S5:S6"/>
    <mergeCell ref="M5:N5"/>
    <mergeCell ref="A82:F82"/>
    <mergeCell ref="G82:R82"/>
    <mergeCell ref="A80:F80"/>
    <mergeCell ref="G80:R80"/>
    <mergeCell ref="A79:F79"/>
    <mergeCell ref="G79:R79"/>
    <mergeCell ref="A81:F81"/>
    <mergeCell ref="G81:R81"/>
    <mergeCell ref="J5:L6"/>
    <mergeCell ref="I5:I6"/>
    <mergeCell ref="O5:R5"/>
    <mergeCell ref="R23:R29"/>
    <mergeCell ref="S23:S29"/>
    <mergeCell ref="I23:I29"/>
    <mergeCell ref="J23:K29"/>
    <mergeCell ref="M23:M29"/>
    <mergeCell ref="N23:N29"/>
    <mergeCell ref="Q23:Q29"/>
    <mergeCell ref="R47:R53"/>
    <mergeCell ref="R31:R37"/>
    <mergeCell ref="S47:S53"/>
    <mergeCell ref="I47:I53"/>
    <mergeCell ref="J47:K53"/>
    <mergeCell ref="M47:M53"/>
    <mergeCell ref="N47:N53"/>
    <mergeCell ref="Q47:Q53"/>
  </mergeCells>
  <conditionalFormatting sqref="F9:H9">
    <cfRule type="timePeriod" dxfId="101" priority="18" timePeriod="lastMonth">
      <formula>AND(MONTH(F9)=MONTH(EDATE(TODAY(),0-1)),YEAR(F9)=YEAR(EDATE(TODAY(),0-1)))</formula>
    </cfRule>
  </conditionalFormatting>
  <conditionalFormatting sqref="F11:H11">
    <cfRule type="timePeriod" dxfId="100" priority="17" timePeriod="lastMonth">
      <formula>AND(MONTH(F11)=MONTH(EDATE(TODAY(),0-1)),YEAR(F11)=YEAR(EDATE(TODAY(),0-1)))</formula>
    </cfRule>
  </conditionalFormatting>
  <conditionalFormatting sqref="F17:H17">
    <cfRule type="timePeriod" dxfId="99" priority="16" timePeriod="lastMonth">
      <formula>AND(MONTH(F17)=MONTH(EDATE(TODAY(),0-1)),YEAR(F17)=YEAR(EDATE(TODAY(),0-1)))</formula>
    </cfRule>
  </conditionalFormatting>
  <conditionalFormatting sqref="F19:H19">
    <cfRule type="timePeriod" dxfId="98" priority="15" timePeriod="lastMonth">
      <formula>AND(MONTH(F19)=MONTH(EDATE(TODAY(),0-1)),YEAR(F19)=YEAR(EDATE(TODAY(),0-1)))</formula>
    </cfRule>
  </conditionalFormatting>
  <conditionalFormatting sqref="F25:H25">
    <cfRule type="timePeriod" dxfId="97" priority="12" timePeriod="lastMonth">
      <formula>AND(MONTH(F25)=MONTH(EDATE(TODAY(),0-1)),YEAR(F25)=YEAR(EDATE(TODAY(),0-1)))</formula>
    </cfRule>
  </conditionalFormatting>
  <conditionalFormatting sqref="F27:H27">
    <cfRule type="timePeriod" dxfId="96" priority="14" timePeriod="lastMonth">
      <formula>AND(MONTH(F27)=MONTH(EDATE(TODAY(),0-1)),YEAR(F27)=YEAR(EDATE(TODAY(),0-1)))</formula>
    </cfRule>
  </conditionalFormatting>
  <conditionalFormatting sqref="F33:H33">
    <cfRule type="timePeriod" dxfId="95" priority="11" timePeriod="lastMonth">
      <formula>AND(MONTH(F33)=MONTH(EDATE(TODAY(),0-1)),YEAR(F33)=YEAR(EDATE(TODAY(),0-1)))</formula>
    </cfRule>
  </conditionalFormatting>
  <conditionalFormatting sqref="F35:H35">
    <cfRule type="timePeriod" dxfId="94" priority="13" timePeriod="lastMonth">
      <formula>AND(MONTH(F35)=MONTH(EDATE(TODAY(),0-1)),YEAR(F35)=YEAR(EDATE(TODAY(),0-1)))</formula>
    </cfRule>
  </conditionalFormatting>
  <conditionalFormatting sqref="F41:H41">
    <cfRule type="timePeriod" dxfId="93" priority="9" timePeriod="lastMonth">
      <formula>AND(MONTH(F41)=MONTH(EDATE(TODAY(),0-1)),YEAR(F41)=YEAR(EDATE(TODAY(),0-1)))</formula>
    </cfRule>
  </conditionalFormatting>
  <conditionalFormatting sqref="F43:H43">
    <cfRule type="timePeriod" dxfId="92" priority="10" timePeriod="lastMonth">
      <formula>AND(MONTH(F43)=MONTH(EDATE(TODAY(),0-1)),YEAR(F43)=YEAR(EDATE(TODAY(),0-1)))</formula>
    </cfRule>
  </conditionalFormatting>
  <conditionalFormatting sqref="F49:H49">
    <cfRule type="timePeriod" dxfId="91" priority="7" timePeriod="lastMonth">
      <formula>AND(MONTH(F49)=MONTH(EDATE(TODAY(),0-1)),YEAR(F49)=YEAR(EDATE(TODAY(),0-1)))</formula>
    </cfRule>
  </conditionalFormatting>
  <conditionalFormatting sqref="F51:H51">
    <cfRule type="timePeriod" dxfId="90" priority="8" timePeriod="lastMonth">
      <formula>AND(MONTH(F51)=MONTH(EDATE(TODAY(),0-1)),YEAR(F51)=YEAR(EDATE(TODAY(),0-1)))</formula>
    </cfRule>
  </conditionalFormatting>
  <conditionalFormatting sqref="F57:H57">
    <cfRule type="timePeriod" dxfId="89" priority="5" timePeriod="lastMonth">
      <formula>AND(MONTH(F57)=MONTH(EDATE(TODAY(),0-1)),YEAR(F57)=YEAR(EDATE(TODAY(),0-1)))</formula>
    </cfRule>
  </conditionalFormatting>
  <conditionalFormatting sqref="F59:H59">
    <cfRule type="timePeriod" dxfId="88" priority="6" timePeriod="lastMonth">
      <formula>AND(MONTH(F59)=MONTH(EDATE(TODAY(),0-1)),YEAR(F59)=YEAR(EDATE(TODAY(),0-1)))</formula>
    </cfRule>
  </conditionalFormatting>
  <conditionalFormatting sqref="F65:H65">
    <cfRule type="timePeriod" dxfId="87" priority="3" timePeriod="lastMonth">
      <formula>AND(MONTH(F65)=MONTH(EDATE(TODAY(),0-1)),YEAR(F65)=YEAR(EDATE(TODAY(),0-1)))</formula>
    </cfRule>
  </conditionalFormatting>
  <conditionalFormatting sqref="F67:H67">
    <cfRule type="timePeriod" dxfId="86" priority="4" timePeriod="lastMonth">
      <formula>AND(MONTH(F67)=MONTH(EDATE(TODAY(),0-1)),YEAR(F67)=YEAR(EDATE(TODAY(),0-1)))</formula>
    </cfRule>
  </conditionalFormatting>
  <conditionalFormatting sqref="F73:H73">
    <cfRule type="timePeriod" dxfId="85" priority="1" timePeriod="lastMonth">
      <formula>AND(MONTH(F73)=MONTH(EDATE(TODAY(),0-1)),YEAR(F73)=YEAR(EDATE(TODAY(),0-1)))</formula>
    </cfRule>
  </conditionalFormatting>
  <conditionalFormatting sqref="F75:H75">
    <cfRule type="timePeriod" dxfId="84" priority="2" timePeriod="lastMonth">
      <formula>AND(MONTH(F75)=MONTH(EDATE(TODAY(),0-1)),YEAR(F75)=YEAR(EDATE(TODAY(),0-1)))</formula>
    </cfRule>
  </conditionalFormatting>
  <hyperlinks>
    <hyperlink ref="H92" r:id="rId1" xr:uid="{D19C9130-9E5F-4486-8A68-DC1873DC177F}"/>
    <hyperlink ref="H89" r:id="rId2" xr:uid="{9CD175D7-9BD5-4A99-8D06-5EE5717658AA}"/>
    <hyperlink ref="A92" r:id="rId3" xr:uid="{DEF91B11-EFB1-476E-A0E2-E126A3FAFD65}"/>
    <hyperlink ref="A89" r:id="rId4" xr:uid="{46C8E155-6CAA-41FB-ACC8-027E4C30D532}"/>
  </hyperlinks>
  <pageMargins left="0.7" right="0.7" top="0.75" bottom="0.75" header="0.3" footer="0.3"/>
  <headerFooter>
    <oddFooter>&amp;L_x000D_&amp;1#&amp;"Calibri"&amp;10&amp;K000000 Sensitivity: Internal</oddFooter>
  </headerFooter>
  <drawing r:id="rId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6D891-A4FD-472D-9F86-B806BD65CD0C}">
  <dimension ref="A1:BH56"/>
  <sheetViews>
    <sheetView zoomScaleNormal="100" workbookViewId="0">
      <selection activeCell="A3" sqref="A3"/>
    </sheetView>
  </sheetViews>
  <sheetFormatPr defaultRowHeight="15" x14ac:dyDescent="0.25"/>
  <cols>
    <col min="1" max="1" width="21.7109375" customWidth="1"/>
    <col min="2" max="2" width="3.7109375" customWidth="1"/>
    <col min="3" max="3" width="4.7109375" customWidth="1"/>
    <col min="4" max="4" width="3.7109375" style="22" customWidth="1"/>
    <col min="5" max="5" width="8.28515625" style="22" customWidth="1"/>
    <col min="6" max="8" width="10.7109375" customWidth="1"/>
    <col min="9" max="9" width="28.140625" bestFit="1" customWidth="1"/>
    <col min="10" max="10" width="3.7109375" customWidth="1"/>
    <col min="11" max="11" width="4.7109375" customWidth="1"/>
    <col min="12" max="12" width="3.7109375" customWidth="1"/>
    <col min="13" max="15" width="10.7109375" customWidth="1"/>
    <col min="16" max="16" width="50.140625" bestFit="1" customWidth="1"/>
    <col min="17" max="60" width="8.7109375" style="1"/>
  </cols>
  <sheetData>
    <row r="1" spans="1:60" s="1" customFormat="1" ht="24.75" customHeight="1" x14ac:dyDescent="0.5">
      <c r="A1" s="1" t="s">
        <v>19</v>
      </c>
      <c r="B1" s="2"/>
      <c r="C1" s="2"/>
      <c r="D1" s="3"/>
      <c r="E1" s="3"/>
    </row>
    <row r="2" spans="1:60" s="1" customFormat="1" ht="24.75" customHeight="1" x14ac:dyDescent="0.5">
      <c r="A2" s="4" t="s">
        <v>20</v>
      </c>
      <c r="B2" s="3" t="s">
        <v>18</v>
      </c>
      <c r="D2" s="5"/>
      <c r="E2" s="5"/>
      <c r="S2" s="2"/>
      <c r="T2" s="2"/>
      <c r="U2" s="2"/>
    </row>
    <row r="3" spans="1:60" s="1" customFormat="1" ht="24.75" customHeight="1" x14ac:dyDescent="0.5">
      <c r="B3" s="6"/>
      <c r="C3" s="7"/>
      <c r="D3" s="4"/>
      <c r="E3" s="4"/>
      <c r="S3" s="2"/>
      <c r="T3" s="2"/>
      <c r="U3" s="2"/>
    </row>
    <row r="4" spans="1:60" ht="25.5" thickBot="1" x14ac:dyDescent="0.55000000000000004">
      <c r="A4" s="245" t="s">
        <v>106</v>
      </c>
      <c r="B4" s="246"/>
      <c r="C4" s="246"/>
      <c r="D4" s="246"/>
      <c r="E4" s="246"/>
      <c r="F4" s="246"/>
      <c r="G4" s="25"/>
      <c r="H4" s="26"/>
      <c r="I4" s="26"/>
      <c r="J4" s="26"/>
      <c r="K4" s="26"/>
      <c r="L4" s="26"/>
      <c r="M4" s="26"/>
      <c r="N4" s="26"/>
      <c r="O4" s="26"/>
      <c r="P4" s="8"/>
      <c r="Q4" s="8"/>
      <c r="S4" s="2"/>
      <c r="T4" s="2"/>
      <c r="U4" s="2"/>
    </row>
    <row r="5" spans="1:60" ht="24.75" customHeight="1" thickBot="1" x14ac:dyDescent="0.55000000000000004">
      <c r="A5" s="247" t="s">
        <v>22</v>
      </c>
      <c r="B5" s="249" t="s">
        <v>23</v>
      </c>
      <c r="C5" s="250"/>
      <c r="D5" s="251"/>
      <c r="E5" s="255" t="s">
        <v>24</v>
      </c>
      <c r="F5" s="257" t="s">
        <v>24</v>
      </c>
      <c r="G5" s="258"/>
      <c r="H5" s="49" t="s">
        <v>25</v>
      </c>
      <c r="I5" s="247" t="s">
        <v>107</v>
      </c>
      <c r="J5" s="249" t="s">
        <v>23</v>
      </c>
      <c r="K5" s="250"/>
      <c r="L5" s="251"/>
      <c r="M5" s="257" t="s">
        <v>26</v>
      </c>
      <c r="N5" s="258"/>
      <c r="O5" s="49" t="s">
        <v>108</v>
      </c>
      <c r="P5" s="259" t="s">
        <v>28</v>
      </c>
      <c r="Q5" s="23"/>
      <c r="R5"/>
      <c r="S5" s="24"/>
      <c r="T5" s="24"/>
      <c r="U5" s="24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</row>
    <row r="6" spans="1:60" s="12" customFormat="1" ht="24" customHeight="1" thickBot="1" x14ac:dyDescent="0.55000000000000004">
      <c r="A6" s="248"/>
      <c r="B6" s="252"/>
      <c r="C6" s="253"/>
      <c r="D6" s="254"/>
      <c r="E6" s="256"/>
      <c r="F6" s="9" t="s">
        <v>29</v>
      </c>
      <c r="G6" s="9" t="s">
        <v>30</v>
      </c>
      <c r="H6" s="10" t="s">
        <v>29</v>
      </c>
      <c r="I6" s="248"/>
      <c r="J6" s="252"/>
      <c r="K6" s="253"/>
      <c r="L6" s="254"/>
      <c r="M6" s="9" t="s">
        <v>29</v>
      </c>
      <c r="N6" s="9" t="s">
        <v>30</v>
      </c>
      <c r="O6" s="10" t="s">
        <v>29</v>
      </c>
      <c r="P6" s="308"/>
      <c r="Q6" s="11"/>
      <c r="R6" s="11"/>
      <c r="S6" s="2"/>
      <c r="T6" s="2"/>
      <c r="U6" s="2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x14ac:dyDescent="0.25">
      <c r="A7" s="79" t="s">
        <v>82</v>
      </c>
      <c r="B7" s="80" t="s">
        <v>39</v>
      </c>
      <c r="C7" s="81">
        <v>401</v>
      </c>
      <c r="D7" s="82" t="s">
        <v>36</v>
      </c>
      <c r="E7" s="83" t="s">
        <v>37</v>
      </c>
      <c r="F7" s="84">
        <v>45291</v>
      </c>
      <c r="G7" s="84">
        <f>F7+1</f>
        <v>45292</v>
      </c>
      <c r="H7" s="84">
        <f>F7+5</f>
        <v>45296</v>
      </c>
      <c r="I7" s="458" t="s">
        <v>235</v>
      </c>
      <c r="J7" s="460" t="s">
        <v>242</v>
      </c>
      <c r="K7" s="337"/>
      <c r="L7" s="461"/>
      <c r="M7" s="465">
        <v>45301</v>
      </c>
      <c r="N7" s="468">
        <f>M7+1</f>
        <v>45302</v>
      </c>
      <c r="O7" s="471">
        <f>M7+23</f>
        <v>45324</v>
      </c>
      <c r="P7" s="267" t="s">
        <v>250</v>
      </c>
    </row>
    <row r="8" spans="1:60" x14ac:dyDescent="0.25">
      <c r="A8" s="85" t="s">
        <v>82</v>
      </c>
      <c r="B8" s="60" t="s">
        <v>39</v>
      </c>
      <c r="C8" s="61">
        <v>401</v>
      </c>
      <c r="D8" s="62" t="s">
        <v>36</v>
      </c>
      <c r="E8" s="63" t="s">
        <v>40</v>
      </c>
      <c r="F8" s="64">
        <f>F7+3</f>
        <v>45294</v>
      </c>
      <c r="G8" s="64">
        <f>F8+1</f>
        <v>45295</v>
      </c>
      <c r="H8" s="64">
        <f>F8+2</f>
        <v>45296</v>
      </c>
      <c r="I8" s="422"/>
      <c r="J8" s="462"/>
      <c r="K8" s="368"/>
      <c r="L8" s="426"/>
      <c r="M8" s="466"/>
      <c r="N8" s="469"/>
      <c r="O8" s="472"/>
      <c r="P8" s="268"/>
    </row>
    <row r="9" spans="1:60" x14ac:dyDescent="0.25">
      <c r="A9" s="78" t="s">
        <v>128</v>
      </c>
      <c r="B9" s="66" t="s">
        <v>76</v>
      </c>
      <c r="C9" s="67">
        <v>350</v>
      </c>
      <c r="D9" s="68" t="s">
        <v>77</v>
      </c>
      <c r="E9" s="69" t="s">
        <v>41</v>
      </c>
      <c r="F9" s="70">
        <f>F7</f>
        <v>45291</v>
      </c>
      <c r="G9" s="70">
        <f>F9+1</f>
        <v>45292</v>
      </c>
      <c r="H9" s="70">
        <f>F9+3</f>
        <v>45294</v>
      </c>
      <c r="I9" s="422"/>
      <c r="J9" s="462"/>
      <c r="K9" s="368"/>
      <c r="L9" s="426"/>
      <c r="M9" s="466"/>
      <c r="N9" s="469"/>
      <c r="O9" s="472"/>
      <c r="P9" s="167" t="s">
        <v>276</v>
      </c>
    </row>
    <row r="10" spans="1:60" ht="15.75" thickBot="1" x14ac:dyDescent="0.3">
      <c r="A10" s="191" t="s">
        <v>187</v>
      </c>
      <c r="B10" s="161" t="s">
        <v>35</v>
      </c>
      <c r="C10" s="162">
        <v>401</v>
      </c>
      <c r="D10" s="163" t="s">
        <v>36</v>
      </c>
      <c r="E10" s="164" t="s">
        <v>41</v>
      </c>
      <c r="F10" s="165">
        <f>F7+5</f>
        <v>45296</v>
      </c>
      <c r="G10" s="165">
        <f>F10+1</f>
        <v>45297</v>
      </c>
      <c r="H10" s="165">
        <f>F10+2</f>
        <v>45298</v>
      </c>
      <c r="I10" s="459"/>
      <c r="J10" s="463"/>
      <c r="K10" s="340"/>
      <c r="L10" s="464"/>
      <c r="M10" s="467"/>
      <c r="N10" s="470"/>
      <c r="O10" s="473"/>
      <c r="P10" s="168" t="s">
        <v>113</v>
      </c>
    </row>
    <row r="11" spans="1:60" ht="15.75" thickBot="1" x14ac:dyDescent="0.3">
      <c r="A11" s="43"/>
      <c r="B11" s="51"/>
      <c r="C11" s="43"/>
      <c r="D11" s="51"/>
      <c r="E11" s="51"/>
      <c r="F11" s="52"/>
      <c r="G11" s="52"/>
      <c r="H11" s="52"/>
    </row>
    <row r="12" spans="1:60" x14ac:dyDescent="0.25">
      <c r="A12" s="79" t="s">
        <v>216</v>
      </c>
      <c r="B12" s="80" t="s">
        <v>39</v>
      </c>
      <c r="C12" s="81">
        <v>402</v>
      </c>
      <c r="D12" s="82" t="s">
        <v>36</v>
      </c>
      <c r="E12" s="83" t="s">
        <v>37</v>
      </c>
      <c r="F12" s="84">
        <f>F7+7</f>
        <v>45298</v>
      </c>
      <c r="G12" s="84">
        <f>F12+1</f>
        <v>45299</v>
      </c>
      <c r="H12" s="84">
        <f>F12+5</f>
        <v>45303</v>
      </c>
      <c r="I12" s="458" t="s">
        <v>236</v>
      </c>
      <c r="J12" s="460" t="s">
        <v>247</v>
      </c>
      <c r="K12" s="337"/>
      <c r="L12" s="461"/>
      <c r="M12" s="465">
        <f>M7+7</f>
        <v>45308</v>
      </c>
      <c r="N12" s="468">
        <f>M12+1</f>
        <v>45309</v>
      </c>
      <c r="O12" s="471">
        <f>M12+23</f>
        <v>45331</v>
      </c>
      <c r="P12" s="267" t="s">
        <v>260</v>
      </c>
    </row>
    <row r="13" spans="1:60" x14ac:dyDescent="0.25">
      <c r="A13" s="85" t="s">
        <v>216</v>
      </c>
      <c r="B13" s="60" t="s">
        <v>39</v>
      </c>
      <c r="C13" s="61">
        <v>402</v>
      </c>
      <c r="D13" s="62" t="s">
        <v>36</v>
      </c>
      <c r="E13" s="63" t="s">
        <v>40</v>
      </c>
      <c r="F13" s="64">
        <f>F12+3</f>
        <v>45301</v>
      </c>
      <c r="G13" s="64">
        <f>F13+1</f>
        <v>45302</v>
      </c>
      <c r="H13" s="64">
        <f>F13+2</f>
        <v>45303</v>
      </c>
      <c r="I13" s="422"/>
      <c r="J13" s="462"/>
      <c r="K13" s="368"/>
      <c r="L13" s="426"/>
      <c r="M13" s="466"/>
      <c r="N13" s="469"/>
      <c r="O13" s="472"/>
      <c r="P13" s="268"/>
    </row>
    <row r="14" spans="1:60" x14ac:dyDescent="0.25">
      <c r="A14" s="78" t="s">
        <v>49</v>
      </c>
      <c r="B14" s="66" t="s">
        <v>76</v>
      </c>
      <c r="C14" s="67">
        <v>351</v>
      </c>
      <c r="D14" s="68" t="s">
        <v>77</v>
      </c>
      <c r="E14" s="69" t="s">
        <v>41</v>
      </c>
      <c r="F14" s="70">
        <f>F12</f>
        <v>45298</v>
      </c>
      <c r="G14" s="70">
        <f>F14+1</f>
        <v>45299</v>
      </c>
      <c r="H14" s="70">
        <f>F14+3</f>
        <v>45301</v>
      </c>
      <c r="I14" s="422"/>
      <c r="J14" s="462"/>
      <c r="K14" s="368"/>
      <c r="L14" s="426"/>
      <c r="M14" s="466"/>
      <c r="N14" s="469"/>
      <c r="O14" s="472"/>
      <c r="P14" s="167" t="s">
        <v>276</v>
      </c>
    </row>
    <row r="15" spans="1:60" ht="15.75" thickBot="1" x14ac:dyDescent="0.3">
      <c r="A15" s="160" t="s">
        <v>263</v>
      </c>
      <c r="B15" s="161" t="s">
        <v>35</v>
      </c>
      <c r="C15" s="162">
        <v>402</v>
      </c>
      <c r="D15" s="163" t="s">
        <v>36</v>
      </c>
      <c r="E15" s="164" t="s">
        <v>41</v>
      </c>
      <c r="F15" s="165">
        <f>F12+5</f>
        <v>45303</v>
      </c>
      <c r="G15" s="165">
        <f>F15+1</f>
        <v>45304</v>
      </c>
      <c r="H15" s="165">
        <f>F15+2</f>
        <v>45305</v>
      </c>
      <c r="I15" s="459"/>
      <c r="J15" s="463"/>
      <c r="K15" s="340"/>
      <c r="L15" s="464"/>
      <c r="M15" s="467"/>
      <c r="N15" s="470"/>
      <c r="O15" s="473"/>
      <c r="P15" s="168" t="s">
        <v>113</v>
      </c>
    </row>
    <row r="16" spans="1:60" ht="15.75" thickBot="1" x14ac:dyDescent="0.3">
      <c r="A16" s="43"/>
      <c r="B16" s="51"/>
      <c r="C16" s="43"/>
      <c r="D16" s="51"/>
      <c r="E16" s="51"/>
      <c r="F16" s="52"/>
      <c r="G16" s="52"/>
      <c r="H16" s="52"/>
    </row>
    <row r="17" spans="1:16" x14ac:dyDescent="0.25">
      <c r="A17" s="192" t="s">
        <v>229</v>
      </c>
      <c r="B17" s="80" t="s">
        <v>39</v>
      </c>
      <c r="C17" s="81">
        <v>403</v>
      </c>
      <c r="D17" s="82" t="s">
        <v>36</v>
      </c>
      <c r="E17" s="83" t="s">
        <v>37</v>
      </c>
      <c r="F17" s="84">
        <f>F12+7</f>
        <v>45305</v>
      </c>
      <c r="G17" s="84">
        <f>F17+1</f>
        <v>45306</v>
      </c>
      <c r="H17" s="84">
        <f>F17+5</f>
        <v>45310</v>
      </c>
      <c r="I17" s="458" t="s">
        <v>239</v>
      </c>
      <c r="J17" s="460" t="s">
        <v>248</v>
      </c>
      <c r="K17" s="337"/>
      <c r="L17" s="461"/>
      <c r="M17" s="465">
        <f>M12+7</f>
        <v>45315</v>
      </c>
      <c r="N17" s="468">
        <f>M17+1</f>
        <v>45316</v>
      </c>
      <c r="O17" s="471">
        <f>M17+23</f>
        <v>45338</v>
      </c>
      <c r="P17" s="267" t="s">
        <v>265</v>
      </c>
    </row>
    <row r="18" spans="1:16" x14ac:dyDescent="0.25">
      <c r="A18" s="169" t="s">
        <v>229</v>
      </c>
      <c r="B18" s="60" t="s">
        <v>39</v>
      </c>
      <c r="C18" s="61">
        <v>403</v>
      </c>
      <c r="D18" s="62" t="s">
        <v>36</v>
      </c>
      <c r="E18" s="63" t="s">
        <v>40</v>
      </c>
      <c r="F18" s="64">
        <f>F17+3</f>
        <v>45308</v>
      </c>
      <c r="G18" s="64">
        <f>F18+1</f>
        <v>45309</v>
      </c>
      <c r="H18" s="64">
        <f>F18+2</f>
        <v>45310</v>
      </c>
      <c r="I18" s="422"/>
      <c r="J18" s="462"/>
      <c r="K18" s="368"/>
      <c r="L18" s="426"/>
      <c r="M18" s="466"/>
      <c r="N18" s="469"/>
      <c r="O18" s="472"/>
      <c r="P18" s="268"/>
    </row>
    <row r="19" spans="1:16" x14ac:dyDescent="0.25">
      <c r="A19" s="78" t="s">
        <v>149</v>
      </c>
      <c r="B19" s="66" t="s">
        <v>76</v>
      </c>
      <c r="C19" s="67">
        <v>352</v>
      </c>
      <c r="D19" s="68" t="s">
        <v>77</v>
      </c>
      <c r="E19" s="69" t="s">
        <v>41</v>
      </c>
      <c r="F19" s="70">
        <f>F17</f>
        <v>45305</v>
      </c>
      <c r="G19" s="70">
        <f>F19+1</f>
        <v>45306</v>
      </c>
      <c r="H19" s="70">
        <f>F19+3</f>
        <v>45308</v>
      </c>
      <c r="I19" s="422"/>
      <c r="J19" s="462"/>
      <c r="K19" s="368"/>
      <c r="L19" s="426"/>
      <c r="M19" s="466"/>
      <c r="N19" s="469"/>
      <c r="O19" s="472"/>
      <c r="P19" s="167" t="s">
        <v>276</v>
      </c>
    </row>
    <row r="20" spans="1:16" ht="15.75" thickBot="1" x14ac:dyDescent="0.3">
      <c r="A20" s="160" t="s">
        <v>209</v>
      </c>
      <c r="B20" s="161" t="s">
        <v>35</v>
      </c>
      <c r="C20" s="162">
        <v>403</v>
      </c>
      <c r="D20" s="163" t="s">
        <v>36</v>
      </c>
      <c r="E20" s="164" t="s">
        <v>41</v>
      </c>
      <c r="F20" s="165">
        <f>F17+5</f>
        <v>45310</v>
      </c>
      <c r="G20" s="165">
        <f>F20+1</f>
        <v>45311</v>
      </c>
      <c r="H20" s="165">
        <f>F20+2</f>
        <v>45312</v>
      </c>
      <c r="I20" s="459"/>
      <c r="J20" s="463"/>
      <c r="K20" s="340"/>
      <c r="L20" s="464"/>
      <c r="M20" s="467"/>
      <c r="N20" s="470"/>
      <c r="O20" s="473"/>
      <c r="P20" s="168" t="s">
        <v>113</v>
      </c>
    </row>
    <row r="21" spans="1:16" ht="15.75" thickBot="1" x14ac:dyDescent="0.3">
      <c r="A21" s="43"/>
      <c r="B21" s="51"/>
      <c r="C21" s="43"/>
      <c r="D21" s="51"/>
      <c r="E21" s="51"/>
      <c r="F21" s="52"/>
      <c r="G21" s="52"/>
      <c r="H21" s="52"/>
    </row>
    <row r="22" spans="1:16" x14ac:dyDescent="0.25">
      <c r="A22" s="79" t="s">
        <v>80</v>
      </c>
      <c r="B22" s="80" t="s">
        <v>39</v>
      </c>
      <c r="C22" s="81">
        <v>404</v>
      </c>
      <c r="D22" s="82" t="s">
        <v>36</v>
      </c>
      <c r="E22" s="83" t="s">
        <v>37</v>
      </c>
      <c r="F22" s="84">
        <f>F17+7</f>
        <v>45312</v>
      </c>
      <c r="G22" s="84">
        <f>F22+1</f>
        <v>45313</v>
      </c>
      <c r="H22" s="182">
        <f>F22+5</f>
        <v>45317</v>
      </c>
      <c r="I22" s="458" t="s">
        <v>244</v>
      </c>
      <c r="J22" s="460" t="s">
        <v>259</v>
      </c>
      <c r="K22" s="337"/>
      <c r="L22" s="461"/>
      <c r="M22" s="465">
        <f>M17+7</f>
        <v>45322</v>
      </c>
      <c r="N22" s="468">
        <f>M22+1</f>
        <v>45323</v>
      </c>
      <c r="O22" s="471">
        <f>M22+23</f>
        <v>45345</v>
      </c>
      <c r="P22" s="267" t="s">
        <v>274</v>
      </c>
    </row>
    <row r="23" spans="1:16" x14ac:dyDescent="0.25">
      <c r="A23" s="85" t="s">
        <v>80</v>
      </c>
      <c r="B23" s="60" t="s">
        <v>39</v>
      </c>
      <c r="C23" s="61">
        <v>404</v>
      </c>
      <c r="D23" s="62" t="s">
        <v>36</v>
      </c>
      <c r="E23" s="63" t="s">
        <v>40</v>
      </c>
      <c r="F23" s="64">
        <f>F22+3</f>
        <v>45315</v>
      </c>
      <c r="G23" s="64">
        <f>F23+1</f>
        <v>45316</v>
      </c>
      <c r="H23" s="148">
        <f>F23+2</f>
        <v>45317</v>
      </c>
      <c r="I23" s="422"/>
      <c r="J23" s="462"/>
      <c r="K23" s="368"/>
      <c r="L23" s="426"/>
      <c r="M23" s="466"/>
      <c r="N23" s="469"/>
      <c r="O23" s="472"/>
      <c r="P23" s="268"/>
    </row>
    <row r="24" spans="1:16" x14ac:dyDescent="0.25">
      <c r="A24" s="78" t="s">
        <v>186</v>
      </c>
      <c r="B24" s="66" t="s">
        <v>76</v>
      </c>
      <c r="C24" s="67">
        <v>401</v>
      </c>
      <c r="D24" s="68" t="s">
        <v>77</v>
      </c>
      <c r="E24" s="69" t="s">
        <v>41</v>
      </c>
      <c r="F24" s="70">
        <f>F22</f>
        <v>45312</v>
      </c>
      <c r="G24" s="70">
        <f>F24+1</f>
        <v>45313</v>
      </c>
      <c r="H24" s="187">
        <f>F24+3</f>
        <v>45315</v>
      </c>
      <c r="I24" s="422"/>
      <c r="J24" s="462"/>
      <c r="K24" s="368"/>
      <c r="L24" s="426"/>
      <c r="M24" s="466"/>
      <c r="N24" s="469"/>
      <c r="O24" s="472"/>
      <c r="P24" s="167" t="s">
        <v>276</v>
      </c>
    </row>
    <row r="25" spans="1:16" ht="15.75" thickBot="1" x14ac:dyDescent="0.3">
      <c r="A25" s="160" t="s">
        <v>241</v>
      </c>
      <c r="B25" s="161" t="s">
        <v>35</v>
      </c>
      <c r="C25" s="162">
        <v>404</v>
      </c>
      <c r="D25" s="163" t="s">
        <v>36</v>
      </c>
      <c r="E25" s="164" t="s">
        <v>41</v>
      </c>
      <c r="F25" s="165">
        <f>F22+5</f>
        <v>45317</v>
      </c>
      <c r="G25" s="165">
        <f>F25+1</f>
        <v>45318</v>
      </c>
      <c r="H25" s="190">
        <f>F25+2</f>
        <v>45319</v>
      </c>
      <c r="I25" s="459"/>
      <c r="J25" s="463"/>
      <c r="K25" s="340"/>
      <c r="L25" s="464"/>
      <c r="M25" s="467"/>
      <c r="N25" s="470"/>
      <c r="O25" s="473"/>
      <c r="P25" s="168" t="s">
        <v>113</v>
      </c>
    </row>
    <row r="26" spans="1:16" ht="15.75" thickBot="1" x14ac:dyDescent="0.3">
      <c r="A26" s="43"/>
      <c r="B26" s="51"/>
      <c r="C26" s="43"/>
      <c r="D26" s="51"/>
      <c r="E26" s="51"/>
      <c r="F26" s="52"/>
      <c r="G26" s="52"/>
      <c r="H26" s="52"/>
    </row>
    <row r="27" spans="1:16" x14ac:dyDescent="0.25">
      <c r="A27" s="79" t="s">
        <v>271</v>
      </c>
      <c r="B27" s="80" t="s">
        <v>39</v>
      </c>
      <c r="C27" s="81">
        <v>405</v>
      </c>
      <c r="D27" s="82" t="s">
        <v>36</v>
      </c>
      <c r="E27" s="83" t="s">
        <v>37</v>
      </c>
      <c r="F27" s="84">
        <f>F22+7</f>
        <v>45319</v>
      </c>
      <c r="G27" s="84">
        <f>F27+1</f>
        <v>45320</v>
      </c>
      <c r="H27" s="182">
        <f>F27+5</f>
        <v>45324</v>
      </c>
      <c r="I27" s="458" t="s">
        <v>249</v>
      </c>
      <c r="J27" s="460" t="s">
        <v>264</v>
      </c>
      <c r="K27" s="337"/>
      <c r="L27" s="461"/>
      <c r="M27" s="465">
        <f>M22+7</f>
        <v>45329</v>
      </c>
      <c r="N27" s="468">
        <f>M27+1</f>
        <v>45330</v>
      </c>
      <c r="O27" s="471">
        <f>M27+23</f>
        <v>45352</v>
      </c>
      <c r="P27" s="267" t="s">
        <v>275</v>
      </c>
    </row>
    <row r="28" spans="1:16" x14ac:dyDescent="0.25">
      <c r="A28" s="85" t="s">
        <v>271</v>
      </c>
      <c r="B28" s="60" t="s">
        <v>39</v>
      </c>
      <c r="C28" s="61">
        <v>405</v>
      </c>
      <c r="D28" s="62" t="s">
        <v>36</v>
      </c>
      <c r="E28" s="63" t="s">
        <v>40</v>
      </c>
      <c r="F28" s="64">
        <f>F27+3</f>
        <v>45322</v>
      </c>
      <c r="G28" s="64">
        <f>F28+1</f>
        <v>45323</v>
      </c>
      <c r="H28" s="148">
        <f>F28+2</f>
        <v>45324</v>
      </c>
      <c r="I28" s="422"/>
      <c r="J28" s="462"/>
      <c r="K28" s="368"/>
      <c r="L28" s="426"/>
      <c r="M28" s="466"/>
      <c r="N28" s="469"/>
      <c r="O28" s="472"/>
      <c r="P28" s="268"/>
    </row>
    <row r="29" spans="1:16" x14ac:dyDescent="0.25">
      <c r="A29" s="78" t="s">
        <v>184</v>
      </c>
      <c r="B29" s="66" t="s">
        <v>76</v>
      </c>
      <c r="C29" s="67">
        <v>402</v>
      </c>
      <c r="D29" s="68" t="s">
        <v>77</v>
      </c>
      <c r="E29" s="69" t="s">
        <v>41</v>
      </c>
      <c r="F29" s="70">
        <f>F27</f>
        <v>45319</v>
      </c>
      <c r="G29" s="70">
        <f>F29+1</f>
        <v>45320</v>
      </c>
      <c r="H29" s="187">
        <f>F29+3</f>
        <v>45322</v>
      </c>
      <c r="I29" s="422"/>
      <c r="J29" s="462"/>
      <c r="K29" s="368"/>
      <c r="L29" s="426"/>
      <c r="M29" s="466"/>
      <c r="N29" s="469"/>
      <c r="O29" s="472"/>
      <c r="P29" s="167" t="s">
        <v>276</v>
      </c>
    </row>
    <row r="30" spans="1:16" ht="15.75" thickBot="1" x14ac:dyDescent="0.3">
      <c r="A30" s="160" t="s">
        <v>178</v>
      </c>
      <c r="B30" s="161" t="s">
        <v>35</v>
      </c>
      <c r="C30" s="162">
        <v>405</v>
      </c>
      <c r="D30" s="163" t="s">
        <v>36</v>
      </c>
      <c r="E30" s="164" t="s">
        <v>41</v>
      </c>
      <c r="F30" s="165">
        <f>F27+5</f>
        <v>45324</v>
      </c>
      <c r="G30" s="165">
        <f>F30+1</f>
        <v>45325</v>
      </c>
      <c r="H30" s="190">
        <f>F30+2</f>
        <v>45326</v>
      </c>
      <c r="I30" s="459"/>
      <c r="J30" s="463"/>
      <c r="K30" s="340"/>
      <c r="L30" s="464"/>
      <c r="M30" s="467"/>
      <c r="N30" s="470"/>
      <c r="O30" s="473"/>
      <c r="P30" s="168" t="s">
        <v>113</v>
      </c>
    </row>
    <row r="31" spans="1:16" ht="15.75" thickBot="1" x14ac:dyDescent="0.3">
      <c r="A31" s="43"/>
      <c r="B31" s="51"/>
      <c r="C31" s="43"/>
      <c r="D31" s="51"/>
      <c r="E31" s="51"/>
      <c r="F31" s="52"/>
      <c r="G31" s="52"/>
      <c r="H31" s="52"/>
    </row>
    <row r="32" spans="1:16" x14ac:dyDescent="0.25">
      <c r="A32" s="79" t="s">
        <v>82</v>
      </c>
      <c r="B32" s="80" t="s">
        <v>39</v>
      </c>
      <c r="C32" s="81">
        <v>406</v>
      </c>
      <c r="D32" s="82" t="s">
        <v>36</v>
      </c>
      <c r="E32" s="83" t="s">
        <v>37</v>
      </c>
      <c r="F32" s="84">
        <f>F27+7</f>
        <v>45326</v>
      </c>
      <c r="G32" s="84">
        <f>F32+1</f>
        <v>45327</v>
      </c>
      <c r="H32" s="84">
        <f>F32+5</f>
        <v>45331</v>
      </c>
      <c r="I32" s="458" t="s">
        <v>245</v>
      </c>
      <c r="J32" s="460" t="s">
        <v>272</v>
      </c>
      <c r="K32" s="337"/>
      <c r="L32" s="461"/>
      <c r="M32" s="465">
        <f>M27+7</f>
        <v>45336</v>
      </c>
      <c r="N32" s="468">
        <f>M32+1</f>
        <v>45337</v>
      </c>
      <c r="O32" s="471">
        <f>M32+23</f>
        <v>45359</v>
      </c>
      <c r="P32" s="267" t="s">
        <v>285</v>
      </c>
    </row>
    <row r="33" spans="1:16" x14ac:dyDescent="0.25">
      <c r="A33" s="85" t="s">
        <v>82</v>
      </c>
      <c r="B33" s="60" t="s">
        <v>39</v>
      </c>
      <c r="C33" s="61">
        <v>406</v>
      </c>
      <c r="D33" s="62" t="s">
        <v>36</v>
      </c>
      <c r="E33" s="63" t="s">
        <v>40</v>
      </c>
      <c r="F33" s="64">
        <f>F32+3</f>
        <v>45329</v>
      </c>
      <c r="G33" s="64">
        <f>F33+1</f>
        <v>45330</v>
      </c>
      <c r="H33" s="64">
        <f>F33+2</f>
        <v>45331</v>
      </c>
      <c r="I33" s="422"/>
      <c r="J33" s="462"/>
      <c r="K33" s="368"/>
      <c r="L33" s="426"/>
      <c r="M33" s="466"/>
      <c r="N33" s="469"/>
      <c r="O33" s="472"/>
      <c r="P33" s="268"/>
    </row>
    <row r="34" spans="1:16" x14ac:dyDescent="0.25">
      <c r="A34" s="78" t="s">
        <v>177</v>
      </c>
      <c r="B34" s="66" t="s">
        <v>76</v>
      </c>
      <c r="C34" s="67">
        <v>403</v>
      </c>
      <c r="D34" s="68" t="s">
        <v>77</v>
      </c>
      <c r="E34" s="69" t="s">
        <v>41</v>
      </c>
      <c r="F34" s="70">
        <f>F32</f>
        <v>45326</v>
      </c>
      <c r="G34" s="70">
        <f>F34+1</f>
        <v>45327</v>
      </c>
      <c r="H34" s="70">
        <f>F34+3</f>
        <v>45329</v>
      </c>
      <c r="I34" s="422"/>
      <c r="J34" s="462"/>
      <c r="K34" s="368"/>
      <c r="L34" s="426"/>
      <c r="M34" s="466"/>
      <c r="N34" s="469"/>
      <c r="O34" s="472"/>
      <c r="P34" s="167" t="s">
        <v>276</v>
      </c>
    </row>
    <row r="35" spans="1:16" ht="15.75" thickBot="1" x14ac:dyDescent="0.3">
      <c r="A35" s="160" t="s">
        <v>187</v>
      </c>
      <c r="B35" s="161" t="s">
        <v>35</v>
      </c>
      <c r="C35" s="162">
        <v>406</v>
      </c>
      <c r="D35" s="163" t="s">
        <v>36</v>
      </c>
      <c r="E35" s="164" t="s">
        <v>41</v>
      </c>
      <c r="F35" s="165">
        <f>F32+5</f>
        <v>45331</v>
      </c>
      <c r="G35" s="165">
        <f>F35+1</f>
        <v>45332</v>
      </c>
      <c r="H35" s="165">
        <f>F35+2</f>
        <v>45333</v>
      </c>
      <c r="I35" s="459"/>
      <c r="J35" s="463"/>
      <c r="K35" s="340"/>
      <c r="L35" s="464"/>
      <c r="M35" s="467"/>
      <c r="N35" s="470"/>
      <c r="O35" s="473"/>
      <c r="P35" s="168" t="s">
        <v>113</v>
      </c>
    </row>
    <row r="36" spans="1:16" ht="15.75" thickBot="1" x14ac:dyDescent="0.3">
      <c r="A36" s="43"/>
      <c r="B36" s="51"/>
      <c r="C36" s="43"/>
      <c r="D36" s="51"/>
      <c r="E36" s="51"/>
      <c r="F36" s="52"/>
      <c r="G36" s="52"/>
      <c r="H36" s="52"/>
    </row>
    <row r="37" spans="1:16" x14ac:dyDescent="0.25">
      <c r="A37" s="79" t="s">
        <v>216</v>
      </c>
      <c r="B37" s="80" t="s">
        <v>39</v>
      </c>
      <c r="C37" s="81">
        <v>407</v>
      </c>
      <c r="D37" s="82" t="s">
        <v>36</v>
      </c>
      <c r="E37" s="83" t="s">
        <v>37</v>
      </c>
      <c r="F37" s="84">
        <f>F32+7</f>
        <v>45333</v>
      </c>
      <c r="G37" s="84">
        <f>F37+1</f>
        <v>45334</v>
      </c>
      <c r="H37" s="84">
        <f>F37+5</f>
        <v>45338</v>
      </c>
      <c r="I37" s="458" t="s">
        <v>193</v>
      </c>
      <c r="J37" s="460" t="s">
        <v>273</v>
      </c>
      <c r="K37" s="337"/>
      <c r="L37" s="461"/>
      <c r="M37" s="465">
        <f>M32+7</f>
        <v>45343</v>
      </c>
      <c r="N37" s="468">
        <f>M37+1</f>
        <v>45344</v>
      </c>
      <c r="O37" s="471">
        <f>M37+23</f>
        <v>45366</v>
      </c>
      <c r="P37" s="267" t="s">
        <v>293</v>
      </c>
    </row>
    <row r="38" spans="1:16" x14ac:dyDescent="0.25">
      <c r="A38" s="85" t="s">
        <v>216</v>
      </c>
      <c r="B38" s="60" t="s">
        <v>39</v>
      </c>
      <c r="C38" s="61">
        <v>407</v>
      </c>
      <c r="D38" s="62" t="s">
        <v>36</v>
      </c>
      <c r="E38" s="63" t="s">
        <v>40</v>
      </c>
      <c r="F38" s="64">
        <f>F37+3</f>
        <v>45336</v>
      </c>
      <c r="G38" s="64">
        <f>F38+1</f>
        <v>45337</v>
      </c>
      <c r="H38" s="64">
        <f>F38+2</f>
        <v>45338</v>
      </c>
      <c r="I38" s="422"/>
      <c r="J38" s="462"/>
      <c r="K38" s="368"/>
      <c r="L38" s="426"/>
      <c r="M38" s="466"/>
      <c r="N38" s="469"/>
      <c r="O38" s="472"/>
      <c r="P38" s="268"/>
    </row>
    <row r="39" spans="1:16" x14ac:dyDescent="0.25">
      <c r="A39" s="78" t="s">
        <v>179</v>
      </c>
      <c r="B39" s="66" t="s">
        <v>76</v>
      </c>
      <c r="C39" s="67">
        <v>404</v>
      </c>
      <c r="D39" s="68" t="s">
        <v>77</v>
      </c>
      <c r="E39" s="69" t="s">
        <v>41</v>
      </c>
      <c r="F39" s="70">
        <f>F37</f>
        <v>45333</v>
      </c>
      <c r="G39" s="70">
        <f>F39+1</f>
        <v>45334</v>
      </c>
      <c r="H39" s="70">
        <f>F39+3</f>
        <v>45336</v>
      </c>
      <c r="I39" s="422"/>
      <c r="J39" s="462"/>
      <c r="K39" s="368"/>
      <c r="L39" s="426"/>
      <c r="M39" s="466"/>
      <c r="N39" s="469"/>
      <c r="O39" s="472"/>
      <c r="P39" s="167" t="s">
        <v>276</v>
      </c>
    </row>
    <row r="40" spans="1:16" ht="15.75" thickBot="1" x14ac:dyDescent="0.3">
      <c r="A40" s="160" t="s">
        <v>263</v>
      </c>
      <c r="B40" s="161" t="s">
        <v>35</v>
      </c>
      <c r="C40" s="162">
        <v>407</v>
      </c>
      <c r="D40" s="163" t="s">
        <v>36</v>
      </c>
      <c r="E40" s="164" t="s">
        <v>41</v>
      </c>
      <c r="F40" s="165">
        <f>F37+5</f>
        <v>45338</v>
      </c>
      <c r="G40" s="165">
        <f>F40+1</f>
        <v>45339</v>
      </c>
      <c r="H40" s="165">
        <f>F40+2</f>
        <v>45340</v>
      </c>
      <c r="I40" s="459"/>
      <c r="J40" s="463"/>
      <c r="K40" s="340"/>
      <c r="L40" s="464"/>
      <c r="M40" s="467"/>
      <c r="N40" s="470"/>
      <c r="O40" s="473"/>
      <c r="P40" s="168" t="s">
        <v>113</v>
      </c>
    </row>
    <row r="41" spans="1:16" x14ac:dyDescent="0.25">
      <c r="A41" s="13" t="s">
        <v>52</v>
      </c>
      <c r="B41" s="14"/>
      <c r="C41" s="14"/>
      <c r="D41" s="14"/>
      <c r="E41" s="17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"/>
    </row>
    <row r="42" spans="1:16" x14ac:dyDescent="0.25">
      <c r="A42" s="1"/>
      <c r="B42" s="1"/>
      <c r="C42" s="1"/>
      <c r="D42" s="5"/>
      <c r="E42" s="2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5">
      <c r="A43" s="292" t="s">
        <v>53</v>
      </c>
      <c r="B43" s="293"/>
      <c r="C43" s="293"/>
      <c r="D43" s="293"/>
      <c r="E43" s="293"/>
      <c r="F43" s="294"/>
      <c r="G43" s="313" t="s">
        <v>83</v>
      </c>
      <c r="H43" s="313"/>
      <c r="I43" s="313"/>
      <c r="J43" s="313"/>
      <c r="K43" s="313"/>
      <c r="L43" s="313"/>
      <c r="M43" s="313"/>
      <c r="N43" s="313"/>
      <c r="O43" s="313"/>
      <c r="P43" s="313"/>
    </row>
    <row r="44" spans="1:16" x14ac:dyDescent="0.25">
      <c r="A44" s="298"/>
      <c r="B44" s="287"/>
      <c r="C44" s="287"/>
      <c r="D44" s="287"/>
      <c r="E44" s="287"/>
      <c r="F44" s="288"/>
      <c r="G44" s="313"/>
      <c r="H44" s="313"/>
      <c r="I44" s="313"/>
      <c r="J44" s="313"/>
      <c r="K44" s="313"/>
      <c r="L44" s="313"/>
      <c r="M44" s="313"/>
      <c r="N44" s="313"/>
      <c r="O44" s="313"/>
      <c r="P44" s="313"/>
    </row>
    <row r="45" spans="1:16" x14ac:dyDescent="0.25">
      <c r="A45" s="298"/>
      <c r="B45" s="287"/>
      <c r="C45" s="287"/>
      <c r="D45" s="287"/>
      <c r="E45" s="287"/>
      <c r="F45" s="288"/>
      <c r="G45" s="313"/>
      <c r="H45" s="313"/>
      <c r="I45" s="313"/>
      <c r="J45" s="313"/>
      <c r="K45" s="313"/>
      <c r="L45" s="313"/>
      <c r="M45" s="313"/>
      <c r="N45" s="313"/>
      <c r="O45" s="313"/>
      <c r="P45" s="313"/>
    </row>
    <row r="46" spans="1:16" x14ac:dyDescent="0.25">
      <c r="A46" s="286"/>
      <c r="B46" s="287"/>
      <c r="C46" s="287"/>
      <c r="D46" s="287"/>
      <c r="E46" s="287"/>
      <c r="F46" s="288"/>
      <c r="G46" s="312"/>
      <c r="H46" s="312"/>
      <c r="I46" s="312"/>
      <c r="J46" s="312"/>
      <c r="K46" s="312"/>
      <c r="L46" s="312"/>
      <c r="M46" s="312"/>
      <c r="N46" s="312"/>
      <c r="O46" s="312"/>
      <c r="P46" s="312"/>
    </row>
    <row r="47" spans="1:16" x14ac:dyDescent="0.25">
      <c r="A47" s="1"/>
      <c r="B47" s="1"/>
      <c r="C47" s="1"/>
      <c r="D47" s="5"/>
      <c r="E47" s="5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25">
      <c r="A48" s="1"/>
      <c r="B48" s="1"/>
      <c r="C48" s="1"/>
      <c r="D48" s="5"/>
      <c r="E48" s="5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15.75" x14ac:dyDescent="0.3">
      <c r="A49" s="15" t="s">
        <v>54</v>
      </c>
      <c r="B49" s="16"/>
      <c r="C49" s="16"/>
      <c r="D49" s="17"/>
      <c r="E49" s="5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"/>
    </row>
    <row r="50" spans="1:16" ht="15.75" x14ac:dyDescent="0.3">
      <c r="A50" s="18" t="s">
        <v>55</v>
      </c>
      <c r="B50" s="19"/>
      <c r="C50" s="19"/>
      <c r="D50" s="20"/>
      <c r="E50" s="5"/>
      <c r="F50" s="18"/>
      <c r="G50" s="19"/>
      <c r="H50" s="18" t="s">
        <v>56</v>
      </c>
      <c r="I50" s="18"/>
      <c r="J50" s="18"/>
      <c r="K50" s="18"/>
      <c r="L50" s="18"/>
      <c r="M50" s="18"/>
      <c r="N50" s="18"/>
      <c r="O50" s="18"/>
      <c r="P50" s="1"/>
    </row>
    <row r="51" spans="1:16" ht="15.75" x14ac:dyDescent="0.3">
      <c r="A51" s="18" t="s">
        <v>57</v>
      </c>
      <c r="B51" s="19"/>
      <c r="C51" s="19"/>
      <c r="D51" s="20"/>
      <c r="E51" s="5"/>
      <c r="F51" s="18"/>
      <c r="G51" s="19"/>
      <c r="H51" s="18" t="s">
        <v>58</v>
      </c>
      <c r="I51" s="18"/>
      <c r="J51" s="18"/>
      <c r="K51" s="18"/>
      <c r="L51" s="18"/>
      <c r="M51" s="18"/>
      <c r="N51" s="18"/>
      <c r="O51" s="18"/>
      <c r="P51" s="1"/>
    </row>
    <row r="52" spans="1:16" x14ac:dyDescent="0.25">
      <c r="A52" s="1" t="s">
        <v>59</v>
      </c>
      <c r="B52" s="1"/>
      <c r="C52" s="1"/>
      <c r="D52" s="5"/>
      <c r="E52" s="5"/>
      <c r="F52" s="1"/>
      <c r="G52" s="1"/>
      <c r="H52" s="1" t="s">
        <v>60</v>
      </c>
      <c r="I52" s="1"/>
      <c r="J52" s="1"/>
      <c r="K52" s="1"/>
      <c r="L52" s="1"/>
      <c r="M52" s="1"/>
      <c r="N52" s="1"/>
      <c r="O52" s="1"/>
      <c r="P52" s="1"/>
    </row>
    <row r="53" spans="1:16" x14ac:dyDescent="0.25">
      <c r="A53" s="21" t="s">
        <v>61</v>
      </c>
      <c r="B53" s="1"/>
      <c r="C53" s="1"/>
      <c r="D53" s="5"/>
      <c r="E53" s="5"/>
      <c r="F53" s="1"/>
      <c r="G53" s="1"/>
      <c r="H53" s="21" t="s">
        <v>62</v>
      </c>
      <c r="I53" s="21"/>
      <c r="J53" s="21"/>
      <c r="K53" s="21"/>
      <c r="L53" s="21"/>
      <c r="M53" s="21"/>
      <c r="N53" s="21"/>
      <c r="O53" s="21"/>
      <c r="P53" s="1"/>
    </row>
    <row r="54" spans="1:16" x14ac:dyDescent="0.25">
      <c r="A54" s="1"/>
      <c r="B54" s="1"/>
      <c r="C54" s="1"/>
      <c r="D54" s="5"/>
      <c r="E54" s="5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25">
      <c r="A55" s="1" t="s">
        <v>63</v>
      </c>
      <c r="B55" s="1"/>
      <c r="C55" s="1"/>
      <c r="D55" s="5"/>
      <c r="E55" s="5"/>
      <c r="F55" s="1"/>
      <c r="G55" s="1"/>
      <c r="H55" s="1" t="s">
        <v>64</v>
      </c>
      <c r="I55" s="1"/>
      <c r="J55" s="1"/>
      <c r="K55" s="1"/>
      <c r="L55" s="1"/>
      <c r="M55" s="1"/>
      <c r="N55" s="1"/>
      <c r="O55" s="1"/>
      <c r="P55" s="1"/>
    </row>
    <row r="56" spans="1:16" x14ac:dyDescent="0.25">
      <c r="A56" s="21" t="s">
        <v>65</v>
      </c>
      <c r="B56" s="1"/>
      <c r="C56" s="1"/>
      <c r="D56" s="5"/>
      <c r="E56" s="5"/>
      <c r="F56" s="1"/>
      <c r="G56" s="1"/>
      <c r="H56" s="21" t="s">
        <v>66</v>
      </c>
      <c r="I56" s="21"/>
      <c r="J56" s="21"/>
      <c r="K56" s="21"/>
      <c r="L56" s="21"/>
      <c r="M56" s="21"/>
      <c r="N56" s="21"/>
      <c r="O56" s="21"/>
      <c r="P56" s="1"/>
    </row>
  </sheetData>
  <mergeCells count="59">
    <mergeCell ref="A4:F4"/>
    <mergeCell ref="A5:A6"/>
    <mergeCell ref="B5:D6"/>
    <mergeCell ref="E5:E6"/>
    <mergeCell ref="F5:G5"/>
    <mergeCell ref="P5:P6"/>
    <mergeCell ref="J5:L6"/>
    <mergeCell ref="M5:N5"/>
    <mergeCell ref="I5:I6"/>
    <mergeCell ref="I7:I10"/>
    <mergeCell ref="J7:L10"/>
    <mergeCell ref="M7:M10"/>
    <mergeCell ref="N7:N10"/>
    <mergeCell ref="O7:O10"/>
    <mergeCell ref="P7:P8"/>
    <mergeCell ref="A46:F46"/>
    <mergeCell ref="G46:P46"/>
    <mergeCell ref="A44:F44"/>
    <mergeCell ref="G44:P44"/>
    <mergeCell ref="A45:F45"/>
    <mergeCell ref="G45:P45"/>
    <mergeCell ref="A43:F43"/>
    <mergeCell ref="G43:P43"/>
    <mergeCell ref="P32:P33"/>
    <mergeCell ref="I32:I35"/>
    <mergeCell ref="J32:L35"/>
    <mergeCell ref="M32:M35"/>
    <mergeCell ref="N32:N35"/>
    <mergeCell ref="P37:P38"/>
    <mergeCell ref="I37:I40"/>
    <mergeCell ref="J37:L40"/>
    <mergeCell ref="M37:M40"/>
    <mergeCell ref="N37:N40"/>
    <mergeCell ref="O37:O40"/>
    <mergeCell ref="O32:O35"/>
    <mergeCell ref="P12:P13"/>
    <mergeCell ref="I12:I15"/>
    <mergeCell ref="J12:L15"/>
    <mergeCell ref="M12:M15"/>
    <mergeCell ref="N12:N15"/>
    <mergeCell ref="O12:O15"/>
    <mergeCell ref="P17:P18"/>
    <mergeCell ref="I17:I20"/>
    <mergeCell ref="J17:L20"/>
    <mergeCell ref="M17:M20"/>
    <mergeCell ref="N17:N20"/>
    <mergeCell ref="O17:O20"/>
    <mergeCell ref="P22:P23"/>
    <mergeCell ref="I27:I30"/>
    <mergeCell ref="J27:L30"/>
    <mergeCell ref="M27:M30"/>
    <mergeCell ref="N27:N30"/>
    <mergeCell ref="O27:O30"/>
    <mergeCell ref="P27:P28"/>
    <mergeCell ref="I22:I25"/>
    <mergeCell ref="J22:L25"/>
    <mergeCell ref="M22:M25"/>
    <mergeCell ref="N22:N25"/>
    <mergeCell ref="O22:O25"/>
  </mergeCells>
  <conditionalFormatting sqref="F10:H10 F15:H15 F20:H20 F25:H25 F30:H30 F35:H35">
    <cfRule type="timePeriod" dxfId="83" priority="2" timePeriod="lastMonth">
      <formula>AND(MONTH(F10)=MONTH(EDATE(TODAY(),0-1)),YEAR(F10)=YEAR(EDATE(TODAY(),0-1)))</formula>
    </cfRule>
  </conditionalFormatting>
  <conditionalFormatting sqref="F40:H40">
    <cfRule type="timePeriod" dxfId="82" priority="1" timePeriod="lastMonth">
      <formula>AND(MONTH(F40)=MONTH(EDATE(TODAY(),0-1)),YEAR(F40)=YEAR(EDATE(TODAY(),0-1)))</formula>
    </cfRule>
  </conditionalFormatting>
  <hyperlinks>
    <hyperlink ref="H56" r:id="rId1" xr:uid="{ACF04EF0-3A61-4BE9-8299-513342D0EA9D}"/>
    <hyperlink ref="H53" r:id="rId2" xr:uid="{4E853700-B88B-46D9-B488-F2A29AB2F9FE}"/>
    <hyperlink ref="A56" r:id="rId3" xr:uid="{98D7C459-1FC3-4A6B-B9C0-E67CDF1878D9}"/>
    <hyperlink ref="A53" r:id="rId4" xr:uid="{C62308C9-B1A4-498A-94DB-F4E020F195DB}"/>
  </hyperlinks>
  <pageMargins left="0.7" right="0.7" top="0.75" bottom="0.75" header="0.3" footer="0.3"/>
  <headerFooter>
    <oddFooter>&amp;L_x000D_&amp;1#&amp;"Calibri"&amp;10&amp;K000000 Sensitivity: Internal</oddFooter>
  </headerFooter>
  <drawing r:id="rId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B24B8-1645-489D-8232-2FE54CC966DC}">
  <sheetPr>
    <pageSetUpPr autoPageBreaks="0"/>
  </sheetPr>
  <dimension ref="A1:BH65"/>
  <sheetViews>
    <sheetView showGridLines="0" zoomScaleNormal="100" workbookViewId="0">
      <selection activeCell="A3" sqref="A3"/>
    </sheetView>
  </sheetViews>
  <sheetFormatPr defaultRowHeight="15" x14ac:dyDescent="0.25"/>
  <cols>
    <col min="1" max="1" width="24.5703125" customWidth="1"/>
    <col min="2" max="2" width="3.7109375" customWidth="1"/>
    <col min="3" max="3" width="4.7109375" customWidth="1"/>
    <col min="4" max="4" width="3.7109375" style="22" customWidth="1"/>
    <col min="5" max="5" width="8.28515625" style="22" customWidth="1"/>
    <col min="6" max="8" width="10.7109375" customWidth="1"/>
    <col min="9" max="9" width="23.85546875" bestFit="1" customWidth="1"/>
    <col min="10" max="10" width="3.7109375" customWidth="1"/>
    <col min="11" max="11" width="4.7109375" customWidth="1"/>
    <col min="12" max="12" width="3.7109375" customWidth="1"/>
    <col min="13" max="15" width="10.7109375" customWidth="1"/>
    <col min="16" max="16" width="30.140625" customWidth="1"/>
    <col min="17" max="17" width="7.7109375" style="1" customWidth="1"/>
    <col min="18" max="60" width="8.7109375" style="1"/>
  </cols>
  <sheetData>
    <row r="1" spans="1:21" s="1" customFormat="1" ht="24.75" customHeight="1" x14ac:dyDescent="0.5">
      <c r="A1" s="1" t="s">
        <v>19</v>
      </c>
      <c r="B1" s="2"/>
      <c r="C1" s="2"/>
      <c r="D1" s="3"/>
      <c r="E1" s="3"/>
    </row>
    <row r="2" spans="1:21" s="1" customFormat="1" ht="24.75" customHeight="1" x14ac:dyDescent="0.5">
      <c r="A2" s="4" t="s">
        <v>20</v>
      </c>
      <c r="B2" s="3" t="s">
        <v>441</v>
      </c>
      <c r="D2" s="5"/>
      <c r="E2" s="5"/>
      <c r="S2" s="2"/>
      <c r="T2" s="2"/>
      <c r="U2" s="2"/>
    </row>
    <row r="3" spans="1:21" s="1" customFormat="1" ht="24.75" customHeight="1" x14ac:dyDescent="0.5">
      <c r="B3" s="6"/>
      <c r="C3" s="7"/>
      <c r="D3" s="4"/>
      <c r="E3" s="4"/>
      <c r="S3" s="2"/>
      <c r="T3" s="2"/>
      <c r="U3" s="2"/>
    </row>
    <row r="4" spans="1:21" ht="25.5" thickBot="1" x14ac:dyDescent="0.55000000000000004">
      <c r="A4" s="245" t="s">
        <v>442</v>
      </c>
      <c r="B4" s="246"/>
      <c r="C4" s="246"/>
      <c r="D4" s="246"/>
      <c r="E4" s="246"/>
      <c r="F4" s="246"/>
      <c r="G4" s="25"/>
      <c r="H4" s="26"/>
      <c r="I4" s="26"/>
      <c r="J4" s="26"/>
      <c r="K4" s="26"/>
      <c r="L4" s="26"/>
      <c r="M4" s="26"/>
      <c r="N4" s="26"/>
      <c r="O4" s="26"/>
      <c r="P4" s="8"/>
      <c r="Q4" s="8"/>
      <c r="S4" s="2"/>
      <c r="T4" s="2"/>
      <c r="U4" s="2"/>
    </row>
    <row r="5" spans="1:21" ht="26.25" thickBot="1" x14ac:dyDescent="0.3">
      <c r="A5" s="247" t="s">
        <v>22</v>
      </c>
      <c r="B5" s="249" t="s">
        <v>23</v>
      </c>
      <c r="C5" s="250"/>
      <c r="D5" s="251"/>
      <c r="E5" s="255" t="s">
        <v>24</v>
      </c>
      <c r="F5" s="257" t="s">
        <v>24</v>
      </c>
      <c r="G5" s="326"/>
      <c r="H5" s="49" t="s">
        <v>25</v>
      </c>
      <c r="I5" s="247" t="s">
        <v>373</v>
      </c>
      <c r="J5" s="249" t="s">
        <v>23</v>
      </c>
      <c r="K5" s="250"/>
      <c r="L5" s="251"/>
      <c r="M5" s="257" t="s">
        <v>26</v>
      </c>
      <c r="N5" s="258"/>
      <c r="O5" s="49" t="s">
        <v>372</v>
      </c>
      <c r="P5" s="315" t="s">
        <v>28</v>
      </c>
      <c r="Q5" s="282"/>
    </row>
    <row r="6" spans="1:21" ht="15.75" thickBot="1" x14ac:dyDescent="0.3">
      <c r="A6" s="478"/>
      <c r="B6" s="400"/>
      <c r="C6" s="401"/>
      <c r="D6" s="402"/>
      <c r="E6" s="479"/>
      <c r="F6" s="9" t="s">
        <v>29</v>
      </c>
      <c r="G6" s="9" t="s">
        <v>30</v>
      </c>
      <c r="H6" s="10" t="s">
        <v>29</v>
      </c>
      <c r="I6" s="248"/>
      <c r="J6" s="252"/>
      <c r="K6" s="253"/>
      <c r="L6" s="254"/>
      <c r="M6" s="9" t="s">
        <v>29</v>
      </c>
      <c r="N6" s="9" t="s">
        <v>30</v>
      </c>
      <c r="O6" s="49" t="s">
        <v>29</v>
      </c>
      <c r="P6" s="316"/>
      <c r="Q6" s="283"/>
    </row>
    <row r="7" spans="1:21" x14ac:dyDescent="0.25">
      <c r="A7" s="53" t="s">
        <v>300</v>
      </c>
      <c r="B7" s="54" t="s">
        <v>39</v>
      </c>
      <c r="C7" s="55">
        <v>440</v>
      </c>
      <c r="D7" s="56" t="s">
        <v>36</v>
      </c>
      <c r="E7" s="83" t="s">
        <v>37</v>
      </c>
      <c r="F7" s="84">
        <v>45564</v>
      </c>
      <c r="G7" s="84">
        <f>F7+1</f>
        <v>45565</v>
      </c>
      <c r="H7" s="84">
        <f>F7+5</f>
        <v>45569</v>
      </c>
      <c r="I7" s="334" t="s">
        <v>404</v>
      </c>
      <c r="J7" s="336" t="s">
        <v>405</v>
      </c>
      <c r="K7" s="337"/>
      <c r="L7" s="338"/>
      <c r="M7" s="332">
        <v>45574</v>
      </c>
      <c r="N7" s="332">
        <f>M7+1</f>
        <v>45575</v>
      </c>
      <c r="O7" s="471">
        <f>M7+31</f>
        <v>45605</v>
      </c>
      <c r="P7" s="317" t="s">
        <v>557</v>
      </c>
      <c r="Q7" s="318"/>
    </row>
    <row r="8" spans="1:21" x14ac:dyDescent="0.25">
      <c r="A8" s="59" t="s">
        <v>300</v>
      </c>
      <c r="B8" s="60" t="s">
        <v>39</v>
      </c>
      <c r="C8" s="61">
        <v>440</v>
      </c>
      <c r="D8" s="62" t="s">
        <v>36</v>
      </c>
      <c r="E8" s="63" t="s">
        <v>40</v>
      </c>
      <c r="F8" s="64">
        <f>F7+3</f>
        <v>45567</v>
      </c>
      <c r="G8" s="64">
        <f>F8+1</f>
        <v>45568</v>
      </c>
      <c r="H8" s="64">
        <f>F8+2</f>
        <v>45569</v>
      </c>
      <c r="I8" s="353"/>
      <c r="J8" s="476"/>
      <c r="K8" s="368"/>
      <c r="L8" s="369"/>
      <c r="M8" s="477"/>
      <c r="N8" s="477"/>
      <c r="O8" s="472"/>
      <c r="P8" s="319" t="s">
        <v>558</v>
      </c>
      <c r="Q8" s="320"/>
    </row>
    <row r="9" spans="1:21" x14ac:dyDescent="0.25">
      <c r="A9" s="204" t="s">
        <v>179</v>
      </c>
      <c r="B9" s="66" t="s">
        <v>76</v>
      </c>
      <c r="C9" s="67">
        <v>437</v>
      </c>
      <c r="D9" s="68" t="s">
        <v>77</v>
      </c>
      <c r="E9" s="69" t="s">
        <v>41</v>
      </c>
      <c r="F9" s="70">
        <f>F7</f>
        <v>45564</v>
      </c>
      <c r="G9" s="70">
        <f>F9+1</f>
        <v>45565</v>
      </c>
      <c r="H9" s="70">
        <f>F9+3</f>
        <v>45567</v>
      </c>
      <c r="I9" s="353"/>
      <c r="J9" s="476"/>
      <c r="K9" s="368"/>
      <c r="L9" s="369"/>
      <c r="M9" s="477"/>
      <c r="N9" s="477"/>
      <c r="O9" s="472"/>
      <c r="P9" s="193" t="s">
        <v>309</v>
      </c>
      <c r="Q9" s="194">
        <v>45616</v>
      </c>
    </row>
    <row r="10" spans="1:21" ht="15.75" thickBot="1" x14ac:dyDescent="0.3">
      <c r="A10" s="207" t="s">
        <v>330</v>
      </c>
      <c r="B10" s="161" t="s">
        <v>35</v>
      </c>
      <c r="C10" s="162">
        <v>440</v>
      </c>
      <c r="D10" s="163" t="s">
        <v>36</v>
      </c>
      <c r="E10" s="164" t="s">
        <v>41</v>
      </c>
      <c r="F10" s="165">
        <v>45565</v>
      </c>
      <c r="G10" s="165">
        <f>F10+1</f>
        <v>45566</v>
      </c>
      <c r="H10" s="165">
        <f>F10+2</f>
        <v>45567</v>
      </c>
      <c r="I10" s="335"/>
      <c r="J10" s="339"/>
      <c r="K10" s="340"/>
      <c r="L10" s="341"/>
      <c r="M10" s="333"/>
      <c r="N10" s="333"/>
      <c r="O10" s="473"/>
      <c r="P10" s="213" t="s">
        <v>310</v>
      </c>
      <c r="Q10" s="214">
        <f>Q9+4</f>
        <v>45620</v>
      </c>
    </row>
    <row r="11" spans="1:21" ht="15.75" thickBot="1" x14ac:dyDescent="0.3"/>
    <row r="12" spans="1:21" x14ac:dyDescent="0.25">
      <c r="A12" s="53" t="s">
        <v>290</v>
      </c>
      <c r="B12" s="54" t="s">
        <v>39</v>
      </c>
      <c r="C12" s="55">
        <v>441</v>
      </c>
      <c r="D12" s="56" t="s">
        <v>36</v>
      </c>
      <c r="E12" s="83" t="s">
        <v>37</v>
      </c>
      <c r="F12" s="84">
        <f>F7+7</f>
        <v>45571</v>
      </c>
      <c r="G12" s="84">
        <f>F12+1</f>
        <v>45572</v>
      </c>
      <c r="H12" s="84">
        <f>F12+5</f>
        <v>45576</v>
      </c>
      <c r="I12" s="334" t="s">
        <v>424</v>
      </c>
      <c r="J12" s="336" t="s">
        <v>425</v>
      </c>
      <c r="K12" s="337"/>
      <c r="L12" s="338"/>
      <c r="M12" s="332">
        <f>M7+7</f>
        <v>45581</v>
      </c>
      <c r="N12" s="332">
        <f>M12+1</f>
        <v>45582</v>
      </c>
      <c r="O12" s="471">
        <f>M12+31</f>
        <v>45612</v>
      </c>
      <c r="P12" s="317" t="s">
        <v>557</v>
      </c>
      <c r="Q12" s="318"/>
    </row>
    <row r="13" spans="1:21" x14ac:dyDescent="0.25">
      <c r="A13" s="59" t="s">
        <v>290</v>
      </c>
      <c r="B13" s="60" t="s">
        <v>39</v>
      </c>
      <c r="C13" s="61">
        <v>441</v>
      </c>
      <c r="D13" s="62" t="s">
        <v>36</v>
      </c>
      <c r="E13" s="63" t="s">
        <v>40</v>
      </c>
      <c r="F13" s="64">
        <f>F12+3</f>
        <v>45574</v>
      </c>
      <c r="G13" s="64">
        <f>F13+1</f>
        <v>45575</v>
      </c>
      <c r="H13" s="64">
        <f>F13+2</f>
        <v>45576</v>
      </c>
      <c r="I13" s="353"/>
      <c r="J13" s="476"/>
      <c r="K13" s="368"/>
      <c r="L13" s="369"/>
      <c r="M13" s="477"/>
      <c r="N13" s="477"/>
      <c r="O13" s="472"/>
      <c r="P13" s="319" t="s">
        <v>558</v>
      </c>
      <c r="Q13" s="320"/>
    </row>
    <row r="14" spans="1:21" x14ac:dyDescent="0.25">
      <c r="A14" s="204" t="s">
        <v>186</v>
      </c>
      <c r="B14" s="66" t="s">
        <v>76</v>
      </c>
      <c r="C14" s="67">
        <v>438</v>
      </c>
      <c r="D14" s="68" t="s">
        <v>77</v>
      </c>
      <c r="E14" s="69" t="s">
        <v>41</v>
      </c>
      <c r="F14" s="70">
        <f>F12</f>
        <v>45571</v>
      </c>
      <c r="G14" s="70">
        <f>F14+1</f>
        <v>45572</v>
      </c>
      <c r="H14" s="70">
        <f>F14+3</f>
        <v>45574</v>
      </c>
      <c r="I14" s="353"/>
      <c r="J14" s="476"/>
      <c r="K14" s="368"/>
      <c r="L14" s="369"/>
      <c r="M14" s="477"/>
      <c r="N14" s="477"/>
      <c r="O14" s="472"/>
      <c r="P14" s="193" t="s">
        <v>309</v>
      </c>
      <c r="Q14" s="194">
        <f>Q9+7</f>
        <v>45623</v>
      </c>
    </row>
    <row r="15" spans="1:21" ht="15.75" thickBot="1" x14ac:dyDescent="0.3">
      <c r="A15" s="216" t="s">
        <v>151</v>
      </c>
      <c r="B15" s="161" t="s">
        <v>35</v>
      </c>
      <c r="C15" s="162">
        <v>441</v>
      </c>
      <c r="D15" s="163" t="s">
        <v>36</v>
      </c>
      <c r="E15" s="164" t="s">
        <v>41</v>
      </c>
      <c r="F15" s="165">
        <f>F10+7</f>
        <v>45572</v>
      </c>
      <c r="G15" s="165">
        <f>F15+1</f>
        <v>45573</v>
      </c>
      <c r="H15" s="165">
        <f>F15+2</f>
        <v>45574</v>
      </c>
      <c r="I15" s="335"/>
      <c r="J15" s="339"/>
      <c r="K15" s="340"/>
      <c r="L15" s="341"/>
      <c r="M15" s="333"/>
      <c r="N15" s="333"/>
      <c r="O15" s="473"/>
      <c r="P15" s="213" t="s">
        <v>310</v>
      </c>
      <c r="Q15" s="214">
        <f>Q14+4</f>
        <v>45627</v>
      </c>
    </row>
    <row r="16" spans="1:21" ht="15.75" thickBot="1" x14ac:dyDescent="0.3"/>
    <row r="17" spans="1:17" x14ac:dyDescent="0.25">
      <c r="A17" s="53" t="s">
        <v>82</v>
      </c>
      <c r="B17" s="54" t="s">
        <v>39</v>
      </c>
      <c r="C17" s="55">
        <v>442</v>
      </c>
      <c r="D17" s="56" t="s">
        <v>36</v>
      </c>
      <c r="E17" s="83" t="s">
        <v>37</v>
      </c>
      <c r="F17" s="84">
        <f>F12+7</f>
        <v>45578</v>
      </c>
      <c r="G17" s="84">
        <f>F17+1</f>
        <v>45579</v>
      </c>
      <c r="H17" s="84">
        <f>F17+5</f>
        <v>45583</v>
      </c>
      <c r="I17" s="334" t="s">
        <v>424</v>
      </c>
      <c r="J17" s="336" t="s">
        <v>443</v>
      </c>
      <c r="K17" s="337"/>
      <c r="L17" s="338"/>
      <c r="M17" s="332">
        <f>M12+7</f>
        <v>45588</v>
      </c>
      <c r="N17" s="332">
        <f>M17+1</f>
        <v>45589</v>
      </c>
      <c r="O17" s="471">
        <f>M17+31</f>
        <v>45619</v>
      </c>
      <c r="P17" s="317" t="s">
        <v>557</v>
      </c>
      <c r="Q17" s="318"/>
    </row>
    <row r="18" spans="1:17" x14ac:dyDescent="0.25">
      <c r="A18" s="59" t="s">
        <v>82</v>
      </c>
      <c r="B18" s="60" t="s">
        <v>39</v>
      </c>
      <c r="C18" s="61">
        <v>442</v>
      </c>
      <c r="D18" s="62" t="s">
        <v>36</v>
      </c>
      <c r="E18" s="63" t="s">
        <v>40</v>
      </c>
      <c r="F18" s="64">
        <f>F17+3</f>
        <v>45581</v>
      </c>
      <c r="G18" s="64">
        <f>F18+1</f>
        <v>45582</v>
      </c>
      <c r="H18" s="64">
        <f>F18+2</f>
        <v>45583</v>
      </c>
      <c r="I18" s="353"/>
      <c r="J18" s="476"/>
      <c r="K18" s="368"/>
      <c r="L18" s="369"/>
      <c r="M18" s="477"/>
      <c r="N18" s="477"/>
      <c r="O18" s="472"/>
      <c r="P18" s="319" t="s">
        <v>558</v>
      </c>
      <c r="Q18" s="320"/>
    </row>
    <row r="19" spans="1:17" x14ac:dyDescent="0.25">
      <c r="A19" s="204" t="s">
        <v>149</v>
      </c>
      <c r="B19" s="66" t="s">
        <v>76</v>
      </c>
      <c r="C19" s="67">
        <v>439</v>
      </c>
      <c r="D19" s="68" t="s">
        <v>77</v>
      </c>
      <c r="E19" s="69" t="s">
        <v>41</v>
      </c>
      <c r="F19" s="70">
        <f>F17</f>
        <v>45578</v>
      </c>
      <c r="G19" s="70">
        <f>F19+1</f>
        <v>45579</v>
      </c>
      <c r="H19" s="70">
        <f>F19+3</f>
        <v>45581</v>
      </c>
      <c r="I19" s="353"/>
      <c r="J19" s="476"/>
      <c r="K19" s="368"/>
      <c r="L19" s="369"/>
      <c r="M19" s="477"/>
      <c r="N19" s="477"/>
      <c r="O19" s="472"/>
      <c r="P19" s="193" t="s">
        <v>309</v>
      </c>
      <c r="Q19" s="194">
        <f>Q14+7</f>
        <v>45630</v>
      </c>
    </row>
    <row r="20" spans="1:17" ht="15.75" thickBot="1" x14ac:dyDescent="0.3">
      <c r="A20" s="207" t="s">
        <v>415</v>
      </c>
      <c r="B20" s="161" t="s">
        <v>35</v>
      </c>
      <c r="C20" s="162">
        <v>442</v>
      </c>
      <c r="D20" s="163" t="s">
        <v>36</v>
      </c>
      <c r="E20" s="164" t="s">
        <v>41</v>
      </c>
      <c r="F20" s="165">
        <f>F15+7</f>
        <v>45579</v>
      </c>
      <c r="G20" s="165">
        <f>F20+1</f>
        <v>45580</v>
      </c>
      <c r="H20" s="165">
        <f>F20+2</f>
        <v>45581</v>
      </c>
      <c r="I20" s="335"/>
      <c r="J20" s="339"/>
      <c r="K20" s="340"/>
      <c r="L20" s="341"/>
      <c r="M20" s="333"/>
      <c r="N20" s="333"/>
      <c r="O20" s="473"/>
      <c r="P20" s="213" t="s">
        <v>310</v>
      </c>
      <c r="Q20" s="214">
        <f>Q19+4</f>
        <v>45634</v>
      </c>
    </row>
    <row r="21" spans="1:17" ht="15.75" thickBot="1" x14ac:dyDescent="0.3"/>
    <row r="22" spans="1:17" x14ac:dyDescent="0.25">
      <c r="A22" s="53" t="s">
        <v>349</v>
      </c>
      <c r="B22" s="54" t="s">
        <v>39</v>
      </c>
      <c r="C22" s="55">
        <v>443</v>
      </c>
      <c r="D22" s="56" t="s">
        <v>36</v>
      </c>
      <c r="E22" s="83" t="s">
        <v>37</v>
      </c>
      <c r="F22" s="84">
        <f>F17+7</f>
        <v>45585</v>
      </c>
      <c r="G22" s="84">
        <f>F22+1</f>
        <v>45586</v>
      </c>
      <c r="H22" s="84">
        <f>F22+5</f>
        <v>45590</v>
      </c>
      <c r="I22" s="334" t="s">
        <v>404</v>
      </c>
      <c r="J22" s="336" t="s">
        <v>483</v>
      </c>
      <c r="K22" s="337"/>
      <c r="L22" s="338"/>
      <c r="M22" s="332">
        <f>M17+7</f>
        <v>45595</v>
      </c>
      <c r="N22" s="332">
        <f>M22+1</f>
        <v>45596</v>
      </c>
      <c r="O22" s="471">
        <f>M22+31</f>
        <v>45626</v>
      </c>
      <c r="P22" s="317" t="s">
        <v>556</v>
      </c>
      <c r="Q22" s="318"/>
    </row>
    <row r="23" spans="1:17" x14ac:dyDescent="0.25">
      <c r="A23" s="59" t="s">
        <v>349</v>
      </c>
      <c r="B23" s="60" t="s">
        <v>39</v>
      </c>
      <c r="C23" s="61">
        <v>443</v>
      </c>
      <c r="D23" s="62" t="s">
        <v>36</v>
      </c>
      <c r="E23" s="63" t="s">
        <v>40</v>
      </c>
      <c r="F23" s="64">
        <f>F22+3</f>
        <v>45588</v>
      </c>
      <c r="G23" s="64">
        <f>F23+1</f>
        <v>45589</v>
      </c>
      <c r="H23" s="64">
        <f>F23+2</f>
        <v>45590</v>
      </c>
      <c r="I23" s="353"/>
      <c r="J23" s="476"/>
      <c r="K23" s="368"/>
      <c r="L23" s="369"/>
      <c r="M23" s="477"/>
      <c r="N23" s="477"/>
      <c r="O23" s="472"/>
      <c r="P23" s="474" t="s">
        <v>555</v>
      </c>
      <c r="Q23" s="475"/>
    </row>
    <row r="24" spans="1:17" x14ac:dyDescent="0.25">
      <c r="A24" s="204" t="s">
        <v>177</v>
      </c>
      <c r="B24" s="66" t="s">
        <v>76</v>
      </c>
      <c r="C24" s="67">
        <v>440</v>
      </c>
      <c r="D24" s="68" t="s">
        <v>77</v>
      </c>
      <c r="E24" s="69" t="s">
        <v>41</v>
      </c>
      <c r="F24" s="70">
        <f>F22</f>
        <v>45585</v>
      </c>
      <c r="G24" s="70">
        <f>F24+1</f>
        <v>45586</v>
      </c>
      <c r="H24" s="70">
        <f>F24+3</f>
        <v>45588</v>
      </c>
      <c r="I24" s="353"/>
      <c r="J24" s="476"/>
      <c r="K24" s="368"/>
      <c r="L24" s="369"/>
      <c r="M24" s="477"/>
      <c r="N24" s="477"/>
      <c r="O24" s="472"/>
      <c r="P24" s="193" t="s">
        <v>309</v>
      </c>
      <c r="Q24" s="194">
        <f>Q19+7</f>
        <v>45637</v>
      </c>
    </row>
    <row r="25" spans="1:17" ht="15.75" thickBot="1" x14ac:dyDescent="0.3">
      <c r="A25" s="207" t="s">
        <v>34</v>
      </c>
      <c r="B25" s="161" t="s">
        <v>35</v>
      </c>
      <c r="C25" s="162">
        <v>443</v>
      </c>
      <c r="D25" s="163" t="s">
        <v>36</v>
      </c>
      <c r="E25" s="164" t="s">
        <v>41</v>
      </c>
      <c r="F25" s="165">
        <f>F20+7</f>
        <v>45586</v>
      </c>
      <c r="G25" s="165">
        <f>F25+1</f>
        <v>45587</v>
      </c>
      <c r="H25" s="165">
        <f>F25+2</f>
        <v>45588</v>
      </c>
      <c r="I25" s="335"/>
      <c r="J25" s="339"/>
      <c r="K25" s="340"/>
      <c r="L25" s="341"/>
      <c r="M25" s="333"/>
      <c r="N25" s="333"/>
      <c r="O25" s="473"/>
      <c r="P25" s="213" t="s">
        <v>310</v>
      </c>
      <c r="Q25" s="214">
        <f>Q24+4</f>
        <v>45641</v>
      </c>
    </row>
    <row r="26" spans="1:17" ht="15.75" thickBot="1" x14ac:dyDescent="0.3"/>
    <row r="27" spans="1:17" x14ac:dyDescent="0.25">
      <c r="A27" s="53" t="s">
        <v>464</v>
      </c>
      <c r="B27" s="54" t="s">
        <v>39</v>
      </c>
      <c r="C27" s="55">
        <v>444</v>
      </c>
      <c r="D27" s="56" t="s">
        <v>36</v>
      </c>
      <c r="E27" s="83" t="s">
        <v>37</v>
      </c>
      <c r="F27" s="84">
        <f>F22+7</f>
        <v>45592</v>
      </c>
      <c r="G27" s="84">
        <f>F27+1</f>
        <v>45593</v>
      </c>
      <c r="H27" s="84">
        <f>F27+5</f>
        <v>45597</v>
      </c>
      <c r="I27" s="334" t="s">
        <v>132</v>
      </c>
      <c r="J27" s="336" t="s">
        <v>484</v>
      </c>
      <c r="K27" s="337"/>
      <c r="L27" s="338"/>
      <c r="M27" s="332">
        <f>M22+7</f>
        <v>45602</v>
      </c>
      <c r="N27" s="332">
        <f>M27+1</f>
        <v>45603</v>
      </c>
      <c r="O27" s="471">
        <f>M27+31</f>
        <v>45633</v>
      </c>
      <c r="P27" s="317" t="s">
        <v>556</v>
      </c>
      <c r="Q27" s="318"/>
    </row>
    <row r="28" spans="1:17" x14ac:dyDescent="0.25">
      <c r="A28" s="59" t="s">
        <v>464</v>
      </c>
      <c r="B28" s="60" t="s">
        <v>39</v>
      </c>
      <c r="C28" s="61">
        <v>444</v>
      </c>
      <c r="D28" s="62" t="s">
        <v>36</v>
      </c>
      <c r="E28" s="63" t="s">
        <v>40</v>
      </c>
      <c r="F28" s="64">
        <f>F27+3</f>
        <v>45595</v>
      </c>
      <c r="G28" s="64">
        <f>F28+1</f>
        <v>45596</v>
      </c>
      <c r="H28" s="64">
        <f>F28+2</f>
        <v>45597</v>
      </c>
      <c r="I28" s="353"/>
      <c r="J28" s="476"/>
      <c r="K28" s="368"/>
      <c r="L28" s="369"/>
      <c r="M28" s="477"/>
      <c r="N28" s="477"/>
      <c r="O28" s="472"/>
      <c r="P28" s="474" t="s">
        <v>555</v>
      </c>
      <c r="Q28" s="475"/>
    </row>
    <row r="29" spans="1:17" x14ac:dyDescent="0.25">
      <c r="A29" s="204" t="s">
        <v>128</v>
      </c>
      <c r="B29" s="66" t="s">
        <v>76</v>
      </c>
      <c r="C29" s="67">
        <v>441</v>
      </c>
      <c r="D29" s="68" t="s">
        <v>77</v>
      </c>
      <c r="E29" s="69" t="s">
        <v>41</v>
      </c>
      <c r="F29" s="70">
        <f>F27</f>
        <v>45592</v>
      </c>
      <c r="G29" s="70">
        <f>F29+1</f>
        <v>45593</v>
      </c>
      <c r="H29" s="70">
        <f>F29+3</f>
        <v>45595</v>
      </c>
      <c r="I29" s="353"/>
      <c r="J29" s="476"/>
      <c r="K29" s="368"/>
      <c r="L29" s="369"/>
      <c r="M29" s="477"/>
      <c r="N29" s="477"/>
      <c r="O29" s="472"/>
      <c r="P29" s="193" t="s">
        <v>309</v>
      </c>
      <c r="Q29" s="194">
        <f>Q24+7</f>
        <v>45644</v>
      </c>
    </row>
    <row r="30" spans="1:17" ht="15.75" thickBot="1" x14ac:dyDescent="0.3">
      <c r="A30" s="207" t="s">
        <v>241</v>
      </c>
      <c r="B30" s="161" t="s">
        <v>35</v>
      </c>
      <c r="C30" s="162">
        <v>444</v>
      </c>
      <c r="D30" s="163" t="s">
        <v>36</v>
      </c>
      <c r="E30" s="164" t="s">
        <v>41</v>
      </c>
      <c r="F30" s="165">
        <f>F25+7</f>
        <v>45593</v>
      </c>
      <c r="G30" s="165">
        <f>F30+1</f>
        <v>45594</v>
      </c>
      <c r="H30" s="165">
        <f>F30+2</f>
        <v>45595</v>
      </c>
      <c r="I30" s="335"/>
      <c r="J30" s="339"/>
      <c r="K30" s="340"/>
      <c r="L30" s="341"/>
      <c r="M30" s="333"/>
      <c r="N30" s="333"/>
      <c r="O30" s="473"/>
      <c r="P30" s="213" t="s">
        <v>310</v>
      </c>
      <c r="Q30" s="214">
        <f>Q29+4</f>
        <v>45648</v>
      </c>
    </row>
    <row r="31" spans="1:17" ht="15.75" thickBot="1" x14ac:dyDescent="0.3"/>
    <row r="32" spans="1:17" x14ac:dyDescent="0.25">
      <c r="A32" s="53" t="s">
        <v>263</v>
      </c>
      <c r="B32" s="54" t="s">
        <v>39</v>
      </c>
      <c r="C32" s="55">
        <v>445</v>
      </c>
      <c r="D32" s="56" t="s">
        <v>36</v>
      </c>
      <c r="E32" s="83" t="s">
        <v>37</v>
      </c>
      <c r="F32" s="84">
        <f>F27+7</f>
        <v>45599</v>
      </c>
      <c r="G32" s="84">
        <f>F32+1</f>
        <v>45600</v>
      </c>
      <c r="H32" s="84">
        <f>F32+5</f>
        <v>45604</v>
      </c>
      <c r="I32" s="334" t="s">
        <v>505</v>
      </c>
      <c r="J32" s="336" t="s">
        <v>506</v>
      </c>
      <c r="K32" s="337"/>
      <c r="L32" s="338"/>
      <c r="M32" s="332">
        <f>M27+7</f>
        <v>45609</v>
      </c>
      <c r="N32" s="332">
        <f>M32+1</f>
        <v>45610</v>
      </c>
      <c r="O32" s="471">
        <f>M32+31</f>
        <v>45640</v>
      </c>
      <c r="P32" s="317" t="s">
        <v>556</v>
      </c>
      <c r="Q32" s="318"/>
    </row>
    <row r="33" spans="1:17" x14ac:dyDescent="0.25">
      <c r="A33" s="59" t="s">
        <v>263</v>
      </c>
      <c r="B33" s="60" t="s">
        <v>39</v>
      </c>
      <c r="C33" s="61">
        <v>445</v>
      </c>
      <c r="D33" s="62" t="s">
        <v>36</v>
      </c>
      <c r="E33" s="63" t="s">
        <v>40</v>
      </c>
      <c r="F33" s="64">
        <f>F32+3</f>
        <v>45602</v>
      </c>
      <c r="G33" s="64">
        <f>F33+1</f>
        <v>45603</v>
      </c>
      <c r="H33" s="64">
        <f>F33+2</f>
        <v>45604</v>
      </c>
      <c r="I33" s="353"/>
      <c r="J33" s="476"/>
      <c r="K33" s="368"/>
      <c r="L33" s="369"/>
      <c r="M33" s="477"/>
      <c r="N33" s="477"/>
      <c r="O33" s="472"/>
      <c r="P33" s="474" t="s">
        <v>555</v>
      </c>
      <c r="Q33" s="475"/>
    </row>
    <row r="34" spans="1:17" x14ac:dyDescent="0.25">
      <c r="A34" s="204" t="s">
        <v>315</v>
      </c>
      <c r="B34" s="66" t="s">
        <v>76</v>
      </c>
      <c r="C34" s="67">
        <v>442</v>
      </c>
      <c r="D34" s="68" t="s">
        <v>77</v>
      </c>
      <c r="E34" s="69" t="s">
        <v>41</v>
      </c>
      <c r="F34" s="70">
        <f>F32</f>
        <v>45599</v>
      </c>
      <c r="G34" s="70">
        <f>F34+1</f>
        <v>45600</v>
      </c>
      <c r="H34" s="70">
        <f>F34+3</f>
        <v>45602</v>
      </c>
      <c r="I34" s="353"/>
      <c r="J34" s="476"/>
      <c r="K34" s="368"/>
      <c r="L34" s="369"/>
      <c r="M34" s="477"/>
      <c r="N34" s="477"/>
      <c r="O34" s="472"/>
      <c r="P34" s="193" t="s">
        <v>309</v>
      </c>
      <c r="Q34" s="194">
        <f>Q29+7</f>
        <v>45651</v>
      </c>
    </row>
    <row r="35" spans="1:17" ht="15.75" thickBot="1" x14ac:dyDescent="0.3">
      <c r="A35" s="207" t="s">
        <v>408</v>
      </c>
      <c r="B35" s="161" t="s">
        <v>35</v>
      </c>
      <c r="C35" s="162">
        <v>445</v>
      </c>
      <c r="D35" s="163" t="s">
        <v>36</v>
      </c>
      <c r="E35" s="164" t="s">
        <v>41</v>
      </c>
      <c r="F35" s="165">
        <f>F30+7</f>
        <v>45600</v>
      </c>
      <c r="G35" s="165">
        <f>F35+1</f>
        <v>45601</v>
      </c>
      <c r="H35" s="165">
        <f>F35+2</f>
        <v>45602</v>
      </c>
      <c r="I35" s="335"/>
      <c r="J35" s="339"/>
      <c r="K35" s="340"/>
      <c r="L35" s="341"/>
      <c r="M35" s="333"/>
      <c r="N35" s="333"/>
      <c r="O35" s="473"/>
      <c r="P35" s="213" t="s">
        <v>310</v>
      </c>
      <c r="Q35" s="214">
        <f>Q34+4</f>
        <v>45655</v>
      </c>
    </row>
    <row r="36" spans="1:17" ht="15.75" thickBot="1" x14ac:dyDescent="0.3"/>
    <row r="37" spans="1:17" x14ac:dyDescent="0.25">
      <c r="A37" s="53" t="s">
        <v>187</v>
      </c>
      <c r="B37" s="54" t="s">
        <v>39</v>
      </c>
      <c r="C37" s="55">
        <v>446</v>
      </c>
      <c r="D37" s="56" t="s">
        <v>36</v>
      </c>
      <c r="E37" s="83" t="s">
        <v>37</v>
      </c>
      <c r="F37" s="84">
        <f>F32+7</f>
        <v>45606</v>
      </c>
      <c r="G37" s="84">
        <f>F37+1</f>
        <v>45607</v>
      </c>
      <c r="H37" s="84">
        <f>F37+5</f>
        <v>45611</v>
      </c>
      <c r="I37" s="334" t="s">
        <v>526</v>
      </c>
      <c r="J37" s="336" t="s">
        <v>527</v>
      </c>
      <c r="K37" s="337"/>
      <c r="L37" s="338"/>
      <c r="M37" s="332">
        <f>M32+7</f>
        <v>45616</v>
      </c>
      <c r="N37" s="332">
        <f>M37+1</f>
        <v>45617</v>
      </c>
      <c r="O37" s="471">
        <f>M37+31</f>
        <v>45647</v>
      </c>
      <c r="P37" s="317" t="s">
        <v>556</v>
      </c>
      <c r="Q37" s="318"/>
    </row>
    <row r="38" spans="1:17" x14ac:dyDescent="0.25">
      <c r="A38" s="59" t="s">
        <v>187</v>
      </c>
      <c r="B38" s="60" t="s">
        <v>39</v>
      </c>
      <c r="C38" s="61">
        <v>446</v>
      </c>
      <c r="D38" s="62" t="s">
        <v>36</v>
      </c>
      <c r="E38" s="63" t="s">
        <v>40</v>
      </c>
      <c r="F38" s="64">
        <f>F37+3</f>
        <v>45609</v>
      </c>
      <c r="G38" s="64">
        <f>F38+1</f>
        <v>45610</v>
      </c>
      <c r="H38" s="64">
        <f>F38+2</f>
        <v>45611</v>
      </c>
      <c r="I38" s="353"/>
      <c r="J38" s="476"/>
      <c r="K38" s="368"/>
      <c r="L38" s="369"/>
      <c r="M38" s="477"/>
      <c r="N38" s="477"/>
      <c r="O38" s="472"/>
      <c r="P38" s="474" t="s">
        <v>555</v>
      </c>
      <c r="Q38" s="475"/>
    </row>
    <row r="39" spans="1:17" x14ac:dyDescent="0.25">
      <c r="A39" s="204" t="s">
        <v>38</v>
      </c>
      <c r="B39" s="66" t="s">
        <v>76</v>
      </c>
      <c r="C39" s="67">
        <v>443</v>
      </c>
      <c r="D39" s="68" t="s">
        <v>77</v>
      </c>
      <c r="E39" s="69" t="s">
        <v>41</v>
      </c>
      <c r="F39" s="70">
        <f>F37</f>
        <v>45606</v>
      </c>
      <c r="G39" s="70">
        <f>F39+1</f>
        <v>45607</v>
      </c>
      <c r="H39" s="70">
        <f>F39+3</f>
        <v>45609</v>
      </c>
      <c r="I39" s="353"/>
      <c r="J39" s="476"/>
      <c r="K39" s="368"/>
      <c r="L39" s="369"/>
      <c r="M39" s="477"/>
      <c r="N39" s="477"/>
      <c r="O39" s="472"/>
      <c r="P39" s="193" t="s">
        <v>309</v>
      </c>
      <c r="Q39" s="194">
        <f>Q34+7</f>
        <v>45658</v>
      </c>
    </row>
    <row r="40" spans="1:17" ht="15.75" thickBot="1" x14ac:dyDescent="0.3">
      <c r="A40" s="207" t="s">
        <v>330</v>
      </c>
      <c r="B40" s="161" t="s">
        <v>35</v>
      </c>
      <c r="C40" s="162">
        <v>446</v>
      </c>
      <c r="D40" s="163" t="s">
        <v>36</v>
      </c>
      <c r="E40" s="164" t="s">
        <v>41</v>
      </c>
      <c r="F40" s="165">
        <f>F35+7</f>
        <v>45607</v>
      </c>
      <c r="G40" s="165">
        <f>F40+1</f>
        <v>45608</v>
      </c>
      <c r="H40" s="165">
        <f>F40+2</f>
        <v>45609</v>
      </c>
      <c r="I40" s="335"/>
      <c r="J40" s="339"/>
      <c r="K40" s="340"/>
      <c r="L40" s="341"/>
      <c r="M40" s="333"/>
      <c r="N40" s="333"/>
      <c r="O40" s="473"/>
      <c r="P40" s="213" t="s">
        <v>310</v>
      </c>
      <c r="Q40" s="214">
        <f>Q39+4</f>
        <v>45662</v>
      </c>
    </row>
    <row r="41" spans="1:17" ht="15.75" thickBot="1" x14ac:dyDescent="0.3"/>
    <row r="42" spans="1:17" x14ac:dyDescent="0.25">
      <c r="A42" s="53" t="s">
        <v>82</v>
      </c>
      <c r="B42" s="54" t="s">
        <v>39</v>
      </c>
      <c r="C42" s="55">
        <v>447</v>
      </c>
      <c r="D42" s="56" t="s">
        <v>36</v>
      </c>
      <c r="E42" s="83" t="s">
        <v>37</v>
      </c>
      <c r="F42" s="84">
        <f>F37+7</f>
        <v>45613</v>
      </c>
      <c r="G42" s="84">
        <f>F42+1</f>
        <v>45614</v>
      </c>
      <c r="H42" s="84">
        <f>F42+5</f>
        <v>45618</v>
      </c>
      <c r="I42" s="334" t="s">
        <v>119</v>
      </c>
      <c r="J42" s="336" t="s">
        <v>547</v>
      </c>
      <c r="K42" s="337"/>
      <c r="L42" s="338"/>
      <c r="M42" s="332">
        <f>M37+7</f>
        <v>45623</v>
      </c>
      <c r="N42" s="332">
        <f>M42+1</f>
        <v>45624</v>
      </c>
      <c r="O42" s="471">
        <f>M42+31</f>
        <v>45654</v>
      </c>
      <c r="P42" s="317" t="s">
        <v>556</v>
      </c>
      <c r="Q42" s="318"/>
    </row>
    <row r="43" spans="1:17" x14ac:dyDescent="0.25">
      <c r="A43" s="59" t="s">
        <v>82</v>
      </c>
      <c r="B43" s="60" t="s">
        <v>39</v>
      </c>
      <c r="C43" s="61">
        <v>448</v>
      </c>
      <c r="D43" s="62" t="s">
        <v>36</v>
      </c>
      <c r="E43" s="63" t="s">
        <v>40</v>
      </c>
      <c r="F43" s="64">
        <f>F42+3</f>
        <v>45616</v>
      </c>
      <c r="G43" s="64">
        <f>F43+1</f>
        <v>45617</v>
      </c>
      <c r="H43" s="64">
        <f>F43+2</f>
        <v>45618</v>
      </c>
      <c r="I43" s="353"/>
      <c r="J43" s="476"/>
      <c r="K43" s="368"/>
      <c r="L43" s="369"/>
      <c r="M43" s="477"/>
      <c r="N43" s="477"/>
      <c r="O43" s="472"/>
      <c r="P43" s="474" t="s">
        <v>555</v>
      </c>
      <c r="Q43" s="475"/>
    </row>
    <row r="44" spans="1:17" x14ac:dyDescent="0.25">
      <c r="A44" s="204" t="s">
        <v>446</v>
      </c>
      <c r="B44" s="66" t="s">
        <v>76</v>
      </c>
      <c r="C44" s="67">
        <v>444</v>
      </c>
      <c r="D44" s="68" t="s">
        <v>77</v>
      </c>
      <c r="E44" s="69" t="s">
        <v>41</v>
      </c>
      <c r="F44" s="70">
        <f>F42</f>
        <v>45613</v>
      </c>
      <c r="G44" s="70">
        <f>F44+1</f>
        <v>45614</v>
      </c>
      <c r="H44" s="70">
        <f>F44+3</f>
        <v>45616</v>
      </c>
      <c r="I44" s="353"/>
      <c r="J44" s="476"/>
      <c r="K44" s="368"/>
      <c r="L44" s="369"/>
      <c r="M44" s="477"/>
      <c r="N44" s="477"/>
      <c r="O44" s="472"/>
      <c r="P44" s="193" t="s">
        <v>309</v>
      </c>
      <c r="Q44" s="194">
        <f>Q39+7</f>
        <v>45665</v>
      </c>
    </row>
    <row r="45" spans="1:17" ht="15.75" thickBot="1" x14ac:dyDescent="0.3">
      <c r="A45" s="207" t="s">
        <v>75</v>
      </c>
      <c r="B45" s="161" t="s">
        <v>35</v>
      </c>
      <c r="C45" s="162">
        <v>447</v>
      </c>
      <c r="D45" s="163" t="s">
        <v>36</v>
      </c>
      <c r="E45" s="164" t="s">
        <v>41</v>
      </c>
      <c r="F45" s="165">
        <f>F40+7</f>
        <v>45614</v>
      </c>
      <c r="G45" s="165">
        <f>F45+1</f>
        <v>45615</v>
      </c>
      <c r="H45" s="165">
        <f>F45+2</f>
        <v>45616</v>
      </c>
      <c r="I45" s="335"/>
      <c r="J45" s="339"/>
      <c r="K45" s="340"/>
      <c r="L45" s="341"/>
      <c r="M45" s="333"/>
      <c r="N45" s="333"/>
      <c r="O45" s="473"/>
      <c r="P45" s="213" t="s">
        <v>310</v>
      </c>
      <c r="Q45" s="214">
        <f>Q44+4</f>
        <v>45669</v>
      </c>
    </row>
    <row r="46" spans="1:17" ht="15.75" thickBot="1" x14ac:dyDescent="0.3"/>
    <row r="47" spans="1:17" x14ac:dyDescent="0.25">
      <c r="A47" s="53" t="s">
        <v>47</v>
      </c>
      <c r="B47" s="54" t="s">
        <v>39</v>
      </c>
      <c r="C47" s="55">
        <v>448</v>
      </c>
      <c r="D47" s="56" t="s">
        <v>36</v>
      </c>
      <c r="E47" s="83" t="s">
        <v>37</v>
      </c>
      <c r="F47" s="84">
        <f>F42+7</f>
        <v>45620</v>
      </c>
      <c r="G47" s="84">
        <f>F47+1</f>
        <v>45621</v>
      </c>
      <c r="H47" s="84">
        <f>F47+5</f>
        <v>45625</v>
      </c>
      <c r="I47" s="334" t="s">
        <v>117</v>
      </c>
      <c r="J47" s="336" t="s">
        <v>587</v>
      </c>
      <c r="K47" s="337"/>
      <c r="L47" s="338"/>
      <c r="M47" s="332">
        <f>M42+7</f>
        <v>45630</v>
      </c>
      <c r="N47" s="332">
        <f>M47+1</f>
        <v>45631</v>
      </c>
      <c r="O47" s="471">
        <f>M47+31</f>
        <v>45661</v>
      </c>
      <c r="P47" s="317" t="s">
        <v>556</v>
      </c>
      <c r="Q47" s="318"/>
    </row>
    <row r="48" spans="1:17" x14ac:dyDescent="0.25">
      <c r="A48" s="488" t="s">
        <v>47</v>
      </c>
      <c r="B48" s="60" t="s">
        <v>39</v>
      </c>
      <c r="C48" s="61">
        <v>449</v>
      </c>
      <c r="D48" s="62" t="s">
        <v>36</v>
      </c>
      <c r="E48" s="63" t="s">
        <v>40</v>
      </c>
      <c r="F48" s="64">
        <f>F47+3</f>
        <v>45623</v>
      </c>
      <c r="G48" s="64">
        <f>F48+1</f>
        <v>45624</v>
      </c>
      <c r="H48" s="64">
        <f>F48+2</f>
        <v>45625</v>
      </c>
      <c r="I48" s="353"/>
      <c r="J48" s="476"/>
      <c r="K48" s="368"/>
      <c r="L48" s="369"/>
      <c r="M48" s="477"/>
      <c r="N48" s="477"/>
      <c r="O48" s="472"/>
      <c r="P48" s="474" t="s">
        <v>555</v>
      </c>
      <c r="Q48" s="475"/>
    </row>
    <row r="49" spans="1:17" x14ac:dyDescent="0.25">
      <c r="A49" s="204" t="s">
        <v>179</v>
      </c>
      <c r="B49" s="66" t="s">
        <v>76</v>
      </c>
      <c r="C49" s="67">
        <v>445</v>
      </c>
      <c r="D49" s="68" t="s">
        <v>77</v>
      </c>
      <c r="E49" s="69" t="s">
        <v>41</v>
      </c>
      <c r="F49" s="70">
        <f>F47</f>
        <v>45620</v>
      </c>
      <c r="G49" s="70">
        <f>F49+1</f>
        <v>45621</v>
      </c>
      <c r="H49" s="70">
        <f>F49+3</f>
        <v>45623</v>
      </c>
      <c r="I49" s="353"/>
      <c r="J49" s="476"/>
      <c r="K49" s="368"/>
      <c r="L49" s="369"/>
      <c r="M49" s="477"/>
      <c r="N49" s="477"/>
      <c r="O49" s="472"/>
      <c r="P49" s="193" t="s">
        <v>309</v>
      </c>
      <c r="Q49" s="194">
        <f>Q44+7</f>
        <v>45672</v>
      </c>
    </row>
    <row r="50" spans="1:17" ht="15.75" thickBot="1" x14ac:dyDescent="0.3">
      <c r="A50" s="207" t="s">
        <v>560</v>
      </c>
      <c r="B50" s="161" t="s">
        <v>35</v>
      </c>
      <c r="C50" s="162">
        <v>448</v>
      </c>
      <c r="D50" s="163" t="s">
        <v>36</v>
      </c>
      <c r="E50" s="164" t="s">
        <v>41</v>
      </c>
      <c r="F50" s="165">
        <f>F45+7</f>
        <v>45621</v>
      </c>
      <c r="G50" s="165">
        <f>F50+1</f>
        <v>45622</v>
      </c>
      <c r="H50" s="165">
        <f>F50+2</f>
        <v>45623</v>
      </c>
      <c r="I50" s="335"/>
      <c r="J50" s="339"/>
      <c r="K50" s="340"/>
      <c r="L50" s="341"/>
      <c r="M50" s="333"/>
      <c r="N50" s="333"/>
      <c r="O50" s="473"/>
      <c r="P50" s="213" t="s">
        <v>310</v>
      </c>
      <c r="Q50" s="214">
        <f>Q49+4</f>
        <v>45676</v>
      </c>
    </row>
    <row r="51" spans="1:17" x14ac:dyDescent="0.25">
      <c r="A51" s="13" t="s">
        <v>52</v>
      </c>
    </row>
    <row r="52" spans="1:17" x14ac:dyDescent="0.25">
      <c r="A52" s="292" t="s">
        <v>53</v>
      </c>
      <c r="B52" s="293"/>
      <c r="C52" s="293"/>
      <c r="D52" s="293"/>
      <c r="E52" s="293"/>
      <c r="F52" s="294"/>
      <c r="G52" s="313" t="s">
        <v>530</v>
      </c>
      <c r="H52" s="313"/>
      <c r="I52" s="313"/>
      <c r="J52" s="313"/>
      <c r="K52" s="313"/>
      <c r="L52" s="313"/>
      <c r="M52" s="313"/>
      <c r="N52" s="313"/>
      <c r="O52" s="313"/>
      <c r="P52" s="313"/>
    </row>
    <row r="53" spans="1:17" x14ac:dyDescent="0.25">
      <c r="A53" s="298"/>
      <c r="B53" s="287"/>
      <c r="C53" s="287"/>
      <c r="D53" s="287"/>
      <c r="E53" s="287"/>
      <c r="F53" s="288"/>
      <c r="G53" s="221"/>
    </row>
    <row r="54" spans="1:17" x14ac:dyDescent="0.25">
      <c r="A54" s="298"/>
      <c r="B54" s="287"/>
      <c r="C54" s="287"/>
      <c r="D54" s="287"/>
      <c r="E54" s="287"/>
      <c r="F54" s="288"/>
      <c r="G54" s="313"/>
      <c r="H54" s="313"/>
      <c r="I54" s="313"/>
      <c r="J54" s="313"/>
      <c r="K54" s="313"/>
      <c r="L54" s="313"/>
      <c r="M54" s="313"/>
      <c r="N54" s="313"/>
      <c r="O54" s="313"/>
      <c r="P54" s="313"/>
    </row>
    <row r="55" spans="1:17" x14ac:dyDescent="0.25">
      <c r="A55" s="286"/>
      <c r="B55" s="287"/>
      <c r="C55" s="287"/>
      <c r="D55" s="287"/>
      <c r="E55" s="287"/>
      <c r="F55" s="288"/>
      <c r="G55" s="312"/>
      <c r="H55" s="312"/>
      <c r="I55" s="312"/>
      <c r="J55" s="312"/>
      <c r="K55" s="312"/>
      <c r="L55" s="312"/>
      <c r="M55" s="312"/>
      <c r="N55" s="312"/>
      <c r="O55" s="312"/>
      <c r="P55" s="312"/>
    </row>
    <row r="56" spans="1:17" x14ac:dyDescent="0.25">
      <c r="A56" s="1"/>
      <c r="B56" s="1"/>
      <c r="C56" s="1"/>
      <c r="D56" s="5"/>
      <c r="E56" s="5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7" x14ac:dyDescent="0.25">
      <c r="A57" s="1"/>
      <c r="B57" s="1"/>
      <c r="C57" s="1"/>
      <c r="D57" s="5"/>
      <c r="E57" s="5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7" ht="15.75" x14ac:dyDescent="0.3">
      <c r="A58" s="15" t="s">
        <v>54</v>
      </c>
      <c r="B58" s="16"/>
      <c r="C58" s="16"/>
      <c r="D58" s="17"/>
      <c r="E58" s="5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"/>
    </row>
    <row r="59" spans="1:17" ht="15.75" x14ac:dyDescent="0.3">
      <c r="A59" s="18" t="s">
        <v>55</v>
      </c>
      <c r="B59" s="19"/>
      <c r="C59" s="19"/>
      <c r="D59" s="20"/>
      <c r="E59" s="5"/>
      <c r="F59" s="18"/>
      <c r="G59" s="19"/>
      <c r="H59" s="18" t="s">
        <v>56</v>
      </c>
      <c r="I59" s="18"/>
      <c r="J59" s="18"/>
      <c r="K59" s="18"/>
      <c r="L59" s="18"/>
      <c r="M59" s="18"/>
      <c r="N59" s="18"/>
      <c r="O59" s="18"/>
      <c r="P59" s="1"/>
    </row>
    <row r="60" spans="1:17" ht="15.75" x14ac:dyDescent="0.3">
      <c r="A60" s="18" t="s">
        <v>57</v>
      </c>
      <c r="B60" s="19"/>
      <c r="C60" s="19"/>
      <c r="D60" s="20"/>
      <c r="E60" s="5"/>
      <c r="F60" s="18"/>
      <c r="G60" s="19"/>
      <c r="H60" s="18" t="s">
        <v>58</v>
      </c>
      <c r="I60" s="18"/>
      <c r="J60" s="18"/>
      <c r="K60" s="18"/>
      <c r="L60" s="18"/>
      <c r="M60" s="18"/>
      <c r="N60" s="18"/>
      <c r="O60" s="18"/>
      <c r="P60" s="1"/>
    </row>
    <row r="61" spans="1:17" x14ac:dyDescent="0.25">
      <c r="A61" s="1" t="s">
        <v>59</v>
      </c>
      <c r="B61" s="1"/>
      <c r="C61" s="1"/>
      <c r="D61" s="5"/>
      <c r="E61" s="5"/>
      <c r="F61" s="1"/>
      <c r="G61" s="1"/>
      <c r="H61" s="1" t="s">
        <v>60</v>
      </c>
      <c r="I61" s="1"/>
      <c r="J61" s="1"/>
      <c r="K61" s="1"/>
      <c r="L61" s="1"/>
      <c r="M61" s="1"/>
      <c r="N61" s="1"/>
      <c r="O61" s="1"/>
      <c r="P61" s="1"/>
    </row>
    <row r="62" spans="1:17" x14ac:dyDescent="0.25">
      <c r="A62" s="21" t="s">
        <v>61</v>
      </c>
      <c r="B62" s="1"/>
      <c r="C62" s="1"/>
      <c r="D62" s="5"/>
      <c r="E62" s="5"/>
      <c r="F62" s="1"/>
      <c r="G62" s="1"/>
      <c r="H62" s="21" t="s">
        <v>62</v>
      </c>
      <c r="I62" s="21"/>
      <c r="J62" s="21"/>
      <c r="K62" s="21"/>
      <c r="L62" s="21"/>
      <c r="M62" s="21"/>
      <c r="N62" s="21"/>
      <c r="O62" s="21"/>
      <c r="P62" s="1"/>
    </row>
    <row r="63" spans="1:17" x14ac:dyDescent="0.25">
      <c r="A63" s="1"/>
      <c r="B63" s="1"/>
      <c r="C63" s="1"/>
      <c r="D63" s="5"/>
      <c r="E63" s="5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7" x14ac:dyDescent="0.25">
      <c r="A64" s="1" t="s">
        <v>63</v>
      </c>
      <c r="B64" s="1"/>
      <c r="C64" s="1"/>
      <c r="D64" s="5"/>
      <c r="E64" s="5"/>
      <c r="F64" s="1"/>
      <c r="G64" s="1"/>
      <c r="H64" s="1" t="s">
        <v>64</v>
      </c>
      <c r="I64" s="1"/>
      <c r="J64" s="1"/>
      <c r="K64" s="1"/>
      <c r="L64" s="1"/>
      <c r="M64" s="1"/>
      <c r="N64" s="1"/>
      <c r="O64" s="1"/>
      <c r="P64" s="1"/>
    </row>
    <row r="65" spans="1:16" x14ac:dyDescent="0.25">
      <c r="A65" s="21" t="s">
        <v>65</v>
      </c>
      <c r="B65" s="1"/>
      <c r="C65" s="1"/>
      <c r="D65" s="5"/>
      <c r="E65" s="5"/>
      <c r="F65" s="1"/>
      <c r="G65" s="1"/>
      <c r="H65" s="21" t="s">
        <v>66</v>
      </c>
      <c r="I65" s="21"/>
      <c r="J65" s="21"/>
      <c r="K65" s="21"/>
      <c r="L65" s="21"/>
      <c r="M65" s="21"/>
      <c r="N65" s="21"/>
      <c r="O65" s="21"/>
      <c r="P65" s="1"/>
    </row>
  </sheetData>
  <mergeCells count="79">
    <mergeCell ref="P47:Q47"/>
    <mergeCell ref="P48:Q48"/>
    <mergeCell ref="I47:I50"/>
    <mergeCell ref="J47:L50"/>
    <mergeCell ref="M47:M50"/>
    <mergeCell ref="N47:N50"/>
    <mergeCell ref="O47:O50"/>
    <mergeCell ref="P42:Q42"/>
    <mergeCell ref="P43:Q43"/>
    <mergeCell ref="I42:I45"/>
    <mergeCell ref="J42:L45"/>
    <mergeCell ref="M42:M45"/>
    <mergeCell ref="N42:N45"/>
    <mergeCell ref="O42:O45"/>
    <mergeCell ref="P37:Q37"/>
    <mergeCell ref="P38:Q38"/>
    <mergeCell ref="I37:I40"/>
    <mergeCell ref="J37:L40"/>
    <mergeCell ref="M37:M40"/>
    <mergeCell ref="N37:N40"/>
    <mergeCell ref="O37:O40"/>
    <mergeCell ref="I22:I25"/>
    <mergeCell ref="J22:L25"/>
    <mergeCell ref="M22:M25"/>
    <mergeCell ref="N22:N25"/>
    <mergeCell ref="O22:O25"/>
    <mergeCell ref="I27:I30"/>
    <mergeCell ref="J27:L30"/>
    <mergeCell ref="M27:M30"/>
    <mergeCell ref="N27:N30"/>
    <mergeCell ref="O27:O30"/>
    <mergeCell ref="I12:I15"/>
    <mergeCell ref="J12:L15"/>
    <mergeCell ref="M12:M15"/>
    <mergeCell ref="N12:N15"/>
    <mergeCell ref="O12:O15"/>
    <mergeCell ref="I7:I10"/>
    <mergeCell ref="J7:L10"/>
    <mergeCell ref="M7:M10"/>
    <mergeCell ref="N7:N10"/>
    <mergeCell ref="O7:O10"/>
    <mergeCell ref="A4:F4"/>
    <mergeCell ref="A55:F55"/>
    <mergeCell ref="G55:P55"/>
    <mergeCell ref="A52:F52"/>
    <mergeCell ref="G52:P52"/>
    <mergeCell ref="A53:F53"/>
    <mergeCell ref="G54:P54"/>
    <mergeCell ref="A54:F54"/>
    <mergeCell ref="J5:L6"/>
    <mergeCell ref="M5:N5"/>
    <mergeCell ref="P5:Q6"/>
    <mergeCell ref="A5:A6"/>
    <mergeCell ref="B5:D6"/>
    <mergeCell ref="E5:E6"/>
    <mergeCell ref="F5:G5"/>
    <mergeCell ref="I5:I6"/>
    <mergeCell ref="I17:I20"/>
    <mergeCell ref="J17:L20"/>
    <mergeCell ref="M17:M20"/>
    <mergeCell ref="N17:N20"/>
    <mergeCell ref="O17:O20"/>
    <mergeCell ref="P8:Q8"/>
    <mergeCell ref="P7:Q7"/>
    <mergeCell ref="P32:Q32"/>
    <mergeCell ref="P17:Q17"/>
    <mergeCell ref="P18:Q18"/>
    <mergeCell ref="P12:Q12"/>
    <mergeCell ref="P13:Q13"/>
    <mergeCell ref="P22:Q22"/>
    <mergeCell ref="P23:Q23"/>
    <mergeCell ref="P27:Q27"/>
    <mergeCell ref="P28:Q28"/>
    <mergeCell ref="P33:Q33"/>
    <mergeCell ref="I32:I35"/>
    <mergeCell ref="J32:L35"/>
    <mergeCell ref="M32:M35"/>
    <mergeCell ref="N32:N35"/>
    <mergeCell ref="O32:O35"/>
  </mergeCells>
  <conditionalFormatting sqref="F10:H10">
    <cfRule type="timePeriod" dxfId="72" priority="9" timePeriod="lastMonth">
      <formula>AND(MONTH(F10)=MONTH(EDATE(TODAY(),0-1)),YEAR(F10)=YEAR(EDATE(TODAY(),0-1)))</formula>
    </cfRule>
  </conditionalFormatting>
  <conditionalFormatting sqref="F15:H15">
    <cfRule type="timePeriod" dxfId="71" priority="8" timePeriod="lastMonth">
      <formula>AND(MONTH(F15)=MONTH(EDATE(TODAY(),0-1)),YEAR(F15)=YEAR(EDATE(TODAY(),0-1)))</formula>
    </cfRule>
  </conditionalFormatting>
  <conditionalFormatting sqref="F20:H20">
    <cfRule type="timePeriod" dxfId="70" priority="7" timePeriod="lastMonth">
      <formula>AND(MONTH(F20)=MONTH(EDATE(TODAY(),0-1)),YEAR(F20)=YEAR(EDATE(TODAY(),0-1)))</formula>
    </cfRule>
  </conditionalFormatting>
  <conditionalFormatting sqref="F25:H25">
    <cfRule type="timePeriod" dxfId="69" priority="6" timePeriod="lastMonth">
      <formula>AND(MONTH(F25)=MONTH(EDATE(TODAY(),0-1)),YEAR(F25)=YEAR(EDATE(TODAY(),0-1)))</formula>
    </cfRule>
  </conditionalFormatting>
  <conditionalFormatting sqref="F30:H30">
    <cfRule type="timePeriod" dxfId="68" priority="5" timePeriod="lastMonth">
      <formula>AND(MONTH(F30)=MONTH(EDATE(TODAY(),0-1)),YEAR(F30)=YEAR(EDATE(TODAY(),0-1)))</formula>
    </cfRule>
  </conditionalFormatting>
  <conditionalFormatting sqref="F35:H35">
    <cfRule type="timePeriod" dxfId="67" priority="4" timePeriod="lastMonth">
      <formula>AND(MONTH(F35)=MONTH(EDATE(TODAY(),0-1)),YEAR(F35)=YEAR(EDATE(TODAY(),0-1)))</formula>
    </cfRule>
  </conditionalFormatting>
  <conditionalFormatting sqref="F40:H40">
    <cfRule type="timePeriod" dxfId="66" priority="3" timePeriod="lastMonth">
      <formula>AND(MONTH(F40)=MONTH(EDATE(TODAY(),0-1)),YEAR(F40)=YEAR(EDATE(TODAY(),0-1)))</formula>
    </cfRule>
  </conditionalFormatting>
  <conditionalFormatting sqref="F45:H45">
    <cfRule type="timePeriod" dxfId="65" priority="2" timePeriod="lastMonth">
      <formula>AND(MONTH(F45)=MONTH(EDATE(TODAY(),0-1)),YEAR(F45)=YEAR(EDATE(TODAY(),0-1)))</formula>
    </cfRule>
  </conditionalFormatting>
  <conditionalFormatting sqref="F50:H50">
    <cfRule type="timePeriod" dxfId="64" priority="1" timePeriod="lastMonth">
      <formula>AND(MONTH(F50)=MONTH(EDATE(TODAY(),0-1)),YEAR(F50)=YEAR(EDATE(TODAY(),0-1)))</formula>
    </cfRule>
  </conditionalFormatting>
  <hyperlinks>
    <hyperlink ref="H65" r:id="rId1" xr:uid="{803BE624-D36D-492A-B1D9-0C32F65D5B7E}"/>
    <hyperlink ref="H62" r:id="rId2" xr:uid="{4BDD45A7-6A7A-4D21-92B5-2BBB471AF20F}"/>
    <hyperlink ref="A65" r:id="rId3" xr:uid="{6B0CF729-5638-4590-994C-6E1F2583C7F6}"/>
    <hyperlink ref="A62" r:id="rId4" xr:uid="{A89983C8-7C7E-48FF-A593-81F8DC134840}"/>
  </hyperlinks>
  <pageMargins left="0.7" right="0.7" top="0.75" bottom="0.75" header="0.3" footer="0.3"/>
  <pageSetup orientation="portrait" horizontalDpi="300" verticalDpi="0" r:id="rId5"/>
  <headerFooter>
    <oddFooter>&amp;L_x000D_&amp;1#&amp;"Calibri"&amp;10&amp;K000000 Sensitivity: Internal</oddFooter>
  </headerFooter>
  <drawing r:id="rId6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E3AA3-F140-438F-A14A-5CF756DD6B45}">
  <sheetPr>
    <pageSetUpPr autoPageBreaks="0"/>
  </sheetPr>
  <dimension ref="A2:Z92"/>
  <sheetViews>
    <sheetView showGridLines="0" zoomScaleNormal="100" workbookViewId="0">
      <selection activeCell="A3" sqref="A3"/>
    </sheetView>
  </sheetViews>
  <sheetFormatPr defaultRowHeight="15" x14ac:dyDescent="0.25"/>
  <cols>
    <col min="1" max="1" width="22.140625" bestFit="1" customWidth="1"/>
    <col min="2" max="2" width="4.140625" bestFit="1" customWidth="1"/>
    <col min="3" max="3" width="4.42578125" bestFit="1" customWidth="1"/>
    <col min="4" max="4" width="2.42578125" bestFit="1" customWidth="1"/>
    <col min="5" max="5" width="5.140625" bestFit="1" customWidth="1"/>
    <col min="6" max="8" width="8" bestFit="1" customWidth="1"/>
    <col min="9" max="9" width="19.140625" bestFit="1" customWidth="1"/>
    <col min="10" max="10" width="8.42578125" customWidth="1"/>
    <col min="11" max="12" width="9.140625" hidden="1" customWidth="1"/>
    <col min="13" max="15" width="8" bestFit="1" customWidth="1"/>
    <col min="16" max="16" width="21.85546875" customWidth="1"/>
    <col min="17" max="17" width="9.140625" customWidth="1"/>
    <col min="18" max="18" width="16.28515625" hidden="1" customWidth="1"/>
    <col min="19" max="20" width="8" bestFit="1" customWidth="1"/>
    <col min="21" max="21" width="10.85546875" customWidth="1"/>
    <col min="22" max="22" width="0.28515625" customWidth="1"/>
    <col min="23" max="23" width="8.7109375" hidden="1" customWidth="1"/>
    <col min="24" max="24" width="10.28515625" hidden="1" customWidth="1"/>
    <col min="25" max="25" width="57" bestFit="1" customWidth="1"/>
  </cols>
  <sheetData>
    <row r="2" spans="1:26" ht="24.75" x14ac:dyDescent="0.5">
      <c r="A2" s="4" t="s">
        <v>20</v>
      </c>
      <c r="B2" s="3" t="s">
        <v>17</v>
      </c>
      <c r="C2" s="1"/>
      <c r="D2" s="5"/>
      <c r="E2" s="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6" ht="24.75" x14ac:dyDescent="0.5">
      <c r="A3" s="1"/>
      <c r="B3" s="6"/>
      <c r="C3" s="7"/>
      <c r="D3" s="4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6" ht="16.5" thickBot="1" x14ac:dyDescent="0.3">
      <c r="A4" s="245" t="s">
        <v>569</v>
      </c>
      <c r="B4" s="246"/>
      <c r="C4" s="246"/>
      <c r="D4" s="246"/>
      <c r="E4" s="246"/>
      <c r="F4" s="246"/>
      <c r="G4" s="25"/>
      <c r="H4" s="26"/>
      <c r="I4" s="26"/>
      <c r="J4" s="26"/>
      <c r="K4" s="26"/>
      <c r="L4" s="26"/>
      <c r="M4" s="26"/>
      <c r="N4" s="26"/>
      <c r="O4" s="26">
        <v>7</v>
      </c>
      <c r="P4" s="26"/>
      <c r="Q4" s="26"/>
      <c r="R4" s="26"/>
      <c r="S4" s="26"/>
      <c r="T4" s="26"/>
      <c r="U4" s="26">
        <v>10</v>
      </c>
      <c r="V4" s="26"/>
      <c r="W4" s="26">
        <v>14</v>
      </c>
      <c r="X4" s="8"/>
    </row>
    <row r="5" spans="1:26" ht="26.25" thickBot="1" x14ac:dyDescent="0.3">
      <c r="A5" s="247" t="s">
        <v>22</v>
      </c>
      <c r="B5" s="249" t="s">
        <v>23</v>
      </c>
      <c r="C5" s="250"/>
      <c r="D5" s="251"/>
      <c r="E5" s="255" t="s">
        <v>24</v>
      </c>
      <c r="F5" s="257" t="s">
        <v>24</v>
      </c>
      <c r="G5" s="258"/>
      <c r="H5" s="49" t="s">
        <v>114</v>
      </c>
      <c r="I5" s="247" t="s">
        <v>164</v>
      </c>
      <c r="J5" s="249" t="s">
        <v>23</v>
      </c>
      <c r="K5" s="250"/>
      <c r="L5" s="251"/>
      <c r="M5" s="257" t="s">
        <v>114</v>
      </c>
      <c r="N5" s="258"/>
      <c r="O5" s="49" t="s">
        <v>91</v>
      </c>
      <c r="P5" s="247" t="s">
        <v>105</v>
      </c>
      <c r="Q5" s="249" t="s">
        <v>23</v>
      </c>
      <c r="R5" s="251"/>
      <c r="S5" s="257" t="s">
        <v>91</v>
      </c>
      <c r="T5" s="258"/>
      <c r="U5" s="261" t="s">
        <v>568</v>
      </c>
      <c r="V5" s="262"/>
      <c r="W5" s="262"/>
      <c r="X5" s="262"/>
      <c r="Y5" s="315" t="s">
        <v>28</v>
      </c>
      <c r="Z5" s="282"/>
    </row>
    <row r="6" spans="1:26" ht="15.75" thickBot="1" x14ac:dyDescent="0.3">
      <c r="A6" s="248"/>
      <c r="B6" s="252"/>
      <c r="C6" s="253"/>
      <c r="D6" s="254"/>
      <c r="E6" s="256"/>
      <c r="F6" s="9" t="s">
        <v>29</v>
      </c>
      <c r="G6" s="9" t="s">
        <v>30</v>
      </c>
      <c r="H6" s="10" t="s">
        <v>29</v>
      </c>
      <c r="I6" s="248"/>
      <c r="J6" s="252"/>
      <c r="K6" s="253"/>
      <c r="L6" s="254"/>
      <c r="M6" s="9" t="s">
        <v>29</v>
      </c>
      <c r="N6" s="9" t="s">
        <v>30</v>
      </c>
      <c r="O6" s="10" t="s">
        <v>29</v>
      </c>
      <c r="P6" s="248"/>
      <c r="Q6" s="252"/>
      <c r="R6" s="254"/>
      <c r="S6" s="9" t="s">
        <v>29</v>
      </c>
      <c r="T6" s="9" t="s">
        <v>30</v>
      </c>
      <c r="U6" s="261" t="s">
        <v>29</v>
      </c>
      <c r="V6" s="262"/>
      <c r="W6" s="262"/>
      <c r="X6" s="262"/>
      <c r="Y6" s="316"/>
      <c r="Z6" s="283"/>
    </row>
    <row r="7" spans="1:26" x14ac:dyDescent="0.25">
      <c r="A7" s="53" t="s">
        <v>300</v>
      </c>
      <c r="B7" s="54" t="s">
        <v>39</v>
      </c>
      <c r="C7" s="55">
        <v>440</v>
      </c>
      <c r="D7" s="56" t="s">
        <v>36</v>
      </c>
      <c r="E7" s="57" t="s">
        <v>37</v>
      </c>
      <c r="F7" s="58">
        <v>45564</v>
      </c>
      <c r="G7" s="58">
        <f>F7+1</f>
        <v>45565</v>
      </c>
      <c r="H7" s="151">
        <f>F7+4</f>
        <v>45568</v>
      </c>
      <c r="I7" s="270" t="s">
        <v>394</v>
      </c>
      <c r="J7" s="366" t="s">
        <v>395</v>
      </c>
      <c r="K7" s="406"/>
      <c r="L7" s="112"/>
      <c r="M7" s="309">
        <v>45575</v>
      </c>
      <c r="N7" s="309">
        <f>M7+1</f>
        <v>45576</v>
      </c>
      <c r="O7" s="309">
        <f>M7+11</f>
        <v>45586</v>
      </c>
      <c r="P7" s="270" t="s">
        <v>432</v>
      </c>
      <c r="Q7" s="357" t="s">
        <v>403</v>
      </c>
      <c r="R7" s="197"/>
      <c r="S7" s="264">
        <v>45592</v>
      </c>
      <c r="T7" s="264">
        <f>S7+1</f>
        <v>45593</v>
      </c>
      <c r="U7" s="264">
        <f>S7+29</f>
        <v>45621</v>
      </c>
      <c r="V7" s="496"/>
      <c r="W7" s="495"/>
      <c r="X7" s="495"/>
      <c r="Y7" s="317" t="s">
        <v>490</v>
      </c>
      <c r="Z7" s="318"/>
    </row>
    <row r="8" spans="1:26" x14ac:dyDescent="0.25">
      <c r="A8" s="59" t="s">
        <v>300</v>
      </c>
      <c r="B8" s="60" t="s">
        <v>39</v>
      </c>
      <c r="C8" s="61">
        <v>440</v>
      </c>
      <c r="D8" s="62" t="s">
        <v>36</v>
      </c>
      <c r="E8" s="63" t="s">
        <v>40</v>
      </c>
      <c r="F8" s="64">
        <f>F7+3</f>
        <v>45567</v>
      </c>
      <c r="G8" s="64">
        <f>F8+1</f>
        <v>45568</v>
      </c>
      <c r="H8" s="148">
        <f>F8+1</f>
        <v>45568</v>
      </c>
      <c r="I8" s="271"/>
      <c r="J8" s="367"/>
      <c r="K8" s="407"/>
      <c r="L8" s="51"/>
      <c r="M8" s="310"/>
      <c r="N8" s="310"/>
      <c r="O8" s="310"/>
      <c r="P8" s="271"/>
      <c r="Q8" s="359"/>
      <c r="R8" s="198"/>
      <c r="S8" s="265"/>
      <c r="T8" s="265"/>
      <c r="U8" s="265"/>
      <c r="V8" s="494"/>
      <c r="W8" s="493"/>
      <c r="X8" s="493"/>
      <c r="Y8" s="319"/>
      <c r="Z8" s="320"/>
    </row>
    <row r="9" spans="1:26" ht="15.75" thickBot="1" x14ac:dyDescent="0.3">
      <c r="A9" s="65" t="s">
        <v>330</v>
      </c>
      <c r="B9" s="75" t="s">
        <v>35</v>
      </c>
      <c r="C9" s="67">
        <v>440</v>
      </c>
      <c r="D9" s="68" t="s">
        <v>36</v>
      </c>
      <c r="E9" s="69" t="s">
        <v>41</v>
      </c>
      <c r="F9" s="70">
        <v>45565</v>
      </c>
      <c r="G9" s="70">
        <f>F9+1</f>
        <v>45566</v>
      </c>
      <c r="H9" s="187">
        <f>F9+2</f>
        <v>45567</v>
      </c>
      <c r="I9" s="271"/>
      <c r="J9" s="367"/>
      <c r="K9" s="407"/>
      <c r="L9" s="51"/>
      <c r="M9" s="310"/>
      <c r="N9" s="310"/>
      <c r="O9" s="310"/>
      <c r="P9" s="271"/>
      <c r="Q9" s="359"/>
      <c r="R9" s="198"/>
      <c r="S9" s="265"/>
      <c r="T9" s="265"/>
      <c r="U9" s="265"/>
      <c r="V9" s="494"/>
      <c r="W9" s="493"/>
      <c r="X9" s="493"/>
      <c r="Y9" s="321"/>
      <c r="Z9" s="322"/>
    </row>
    <row r="10" spans="1:26" x14ac:dyDescent="0.25">
      <c r="A10" s="204" t="s">
        <v>179</v>
      </c>
      <c r="B10" s="66" t="s">
        <v>76</v>
      </c>
      <c r="C10" s="67">
        <v>437</v>
      </c>
      <c r="D10" s="68" t="s">
        <v>77</v>
      </c>
      <c r="E10" s="69" t="s">
        <v>41</v>
      </c>
      <c r="F10" s="70">
        <f>F7</f>
        <v>45564</v>
      </c>
      <c r="G10" s="70">
        <f>F10+1</f>
        <v>45565</v>
      </c>
      <c r="H10" s="187">
        <f>F10+4</f>
        <v>45568</v>
      </c>
      <c r="I10" s="271"/>
      <c r="J10" s="367"/>
      <c r="K10" s="407"/>
      <c r="L10" s="51"/>
      <c r="M10" s="310"/>
      <c r="N10" s="310"/>
      <c r="O10" s="310"/>
      <c r="P10" s="271"/>
      <c r="Q10" s="359"/>
      <c r="R10" s="198"/>
      <c r="S10" s="265"/>
      <c r="T10" s="265"/>
      <c r="U10" s="265"/>
      <c r="V10" s="494"/>
      <c r="W10" s="493"/>
      <c r="X10" s="492"/>
      <c r="Y10" s="267" t="s">
        <v>317</v>
      </c>
      <c r="Z10" s="323">
        <v>45636</v>
      </c>
    </row>
    <row r="11" spans="1:26" ht="15.75" thickBot="1" x14ac:dyDescent="0.3">
      <c r="A11" s="204" t="s">
        <v>467</v>
      </c>
      <c r="B11" s="66" t="s">
        <v>42</v>
      </c>
      <c r="C11" s="67">
        <v>438</v>
      </c>
      <c r="D11" s="68" t="s">
        <v>77</v>
      </c>
      <c r="E11" s="69" t="s">
        <v>41</v>
      </c>
      <c r="F11" s="70">
        <f>F7+1</f>
        <v>45565</v>
      </c>
      <c r="G11" s="70">
        <f>F11+1</f>
        <v>45566</v>
      </c>
      <c r="H11" s="187">
        <f>F11+2</f>
        <v>45567</v>
      </c>
      <c r="I11" s="271"/>
      <c r="J11" s="367"/>
      <c r="K11" s="407"/>
      <c r="L11" s="111"/>
      <c r="M11" s="310"/>
      <c r="N11" s="310"/>
      <c r="O11" s="310"/>
      <c r="P11" s="271"/>
      <c r="Q11" s="359"/>
      <c r="R11" s="198"/>
      <c r="S11" s="265"/>
      <c r="T11" s="265"/>
      <c r="U11" s="265"/>
      <c r="V11" s="494"/>
      <c r="W11" s="493"/>
      <c r="X11" s="492"/>
      <c r="Y11" s="268"/>
      <c r="Z11" s="324"/>
    </row>
    <row r="12" spans="1:26" ht="15.75" thickBot="1" x14ac:dyDescent="0.3">
      <c r="A12" s="121" t="s">
        <v>378</v>
      </c>
      <c r="B12" s="122" t="s">
        <v>150</v>
      </c>
      <c r="C12" s="123">
        <v>440</v>
      </c>
      <c r="D12" s="124" t="s">
        <v>36</v>
      </c>
      <c r="E12" s="100" t="s">
        <v>14</v>
      </c>
      <c r="F12" s="101">
        <f>F7+1</f>
        <v>45565</v>
      </c>
      <c r="G12" s="101">
        <f>F12</f>
        <v>45565</v>
      </c>
      <c r="H12" s="149">
        <f>F12+1</f>
        <v>45566</v>
      </c>
      <c r="I12" s="271"/>
      <c r="J12" s="367"/>
      <c r="K12" s="407"/>
      <c r="L12" s="113"/>
      <c r="M12" s="310"/>
      <c r="N12" s="310"/>
      <c r="O12" s="310"/>
      <c r="P12" s="271"/>
      <c r="Q12" s="359"/>
      <c r="R12" s="199"/>
      <c r="S12" s="265"/>
      <c r="T12" s="265"/>
      <c r="U12" s="265"/>
      <c r="V12" s="491"/>
      <c r="W12" s="490"/>
      <c r="X12" s="489"/>
      <c r="Y12" s="268"/>
      <c r="Z12" s="324"/>
    </row>
    <row r="13" spans="1:26" ht="15.75" thickBot="1" x14ac:dyDescent="0.3">
      <c r="A13" s="215" t="s">
        <v>179</v>
      </c>
      <c r="B13" s="109" t="s">
        <v>76</v>
      </c>
      <c r="C13" s="72">
        <v>437</v>
      </c>
      <c r="D13" s="110" t="s">
        <v>77</v>
      </c>
      <c r="E13" s="73" t="s">
        <v>14</v>
      </c>
      <c r="F13" s="74">
        <f>F7+3</f>
        <v>45567</v>
      </c>
      <c r="G13" s="74">
        <f>F13+1</f>
        <v>45568</v>
      </c>
      <c r="H13" s="188">
        <f>F13+1</f>
        <v>45568</v>
      </c>
      <c r="I13" s="272"/>
      <c r="J13" s="370"/>
      <c r="K13" s="408"/>
      <c r="M13" s="311"/>
      <c r="N13" s="311"/>
      <c r="O13" s="311"/>
      <c r="P13" s="272"/>
      <c r="Q13" s="361"/>
      <c r="S13" s="266"/>
      <c r="T13" s="266"/>
      <c r="U13" s="266"/>
      <c r="Y13" s="269"/>
      <c r="Z13" s="325"/>
    </row>
    <row r="14" spans="1:26" ht="15.75" thickBot="1" x14ac:dyDescent="0.3">
      <c r="D14" s="22"/>
      <c r="E14" s="22"/>
    </row>
    <row r="15" spans="1:26" x14ac:dyDescent="0.25">
      <c r="A15" s="53" t="s">
        <v>187</v>
      </c>
      <c r="B15" s="54" t="s">
        <v>39</v>
      </c>
      <c r="C15" s="55">
        <v>441</v>
      </c>
      <c r="D15" s="56" t="s">
        <v>36</v>
      </c>
      <c r="E15" s="57" t="s">
        <v>37</v>
      </c>
      <c r="F15" s="58">
        <f t="shared" ref="F15" si="0">F7+7</f>
        <v>45571</v>
      </c>
      <c r="G15" s="58">
        <f>F15+1</f>
        <v>45572</v>
      </c>
      <c r="H15" s="151">
        <f>F15+4</f>
        <v>45575</v>
      </c>
      <c r="I15" s="270" t="s">
        <v>233</v>
      </c>
      <c r="J15" s="366" t="s">
        <v>418</v>
      </c>
      <c r="K15" s="406"/>
      <c r="L15" s="112"/>
      <c r="M15" s="309">
        <f>M7+7</f>
        <v>45582</v>
      </c>
      <c r="N15" s="309">
        <f>M15+1</f>
        <v>45583</v>
      </c>
      <c r="O15" s="309">
        <f>M15+11</f>
        <v>45593</v>
      </c>
      <c r="P15" s="270" t="s">
        <v>588</v>
      </c>
      <c r="Q15" s="357" t="s">
        <v>427</v>
      </c>
      <c r="R15" s="197"/>
      <c r="S15" s="264">
        <f>S7+7</f>
        <v>45599</v>
      </c>
      <c r="T15" s="264">
        <f>S15+1</f>
        <v>45600</v>
      </c>
      <c r="U15" s="264">
        <f>S15+29</f>
        <v>45628</v>
      </c>
      <c r="V15" s="496"/>
      <c r="W15" s="495"/>
      <c r="X15" s="495"/>
      <c r="Y15" s="317" t="s">
        <v>490</v>
      </c>
      <c r="Z15" s="318"/>
    </row>
    <row r="16" spans="1:26" x14ac:dyDescent="0.25">
      <c r="A16" s="59" t="s">
        <v>187</v>
      </c>
      <c r="B16" s="60" t="s">
        <v>39</v>
      </c>
      <c r="C16" s="61">
        <v>441</v>
      </c>
      <c r="D16" s="62" t="s">
        <v>36</v>
      </c>
      <c r="E16" s="63" t="s">
        <v>40</v>
      </c>
      <c r="F16" s="64">
        <f>F15+3</f>
        <v>45574</v>
      </c>
      <c r="G16" s="64">
        <f>F16+1</f>
        <v>45575</v>
      </c>
      <c r="H16" s="148">
        <f>F16+1</f>
        <v>45575</v>
      </c>
      <c r="I16" s="271"/>
      <c r="J16" s="367"/>
      <c r="K16" s="407"/>
      <c r="L16" s="51"/>
      <c r="M16" s="310"/>
      <c r="N16" s="310"/>
      <c r="O16" s="310"/>
      <c r="P16" s="271"/>
      <c r="Q16" s="359"/>
      <c r="R16" s="198"/>
      <c r="S16" s="265"/>
      <c r="T16" s="265"/>
      <c r="U16" s="265"/>
      <c r="V16" s="494"/>
      <c r="W16" s="493"/>
      <c r="X16" s="493"/>
      <c r="Y16" s="319"/>
      <c r="Z16" s="320"/>
    </row>
    <row r="17" spans="1:26" ht="15.75" thickBot="1" x14ac:dyDescent="0.3">
      <c r="A17" s="65" t="s">
        <v>151</v>
      </c>
      <c r="B17" s="75" t="s">
        <v>35</v>
      </c>
      <c r="C17" s="67">
        <v>441</v>
      </c>
      <c r="D17" s="68" t="s">
        <v>36</v>
      </c>
      <c r="E17" s="69" t="s">
        <v>41</v>
      </c>
      <c r="F17" s="70">
        <f>F9+7</f>
        <v>45572</v>
      </c>
      <c r="G17" s="70">
        <f>F17+1</f>
        <v>45573</v>
      </c>
      <c r="H17" s="187">
        <f>F17+2</f>
        <v>45574</v>
      </c>
      <c r="I17" s="271"/>
      <c r="J17" s="367"/>
      <c r="K17" s="407"/>
      <c r="L17" s="51"/>
      <c r="M17" s="310"/>
      <c r="N17" s="310"/>
      <c r="O17" s="310"/>
      <c r="P17" s="271"/>
      <c r="Q17" s="359"/>
      <c r="R17" s="198"/>
      <c r="S17" s="265"/>
      <c r="T17" s="265"/>
      <c r="U17" s="265"/>
      <c r="V17" s="494"/>
      <c r="W17" s="493"/>
      <c r="X17" s="493"/>
      <c r="Y17" s="321"/>
      <c r="Z17" s="322"/>
    </row>
    <row r="18" spans="1:26" x14ac:dyDescent="0.25">
      <c r="A18" s="204" t="s">
        <v>314</v>
      </c>
      <c r="B18" s="66" t="s">
        <v>76</v>
      </c>
      <c r="C18" s="67">
        <v>438</v>
      </c>
      <c r="D18" s="68" t="s">
        <v>77</v>
      </c>
      <c r="E18" s="69" t="s">
        <v>41</v>
      </c>
      <c r="F18" s="70">
        <f>F15</f>
        <v>45571</v>
      </c>
      <c r="G18" s="70">
        <f>F18+1</f>
        <v>45572</v>
      </c>
      <c r="H18" s="187">
        <f>F18+4</f>
        <v>45575</v>
      </c>
      <c r="I18" s="271"/>
      <c r="J18" s="367"/>
      <c r="K18" s="407"/>
      <c r="L18" s="51"/>
      <c r="M18" s="310"/>
      <c r="N18" s="310"/>
      <c r="O18" s="310"/>
      <c r="P18" s="271"/>
      <c r="Q18" s="359"/>
      <c r="R18" s="198"/>
      <c r="S18" s="265"/>
      <c r="T18" s="265"/>
      <c r="U18" s="265"/>
      <c r="V18" s="494"/>
      <c r="W18" s="493"/>
      <c r="X18" s="492"/>
      <c r="Y18" s="267" t="s">
        <v>317</v>
      </c>
      <c r="Z18" s="323">
        <f>Z10+7</f>
        <v>45643</v>
      </c>
    </row>
    <row r="19" spans="1:26" ht="15.75" thickBot="1" x14ac:dyDescent="0.3">
      <c r="A19" s="204" t="s">
        <v>322</v>
      </c>
      <c r="B19" s="66" t="s">
        <v>42</v>
      </c>
      <c r="C19" s="67">
        <v>439</v>
      </c>
      <c r="D19" s="68" t="s">
        <v>77</v>
      </c>
      <c r="E19" s="69" t="s">
        <v>41</v>
      </c>
      <c r="F19" s="70">
        <f>F15+1</f>
        <v>45572</v>
      </c>
      <c r="G19" s="70">
        <f>F19+1</f>
        <v>45573</v>
      </c>
      <c r="H19" s="187">
        <f>F19+2</f>
        <v>45574</v>
      </c>
      <c r="I19" s="271"/>
      <c r="J19" s="367"/>
      <c r="K19" s="407"/>
      <c r="L19" s="111"/>
      <c r="M19" s="310"/>
      <c r="N19" s="310"/>
      <c r="O19" s="310"/>
      <c r="P19" s="271"/>
      <c r="Q19" s="359"/>
      <c r="R19" s="198"/>
      <c r="S19" s="265"/>
      <c r="T19" s="265"/>
      <c r="U19" s="265"/>
      <c r="V19" s="494"/>
      <c r="W19" s="493"/>
      <c r="X19" s="492"/>
      <c r="Y19" s="268"/>
      <c r="Z19" s="324"/>
    </row>
    <row r="20" spans="1:26" ht="15.75" thickBot="1" x14ac:dyDescent="0.3">
      <c r="A20" s="121" t="s">
        <v>271</v>
      </c>
      <c r="B20" s="122" t="s">
        <v>150</v>
      </c>
      <c r="C20" s="123">
        <v>441</v>
      </c>
      <c r="D20" s="124" t="s">
        <v>36</v>
      </c>
      <c r="E20" s="100" t="s">
        <v>14</v>
      </c>
      <c r="F20" s="101">
        <f>F15+1</f>
        <v>45572</v>
      </c>
      <c r="G20" s="101">
        <f>F20</f>
        <v>45572</v>
      </c>
      <c r="H20" s="149">
        <f>F20+1</f>
        <v>45573</v>
      </c>
      <c r="I20" s="271"/>
      <c r="J20" s="367"/>
      <c r="K20" s="407"/>
      <c r="L20" s="113"/>
      <c r="M20" s="310"/>
      <c r="N20" s="310"/>
      <c r="O20" s="310"/>
      <c r="P20" s="271"/>
      <c r="Q20" s="359"/>
      <c r="R20" s="199"/>
      <c r="S20" s="265"/>
      <c r="T20" s="265"/>
      <c r="U20" s="265"/>
      <c r="V20" s="491"/>
      <c r="W20" s="490"/>
      <c r="X20" s="489"/>
      <c r="Y20" s="268"/>
      <c r="Z20" s="324"/>
    </row>
    <row r="21" spans="1:26" ht="15.75" thickBot="1" x14ac:dyDescent="0.3">
      <c r="A21" s="215" t="s">
        <v>551</v>
      </c>
      <c r="B21" s="109" t="s">
        <v>35</v>
      </c>
      <c r="C21" s="72">
        <v>440</v>
      </c>
      <c r="D21" s="110" t="s">
        <v>552</v>
      </c>
      <c r="E21" s="73" t="s">
        <v>14</v>
      </c>
      <c r="F21" s="74">
        <f>F15</f>
        <v>45571</v>
      </c>
      <c r="G21" s="74">
        <f>F21+1</f>
        <v>45572</v>
      </c>
      <c r="H21" s="188">
        <f>F21+1</f>
        <v>45572</v>
      </c>
      <c r="I21" s="272"/>
      <c r="J21" s="370"/>
      <c r="K21" s="408"/>
      <c r="M21" s="311"/>
      <c r="N21" s="311"/>
      <c r="O21" s="311"/>
      <c r="P21" s="272"/>
      <c r="Q21" s="361"/>
      <c r="S21" s="266"/>
      <c r="T21" s="266"/>
      <c r="U21" s="266"/>
      <c r="Y21" s="269"/>
      <c r="Z21" s="325"/>
    </row>
    <row r="22" spans="1:26" ht="15.75" thickBot="1" x14ac:dyDescent="0.3">
      <c r="D22" s="22"/>
      <c r="E22" s="22"/>
    </row>
    <row r="23" spans="1:26" x14ac:dyDescent="0.25">
      <c r="A23" s="53" t="s">
        <v>313</v>
      </c>
      <c r="B23" s="54" t="s">
        <v>39</v>
      </c>
      <c r="C23" s="55">
        <v>442</v>
      </c>
      <c r="D23" s="56" t="s">
        <v>36</v>
      </c>
      <c r="E23" s="57" t="s">
        <v>37</v>
      </c>
      <c r="F23" s="58">
        <f t="shared" ref="F23" si="1">F15+7</f>
        <v>45578</v>
      </c>
      <c r="G23" s="58">
        <f>F23+1</f>
        <v>45579</v>
      </c>
      <c r="H23" s="151">
        <f>F23+4</f>
        <v>45582</v>
      </c>
      <c r="I23" s="270" t="s">
        <v>438</v>
      </c>
      <c r="J23" s="366" t="s">
        <v>439</v>
      </c>
      <c r="K23" s="406"/>
      <c r="L23" s="112"/>
      <c r="M23" s="309">
        <f>M15+7</f>
        <v>45589</v>
      </c>
      <c r="N23" s="309">
        <f>M23+1</f>
        <v>45590</v>
      </c>
      <c r="O23" s="309">
        <f>M23+11</f>
        <v>45600</v>
      </c>
      <c r="P23" s="270" t="s">
        <v>595</v>
      </c>
      <c r="Q23" s="357" t="s">
        <v>564</v>
      </c>
      <c r="R23" s="197"/>
      <c r="S23" s="264">
        <f>S15+7</f>
        <v>45606</v>
      </c>
      <c r="T23" s="264">
        <f>S23+1</f>
        <v>45607</v>
      </c>
      <c r="U23" s="264">
        <f>S23+29</f>
        <v>45635</v>
      </c>
      <c r="V23" s="496"/>
      <c r="W23" s="495"/>
      <c r="X23" s="495"/>
      <c r="Y23" s="317" t="s">
        <v>490</v>
      </c>
      <c r="Z23" s="318"/>
    </row>
    <row r="24" spans="1:26" x14ac:dyDescent="0.25">
      <c r="A24" s="59" t="s">
        <v>313</v>
      </c>
      <c r="B24" s="60" t="s">
        <v>39</v>
      </c>
      <c r="C24" s="61">
        <v>442</v>
      </c>
      <c r="D24" s="62" t="s">
        <v>36</v>
      </c>
      <c r="E24" s="63" t="s">
        <v>40</v>
      </c>
      <c r="F24" s="64">
        <f>F23+3</f>
        <v>45581</v>
      </c>
      <c r="G24" s="64">
        <f>F24+1</f>
        <v>45582</v>
      </c>
      <c r="H24" s="148">
        <f>F24+1</f>
        <v>45582</v>
      </c>
      <c r="I24" s="271"/>
      <c r="J24" s="367"/>
      <c r="K24" s="407"/>
      <c r="L24" s="51"/>
      <c r="M24" s="310"/>
      <c r="N24" s="310"/>
      <c r="O24" s="310"/>
      <c r="P24" s="271"/>
      <c r="Q24" s="359"/>
      <c r="R24" s="198"/>
      <c r="S24" s="265"/>
      <c r="T24" s="265"/>
      <c r="U24" s="265"/>
      <c r="V24" s="494"/>
      <c r="W24" s="493"/>
      <c r="X24" s="493"/>
      <c r="Y24" s="319"/>
      <c r="Z24" s="320"/>
    </row>
    <row r="25" spans="1:26" ht="15.75" thickBot="1" x14ac:dyDescent="0.3">
      <c r="A25" s="65" t="s">
        <v>415</v>
      </c>
      <c r="B25" s="75" t="s">
        <v>35</v>
      </c>
      <c r="C25" s="67">
        <v>442</v>
      </c>
      <c r="D25" s="68" t="s">
        <v>36</v>
      </c>
      <c r="E25" s="69" t="s">
        <v>41</v>
      </c>
      <c r="F25" s="70">
        <f>F17+7</f>
        <v>45579</v>
      </c>
      <c r="G25" s="70">
        <f>F25+1</f>
        <v>45580</v>
      </c>
      <c r="H25" s="187">
        <f>F25+2</f>
        <v>45581</v>
      </c>
      <c r="I25" s="271"/>
      <c r="J25" s="367"/>
      <c r="K25" s="407"/>
      <c r="L25" s="51"/>
      <c r="M25" s="310"/>
      <c r="N25" s="310"/>
      <c r="O25" s="310"/>
      <c r="P25" s="271"/>
      <c r="Q25" s="359"/>
      <c r="R25" s="198"/>
      <c r="S25" s="265"/>
      <c r="T25" s="265"/>
      <c r="U25" s="265"/>
      <c r="V25" s="494"/>
      <c r="W25" s="493"/>
      <c r="X25" s="493"/>
      <c r="Y25" s="321"/>
      <c r="Z25" s="322"/>
    </row>
    <row r="26" spans="1:26" x14ac:dyDescent="0.25">
      <c r="A26" s="204" t="s">
        <v>350</v>
      </c>
      <c r="B26" s="66" t="s">
        <v>76</v>
      </c>
      <c r="C26" s="67">
        <v>439</v>
      </c>
      <c r="D26" s="68" t="s">
        <v>77</v>
      </c>
      <c r="E26" s="69" t="s">
        <v>41</v>
      </c>
      <c r="F26" s="70">
        <f>F23</f>
        <v>45578</v>
      </c>
      <c r="G26" s="70">
        <f>F26+1</f>
        <v>45579</v>
      </c>
      <c r="H26" s="187">
        <f>F26+4</f>
        <v>45582</v>
      </c>
      <c r="I26" s="271"/>
      <c r="J26" s="367"/>
      <c r="K26" s="407"/>
      <c r="L26" s="51"/>
      <c r="M26" s="310"/>
      <c r="N26" s="310"/>
      <c r="O26" s="310"/>
      <c r="P26" s="271"/>
      <c r="Q26" s="359"/>
      <c r="R26" s="198"/>
      <c r="S26" s="265"/>
      <c r="T26" s="265"/>
      <c r="U26" s="265"/>
      <c r="V26" s="494"/>
      <c r="W26" s="493"/>
      <c r="X26" s="492"/>
      <c r="Y26" s="267" t="s">
        <v>317</v>
      </c>
      <c r="Z26" s="323">
        <f>Z18+7</f>
        <v>45650</v>
      </c>
    </row>
    <row r="27" spans="1:26" ht="15.75" thickBot="1" x14ac:dyDescent="0.3">
      <c r="A27" s="204" t="s">
        <v>125</v>
      </c>
      <c r="B27" s="66" t="s">
        <v>42</v>
      </c>
      <c r="C27" s="67">
        <v>440</v>
      </c>
      <c r="D27" s="68" t="s">
        <v>77</v>
      </c>
      <c r="E27" s="69" t="s">
        <v>41</v>
      </c>
      <c r="F27" s="70">
        <f>F23+1</f>
        <v>45579</v>
      </c>
      <c r="G27" s="70">
        <f>F27+1</f>
        <v>45580</v>
      </c>
      <c r="H27" s="187">
        <f>F27+2</f>
        <v>45581</v>
      </c>
      <c r="I27" s="271"/>
      <c r="J27" s="367"/>
      <c r="K27" s="407"/>
      <c r="L27" s="111"/>
      <c r="M27" s="310"/>
      <c r="N27" s="310"/>
      <c r="O27" s="310"/>
      <c r="P27" s="271"/>
      <c r="Q27" s="359"/>
      <c r="R27" s="198"/>
      <c r="S27" s="265"/>
      <c r="T27" s="265"/>
      <c r="U27" s="265"/>
      <c r="V27" s="494"/>
      <c r="W27" s="493"/>
      <c r="X27" s="492"/>
      <c r="Y27" s="268"/>
      <c r="Z27" s="324"/>
    </row>
    <row r="28" spans="1:26" ht="15.75" thickBot="1" x14ac:dyDescent="0.3">
      <c r="A28" s="121" t="s">
        <v>211</v>
      </c>
      <c r="B28" s="122" t="s">
        <v>150</v>
      </c>
      <c r="C28" s="123">
        <v>442</v>
      </c>
      <c r="D28" s="124" t="s">
        <v>36</v>
      </c>
      <c r="E28" s="100" t="s">
        <v>14</v>
      </c>
      <c r="F28" s="101">
        <f>F23+1</f>
        <v>45579</v>
      </c>
      <c r="G28" s="101">
        <f>F28</f>
        <v>45579</v>
      </c>
      <c r="H28" s="149">
        <f>F28+1</f>
        <v>45580</v>
      </c>
      <c r="I28" s="271"/>
      <c r="J28" s="367"/>
      <c r="K28" s="407"/>
      <c r="L28" s="113"/>
      <c r="M28" s="310"/>
      <c r="N28" s="310"/>
      <c r="O28" s="310"/>
      <c r="P28" s="271"/>
      <c r="Q28" s="359"/>
      <c r="R28" s="199"/>
      <c r="S28" s="265"/>
      <c r="T28" s="265"/>
      <c r="U28" s="265"/>
      <c r="V28" s="491"/>
      <c r="W28" s="490"/>
      <c r="X28" s="489"/>
      <c r="Y28" s="268"/>
      <c r="Z28" s="324"/>
    </row>
    <row r="29" spans="1:26" ht="15.75" thickBot="1" x14ac:dyDescent="0.3">
      <c r="A29" s="215" t="s">
        <v>553</v>
      </c>
      <c r="B29" s="109" t="s">
        <v>35</v>
      </c>
      <c r="C29" s="72">
        <v>441</v>
      </c>
      <c r="D29" s="110" t="s">
        <v>552</v>
      </c>
      <c r="E29" s="73" t="s">
        <v>14</v>
      </c>
      <c r="F29" s="74">
        <f>F23</f>
        <v>45578</v>
      </c>
      <c r="G29" s="74">
        <f>F29+1</f>
        <v>45579</v>
      </c>
      <c r="H29" s="188">
        <f>F29+1</f>
        <v>45579</v>
      </c>
      <c r="I29" s="272"/>
      <c r="J29" s="370"/>
      <c r="K29" s="408"/>
      <c r="M29" s="311"/>
      <c r="N29" s="311"/>
      <c r="O29" s="311"/>
      <c r="P29" s="272"/>
      <c r="Q29" s="361"/>
      <c r="S29" s="266"/>
      <c r="T29" s="266"/>
      <c r="U29" s="266"/>
      <c r="Y29" s="269"/>
      <c r="Z29" s="325"/>
    </row>
    <row r="30" spans="1:26" ht="15.75" thickBot="1" x14ac:dyDescent="0.3">
      <c r="D30" s="22"/>
      <c r="E30" s="22"/>
    </row>
    <row r="31" spans="1:26" x14ac:dyDescent="0.25">
      <c r="A31" s="53" t="s">
        <v>47</v>
      </c>
      <c r="B31" s="54" t="s">
        <v>39</v>
      </c>
      <c r="C31" s="55">
        <v>443</v>
      </c>
      <c r="D31" s="56" t="s">
        <v>36</v>
      </c>
      <c r="E31" s="57" t="s">
        <v>37</v>
      </c>
      <c r="F31" s="58">
        <f t="shared" ref="F31" si="2">F23+7</f>
        <v>45585</v>
      </c>
      <c r="G31" s="58">
        <f>F31+1</f>
        <v>45586</v>
      </c>
      <c r="H31" s="151">
        <f>F31+4</f>
        <v>45589</v>
      </c>
      <c r="I31" s="270" t="s">
        <v>301</v>
      </c>
      <c r="J31" s="366" t="s">
        <v>455</v>
      </c>
      <c r="K31" s="406"/>
      <c r="L31" s="112"/>
      <c r="M31" s="309">
        <f>M23+7</f>
        <v>45596</v>
      </c>
      <c r="N31" s="309">
        <f>M31+1</f>
        <v>45597</v>
      </c>
      <c r="O31" s="309">
        <f>M31+11</f>
        <v>45607</v>
      </c>
      <c r="P31" s="270" t="s">
        <v>566</v>
      </c>
      <c r="Q31" s="357" t="s">
        <v>589</v>
      </c>
      <c r="R31" s="197"/>
      <c r="S31" s="264">
        <f>S23+7</f>
        <v>45613</v>
      </c>
      <c r="T31" s="264">
        <f>S31+1</f>
        <v>45614</v>
      </c>
      <c r="U31" s="264">
        <f>S31+29</f>
        <v>45642</v>
      </c>
      <c r="V31" s="496"/>
      <c r="W31" s="495"/>
      <c r="X31" s="495"/>
      <c r="Y31" s="317" t="s">
        <v>490</v>
      </c>
      <c r="Z31" s="318"/>
    </row>
    <row r="32" spans="1:26" x14ac:dyDescent="0.25">
      <c r="A32" s="59" t="s">
        <v>47</v>
      </c>
      <c r="B32" s="60" t="s">
        <v>39</v>
      </c>
      <c r="C32" s="61">
        <v>443</v>
      </c>
      <c r="D32" s="62" t="s">
        <v>36</v>
      </c>
      <c r="E32" s="63" t="s">
        <v>40</v>
      </c>
      <c r="F32" s="64">
        <f>F31+3</f>
        <v>45588</v>
      </c>
      <c r="G32" s="64">
        <f>F32+1</f>
        <v>45589</v>
      </c>
      <c r="H32" s="148">
        <f>F32+1</f>
        <v>45589</v>
      </c>
      <c r="I32" s="271"/>
      <c r="J32" s="367"/>
      <c r="K32" s="407"/>
      <c r="L32" s="51"/>
      <c r="M32" s="310"/>
      <c r="N32" s="310"/>
      <c r="O32" s="310"/>
      <c r="P32" s="271"/>
      <c r="Q32" s="359"/>
      <c r="R32" s="198"/>
      <c r="S32" s="265"/>
      <c r="T32" s="265"/>
      <c r="U32" s="265"/>
      <c r="V32" s="494"/>
      <c r="W32" s="493"/>
      <c r="X32" s="493"/>
      <c r="Y32" s="319"/>
      <c r="Z32" s="320"/>
    </row>
    <row r="33" spans="1:26" ht="15.75" thickBot="1" x14ac:dyDescent="0.3">
      <c r="A33" s="204" t="s">
        <v>322</v>
      </c>
      <c r="B33" s="75" t="s">
        <v>35</v>
      </c>
      <c r="C33" s="67">
        <v>443</v>
      </c>
      <c r="D33" s="68" t="s">
        <v>36</v>
      </c>
      <c r="E33" s="69" t="s">
        <v>41</v>
      </c>
      <c r="F33" s="70">
        <f>F25+7</f>
        <v>45586</v>
      </c>
      <c r="G33" s="70">
        <f>F33+1</f>
        <v>45587</v>
      </c>
      <c r="H33" s="187">
        <f>F33+2</f>
        <v>45588</v>
      </c>
      <c r="I33" s="271"/>
      <c r="J33" s="367"/>
      <c r="K33" s="407"/>
      <c r="L33" s="51"/>
      <c r="M33" s="310"/>
      <c r="N33" s="310"/>
      <c r="O33" s="310"/>
      <c r="P33" s="271"/>
      <c r="Q33" s="359"/>
      <c r="R33" s="198"/>
      <c r="S33" s="265"/>
      <c r="T33" s="265"/>
      <c r="U33" s="265"/>
      <c r="V33" s="494"/>
      <c r="W33" s="493"/>
      <c r="X33" s="493"/>
      <c r="Y33" s="321"/>
      <c r="Z33" s="322"/>
    </row>
    <row r="34" spans="1:26" x14ac:dyDescent="0.25">
      <c r="A34" s="204" t="s">
        <v>446</v>
      </c>
      <c r="B34" s="66" t="s">
        <v>76</v>
      </c>
      <c r="C34" s="67">
        <v>440</v>
      </c>
      <c r="D34" s="68" t="s">
        <v>77</v>
      </c>
      <c r="E34" s="69" t="s">
        <v>41</v>
      </c>
      <c r="F34" s="70">
        <f>F31</f>
        <v>45585</v>
      </c>
      <c r="G34" s="70">
        <f>F34+1</f>
        <v>45586</v>
      </c>
      <c r="H34" s="187">
        <f>F34+4</f>
        <v>45589</v>
      </c>
      <c r="I34" s="271"/>
      <c r="J34" s="367"/>
      <c r="K34" s="407"/>
      <c r="L34" s="51"/>
      <c r="M34" s="310"/>
      <c r="N34" s="310"/>
      <c r="O34" s="310"/>
      <c r="P34" s="271"/>
      <c r="Q34" s="359"/>
      <c r="R34" s="198"/>
      <c r="S34" s="265"/>
      <c r="T34" s="265"/>
      <c r="U34" s="265"/>
      <c r="V34" s="494"/>
      <c r="W34" s="493"/>
      <c r="X34" s="492"/>
      <c r="Y34" s="267" t="s">
        <v>317</v>
      </c>
      <c r="Z34" s="323">
        <f>Z26+7</f>
        <v>45657</v>
      </c>
    </row>
    <row r="35" spans="1:26" ht="15.75" thickBot="1" x14ac:dyDescent="0.3">
      <c r="A35" s="204" t="s">
        <v>125</v>
      </c>
      <c r="B35" s="66" t="s">
        <v>42</v>
      </c>
      <c r="C35" s="67">
        <v>441</v>
      </c>
      <c r="D35" s="68" t="s">
        <v>77</v>
      </c>
      <c r="E35" s="69" t="s">
        <v>41</v>
      </c>
      <c r="F35" s="70">
        <f>F31+1</f>
        <v>45586</v>
      </c>
      <c r="G35" s="70">
        <f>F35+1</f>
        <v>45587</v>
      </c>
      <c r="H35" s="187">
        <f>F35+2</f>
        <v>45588</v>
      </c>
      <c r="I35" s="271"/>
      <c r="J35" s="367"/>
      <c r="K35" s="407"/>
      <c r="L35" s="111"/>
      <c r="M35" s="310"/>
      <c r="N35" s="310"/>
      <c r="O35" s="310"/>
      <c r="P35" s="271"/>
      <c r="Q35" s="359"/>
      <c r="R35" s="198"/>
      <c r="S35" s="265"/>
      <c r="T35" s="265"/>
      <c r="U35" s="265"/>
      <c r="V35" s="494"/>
      <c r="W35" s="493"/>
      <c r="X35" s="492"/>
      <c r="Y35" s="268"/>
      <c r="Z35" s="324"/>
    </row>
    <row r="36" spans="1:26" ht="15.75" thickBot="1" x14ac:dyDescent="0.3">
      <c r="A36" s="121" t="s">
        <v>351</v>
      </c>
      <c r="B36" s="122" t="s">
        <v>150</v>
      </c>
      <c r="C36" s="123">
        <v>443</v>
      </c>
      <c r="D36" s="124" t="s">
        <v>36</v>
      </c>
      <c r="E36" s="100" t="s">
        <v>14</v>
      </c>
      <c r="F36" s="101">
        <f>F31+1</f>
        <v>45586</v>
      </c>
      <c r="G36" s="101">
        <f>F36</f>
        <v>45586</v>
      </c>
      <c r="H36" s="149">
        <f>F36+1</f>
        <v>45587</v>
      </c>
      <c r="I36" s="271"/>
      <c r="J36" s="367"/>
      <c r="K36" s="407"/>
      <c r="L36" s="113"/>
      <c r="M36" s="310"/>
      <c r="N36" s="310"/>
      <c r="O36" s="310"/>
      <c r="P36" s="271"/>
      <c r="Q36" s="359"/>
      <c r="R36" s="199"/>
      <c r="S36" s="265"/>
      <c r="T36" s="265"/>
      <c r="U36" s="265"/>
      <c r="V36" s="491"/>
      <c r="W36" s="490"/>
      <c r="X36" s="489"/>
      <c r="Y36" s="268"/>
      <c r="Z36" s="324"/>
    </row>
    <row r="37" spans="1:26" ht="15.75" thickBot="1" x14ac:dyDescent="0.3">
      <c r="A37" s="215" t="s">
        <v>75</v>
      </c>
      <c r="B37" s="109" t="s">
        <v>35</v>
      </c>
      <c r="C37" s="72">
        <v>442</v>
      </c>
      <c r="D37" s="110" t="s">
        <v>552</v>
      </c>
      <c r="E37" s="73" t="s">
        <v>14</v>
      </c>
      <c r="F37" s="74">
        <f>F31</f>
        <v>45585</v>
      </c>
      <c r="G37" s="74">
        <f>F37+1</f>
        <v>45586</v>
      </c>
      <c r="H37" s="188">
        <f>F37+1</f>
        <v>45586</v>
      </c>
      <c r="I37" s="272"/>
      <c r="J37" s="370"/>
      <c r="K37" s="408"/>
      <c r="M37" s="311"/>
      <c r="N37" s="311"/>
      <c r="O37" s="311"/>
      <c r="P37" s="272"/>
      <c r="Q37" s="361"/>
      <c r="S37" s="266"/>
      <c r="T37" s="266"/>
      <c r="U37" s="266"/>
      <c r="Y37" s="269"/>
      <c r="Z37" s="325"/>
    </row>
    <row r="38" spans="1:26" ht="15.75" thickBot="1" x14ac:dyDescent="0.3">
      <c r="D38" s="22"/>
      <c r="E38" s="22"/>
    </row>
    <row r="39" spans="1:26" x14ac:dyDescent="0.25">
      <c r="A39" s="217" t="s">
        <v>464</v>
      </c>
      <c r="B39" s="54" t="s">
        <v>39</v>
      </c>
      <c r="C39" s="55">
        <v>444</v>
      </c>
      <c r="D39" s="56" t="s">
        <v>36</v>
      </c>
      <c r="E39" s="57" t="s">
        <v>37</v>
      </c>
      <c r="F39" s="58">
        <f t="shared" ref="F39" si="3">F31+7</f>
        <v>45592</v>
      </c>
      <c r="G39" s="58">
        <f>F39+1</f>
        <v>45593</v>
      </c>
      <c r="H39" s="151">
        <f>F39+4</f>
        <v>45596</v>
      </c>
      <c r="I39" s="270" t="s">
        <v>476</v>
      </c>
      <c r="J39" s="366" t="s">
        <v>477</v>
      </c>
      <c r="K39" s="406"/>
      <c r="L39" s="112"/>
      <c r="M39" s="309">
        <f>M31+7</f>
        <v>45603</v>
      </c>
      <c r="N39" s="309">
        <f>M39+1</f>
        <v>45604</v>
      </c>
      <c r="O39" s="309">
        <f>M39+11</f>
        <v>45614</v>
      </c>
      <c r="P39" s="270" t="s">
        <v>565</v>
      </c>
      <c r="Q39" s="357" t="s">
        <v>590</v>
      </c>
      <c r="R39" s="197"/>
      <c r="S39" s="264">
        <f>S31+7</f>
        <v>45620</v>
      </c>
      <c r="T39" s="264">
        <f>S39+1</f>
        <v>45621</v>
      </c>
      <c r="U39" s="264">
        <f>S39+29</f>
        <v>45649</v>
      </c>
      <c r="V39" s="496"/>
      <c r="W39" s="495"/>
      <c r="X39" s="495"/>
      <c r="Y39" s="317" t="s">
        <v>490</v>
      </c>
      <c r="Z39" s="318"/>
    </row>
    <row r="40" spans="1:26" x14ac:dyDescent="0.25">
      <c r="A40" s="59" t="s">
        <v>464</v>
      </c>
      <c r="B40" s="60" t="s">
        <v>39</v>
      </c>
      <c r="C40" s="61">
        <v>444</v>
      </c>
      <c r="D40" s="62" t="s">
        <v>36</v>
      </c>
      <c r="E40" s="63" t="s">
        <v>40</v>
      </c>
      <c r="F40" s="64">
        <f>F39+3</f>
        <v>45595</v>
      </c>
      <c r="G40" s="64">
        <f>F40+1</f>
        <v>45596</v>
      </c>
      <c r="H40" s="148">
        <f>F40+1</f>
        <v>45596</v>
      </c>
      <c r="I40" s="271"/>
      <c r="J40" s="367"/>
      <c r="K40" s="407"/>
      <c r="L40" s="51"/>
      <c r="M40" s="310"/>
      <c r="N40" s="310"/>
      <c r="O40" s="310"/>
      <c r="P40" s="271"/>
      <c r="Q40" s="359"/>
      <c r="R40" s="198"/>
      <c r="S40" s="265"/>
      <c r="T40" s="265"/>
      <c r="U40" s="265"/>
      <c r="V40" s="494"/>
      <c r="W40" s="493"/>
      <c r="X40" s="493"/>
      <c r="Y40" s="319"/>
      <c r="Z40" s="320"/>
    </row>
    <row r="41" spans="1:26" ht="15.75" thickBot="1" x14ac:dyDescent="0.3">
      <c r="A41" s="204" t="s">
        <v>241</v>
      </c>
      <c r="B41" s="75" t="s">
        <v>35</v>
      </c>
      <c r="C41" s="67">
        <v>444</v>
      </c>
      <c r="D41" s="68" t="s">
        <v>36</v>
      </c>
      <c r="E41" s="69" t="s">
        <v>41</v>
      </c>
      <c r="F41" s="70">
        <f>F33+7</f>
        <v>45593</v>
      </c>
      <c r="G41" s="70">
        <f>F41+1</f>
        <v>45594</v>
      </c>
      <c r="H41" s="187">
        <f>F41+2</f>
        <v>45595</v>
      </c>
      <c r="I41" s="271"/>
      <c r="J41" s="367"/>
      <c r="K41" s="407"/>
      <c r="L41" s="51"/>
      <c r="M41" s="310"/>
      <c r="N41" s="310"/>
      <c r="O41" s="310"/>
      <c r="P41" s="271"/>
      <c r="Q41" s="359"/>
      <c r="R41" s="198"/>
      <c r="S41" s="265"/>
      <c r="T41" s="265"/>
      <c r="U41" s="265"/>
      <c r="V41" s="494"/>
      <c r="W41" s="493"/>
      <c r="X41" s="493"/>
      <c r="Y41" s="321"/>
      <c r="Z41" s="322"/>
    </row>
    <row r="42" spans="1:26" x14ac:dyDescent="0.25">
      <c r="A42" s="204" t="s">
        <v>128</v>
      </c>
      <c r="B42" s="66" t="s">
        <v>76</v>
      </c>
      <c r="C42" s="67">
        <v>441</v>
      </c>
      <c r="D42" s="68" t="s">
        <v>77</v>
      </c>
      <c r="E42" s="69" t="s">
        <v>41</v>
      </c>
      <c r="F42" s="70">
        <f>F39</f>
        <v>45592</v>
      </c>
      <c r="G42" s="70">
        <f>F42+1</f>
        <v>45593</v>
      </c>
      <c r="H42" s="187">
        <f>F42+4</f>
        <v>45596</v>
      </c>
      <c r="I42" s="271"/>
      <c r="J42" s="367"/>
      <c r="K42" s="407"/>
      <c r="L42" s="51"/>
      <c r="M42" s="310"/>
      <c r="N42" s="310"/>
      <c r="O42" s="310"/>
      <c r="P42" s="271"/>
      <c r="Q42" s="359"/>
      <c r="R42" s="198"/>
      <c r="S42" s="265"/>
      <c r="T42" s="265"/>
      <c r="U42" s="265"/>
      <c r="V42" s="494"/>
      <c r="W42" s="493"/>
      <c r="X42" s="492"/>
      <c r="Y42" s="267" t="s">
        <v>317</v>
      </c>
      <c r="Z42" s="323">
        <f>Z34+7</f>
        <v>45664</v>
      </c>
    </row>
    <row r="43" spans="1:26" ht="15.75" thickBot="1" x14ac:dyDescent="0.3">
      <c r="A43" s="204" t="s">
        <v>379</v>
      </c>
      <c r="B43" s="66" t="s">
        <v>42</v>
      </c>
      <c r="C43" s="67">
        <v>442</v>
      </c>
      <c r="D43" s="68" t="s">
        <v>77</v>
      </c>
      <c r="E43" s="69" t="s">
        <v>41</v>
      </c>
      <c r="F43" s="70">
        <f>F39+1</f>
        <v>45593</v>
      </c>
      <c r="G43" s="70">
        <f>F43+1</f>
        <v>45594</v>
      </c>
      <c r="H43" s="187">
        <f>F43+2</f>
        <v>45595</v>
      </c>
      <c r="I43" s="271"/>
      <c r="J43" s="367"/>
      <c r="K43" s="407"/>
      <c r="L43" s="111"/>
      <c r="M43" s="310"/>
      <c r="N43" s="310"/>
      <c r="O43" s="310"/>
      <c r="P43" s="271"/>
      <c r="Q43" s="359"/>
      <c r="R43" s="198"/>
      <c r="S43" s="265"/>
      <c r="T43" s="265"/>
      <c r="U43" s="265"/>
      <c r="V43" s="494"/>
      <c r="W43" s="493"/>
      <c r="X43" s="492"/>
      <c r="Y43" s="268"/>
      <c r="Z43" s="324"/>
    </row>
    <row r="44" spans="1:26" ht="15.75" thickBot="1" x14ac:dyDescent="0.3">
      <c r="A44" s="121" t="s">
        <v>466</v>
      </c>
      <c r="B44" s="122" t="s">
        <v>150</v>
      </c>
      <c r="C44" s="123">
        <v>444</v>
      </c>
      <c r="D44" s="124" t="s">
        <v>36</v>
      </c>
      <c r="E44" s="100" t="s">
        <v>14</v>
      </c>
      <c r="F44" s="101">
        <f>F39+1</f>
        <v>45593</v>
      </c>
      <c r="G44" s="101">
        <f>F44</f>
        <v>45593</v>
      </c>
      <c r="H44" s="149">
        <f>F44+1</f>
        <v>45594</v>
      </c>
      <c r="I44" s="271"/>
      <c r="J44" s="367"/>
      <c r="K44" s="407"/>
      <c r="L44" s="113"/>
      <c r="M44" s="310"/>
      <c r="N44" s="310"/>
      <c r="O44" s="310"/>
      <c r="P44" s="271"/>
      <c r="Q44" s="359"/>
      <c r="R44" s="199"/>
      <c r="S44" s="265"/>
      <c r="T44" s="265"/>
      <c r="U44" s="265"/>
      <c r="V44" s="491"/>
      <c r="W44" s="490"/>
      <c r="X44" s="489"/>
      <c r="Y44" s="268"/>
      <c r="Z44" s="324"/>
    </row>
    <row r="45" spans="1:26" ht="15.75" thickBot="1" x14ac:dyDescent="0.3">
      <c r="A45" s="215" t="s">
        <v>415</v>
      </c>
      <c r="B45" s="109" t="s">
        <v>35</v>
      </c>
      <c r="C45" s="72">
        <v>443</v>
      </c>
      <c r="D45" s="110" t="s">
        <v>552</v>
      </c>
      <c r="E45" s="73" t="s">
        <v>14</v>
      </c>
      <c r="F45" s="74">
        <f>F39</f>
        <v>45592</v>
      </c>
      <c r="G45" s="74">
        <f>F45+1</f>
        <v>45593</v>
      </c>
      <c r="H45" s="188">
        <f>F45+1</f>
        <v>45593</v>
      </c>
      <c r="I45" s="272"/>
      <c r="J45" s="370"/>
      <c r="K45" s="408"/>
      <c r="M45" s="311"/>
      <c r="N45" s="311"/>
      <c r="O45" s="311"/>
      <c r="P45" s="272"/>
      <c r="Q45" s="361"/>
      <c r="S45" s="266"/>
      <c r="T45" s="266"/>
      <c r="U45" s="266"/>
      <c r="Y45" s="269"/>
      <c r="Z45" s="325"/>
    </row>
    <row r="46" spans="1:26" ht="15.75" thickBot="1" x14ac:dyDescent="0.3">
      <c r="D46" s="22"/>
      <c r="E46" s="22"/>
    </row>
    <row r="47" spans="1:26" x14ac:dyDescent="0.25">
      <c r="A47" s="217" t="s">
        <v>300</v>
      </c>
      <c r="B47" s="54" t="s">
        <v>39</v>
      </c>
      <c r="C47" s="55">
        <v>445</v>
      </c>
      <c r="D47" s="56" t="s">
        <v>36</v>
      </c>
      <c r="E47" s="57" t="s">
        <v>37</v>
      </c>
      <c r="F47" s="58">
        <f t="shared" ref="F47" si="4">F39+7</f>
        <v>45599</v>
      </c>
      <c r="G47" s="58">
        <f>F47+1</f>
        <v>45600</v>
      </c>
      <c r="H47" s="151">
        <f>F47+4</f>
        <v>45603</v>
      </c>
      <c r="I47" s="270" t="s">
        <v>496</v>
      </c>
      <c r="J47" s="366" t="s">
        <v>497</v>
      </c>
      <c r="K47" s="406"/>
      <c r="L47" s="112"/>
      <c r="M47" s="309">
        <f>M39+7</f>
        <v>45610</v>
      </c>
      <c r="N47" s="309">
        <f>M47+1</f>
        <v>45611</v>
      </c>
      <c r="O47" s="309">
        <f>M47+11</f>
        <v>45621</v>
      </c>
      <c r="P47" s="270" t="s">
        <v>48</v>
      </c>
      <c r="Q47" s="357" t="s">
        <v>591</v>
      </c>
      <c r="R47" s="197"/>
      <c r="S47" s="264">
        <f>S39+7</f>
        <v>45627</v>
      </c>
      <c r="T47" s="264">
        <f>S47+1</f>
        <v>45628</v>
      </c>
      <c r="U47" s="264">
        <f>S47+29</f>
        <v>45656</v>
      </c>
      <c r="V47" s="496"/>
      <c r="W47" s="495"/>
      <c r="X47" s="495"/>
      <c r="Y47" s="317" t="s">
        <v>490</v>
      </c>
      <c r="Z47" s="318"/>
    </row>
    <row r="48" spans="1:26" x14ac:dyDescent="0.25">
      <c r="A48" s="59" t="s">
        <v>300</v>
      </c>
      <c r="B48" s="60" t="s">
        <v>39</v>
      </c>
      <c r="C48" s="61">
        <v>445</v>
      </c>
      <c r="D48" s="62" t="s">
        <v>36</v>
      </c>
      <c r="E48" s="63" t="s">
        <v>40</v>
      </c>
      <c r="F48" s="64">
        <f>F47+3</f>
        <v>45602</v>
      </c>
      <c r="G48" s="64">
        <f>F48+1</f>
        <v>45603</v>
      </c>
      <c r="H48" s="148">
        <f>F48+1</f>
        <v>45603</v>
      </c>
      <c r="I48" s="271"/>
      <c r="J48" s="367"/>
      <c r="K48" s="407"/>
      <c r="L48" s="51"/>
      <c r="M48" s="310"/>
      <c r="N48" s="310"/>
      <c r="O48" s="310"/>
      <c r="P48" s="271"/>
      <c r="Q48" s="359"/>
      <c r="R48" s="198"/>
      <c r="S48" s="265"/>
      <c r="T48" s="265"/>
      <c r="U48" s="265"/>
      <c r="V48" s="494"/>
      <c r="W48" s="493"/>
      <c r="X48" s="493"/>
      <c r="Y48" s="319"/>
      <c r="Z48" s="320"/>
    </row>
    <row r="49" spans="1:26" ht="15.75" thickBot="1" x14ac:dyDescent="0.3">
      <c r="A49" s="204" t="s">
        <v>408</v>
      </c>
      <c r="B49" s="75" t="s">
        <v>35</v>
      </c>
      <c r="C49" s="67">
        <v>445</v>
      </c>
      <c r="D49" s="68" t="s">
        <v>36</v>
      </c>
      <c r="E49" s="69" t="s">
        <v>41</v>
      </c>
      <c r="F49" s="70">
        <f>F41+7</f>
        <v>45600</v>
      </c>
      <c r="G49" s="70">
        <f>F49+1</f>
        <v>45601</v>
      </c>
      <c r="H49" s="187">
        <f>F49+2</f>
        <v>45602</v>
      </c>
      <c r="I49" s="271"/>
      <c r="J49" s="367"/>
      <c r="K49" s="407"/>
      <c r="L49" s="51"/>
      <c r="M49" s="310"/>
      <c r="N49" s="310"/>
      <c r="O49" s="310"/>
      <c r="P49" s="271"/>
      <c r="Q49" s="359"/>
      <c r="R49" s="198"/>
      <c r="S49" s="265"/>
      <c r="T49" s="265"/>
      <c r="U49" s="265"/>
      <c r="V49" s="494"/>
      <c r="W49" s="493"/>
      <c r="X49" s="493"/>
      <c r="Y49" s="321"/>
      <c r="Z49" s="322"/>
    </row>
    <row r="50" spans="1:26" x14ac:dyDescent="0.25">
      <c r="A50" s="204" t="s">
        <v>184</v>
      </c>
      <c r="B50" s="66" t="s">
        <v>76</v>
      </c>
      <c r="C50" s="67">
        <v>442</v>
      </c>
      <c r="D50" s="68" t="s">
        <v>77</v>
      </c>
      <c r="E50" s="69" t="s">
        <v>41</v>
      </c>
      <c r="F50" s="70">
        <f>F47</f>
        <v>45599</v>
      </c>
      <c r="G50" s="70">
        <f>F50+1</f>
        <v>45600</v>
      </c>
      <c r="H50" s="187">
        <f>F50+4</f>
        <v>45603</v>
      </c>
      <c r="I50" s="271"/>
      <c r="J50" s="367"/>
      <c r="K50" s="407"/>
      <c r="L50" s="51"/>
      <c r="M50" s="310"/>
      <c r="N50" s="310"/>
      <c r="O50" s="310"/>
      <c r="P50" s="271"/>
      <c r="Q50" s="359"/>
      <c r="R50" s="198"/>
      <c r="S50" s="265"/>
      <c r="T50" s="265"/>
      <c r="U50" s="265"/>
      <c r="V50" s="494"/>
      <c r="W50" s="493"/>
      <c r="X50" s="492"/>
      <c r="Y50" s="267" t="s">
        <v>317</v>
      </c>
      <c r="Z50" s="323">
        <f>Z42+7</f>
        <v>45671</v>
      </c>
    </row>
    <row r="51" spans="1:26" ht="15.75" thickBot="1" x14ac:dyDescent="0.3">
      <c r="A51" s="204" t="s">
        <v>332</v>
      </c>
      <c r="B51" s="66" t="s">
        <v>42</v>
      </c>
      <c r="C51" s="67">
        <v>443</v>
      </c>
      <c r="D51" s="68" t="s">
        <v>77</v>
      </c>
      <c r="E51" s="69" t="s">
        <v>41</v>
      </c>
      <c r="F51" s="70">
        <f>F47+1</f>
        <v>45600</v>
      </c>
      <c r="G51" s="70">
        <f>F51+1</f>
        <v>45601</v>
      </c>
      <c r="H51" s="187">
        <f>F51+2</f>
        <v>45602</v>
      </c>
      <c r="I51" s="271"/>
      <c r="J51" s="367"/>
      <c r="K51" s="407"/>
      <c r="L51" s="111"/>
      <c r="M51" s="310"/>
      <c r="N51" s="310"/>
      <c r="O51" s="310"/>
      <c r="P51" s="271"/>
      <c r="Q51" s="359"/>
      <c r="R51" s="198"/>
      <c r="S51" s="265"/>
      <c r="T51" s="265"/>
      <c r="U51" s="265"/>
      <c r="V51" s="494"/>
      <c r="W51" s="493"/>
      <c r="X51" s="492"/>
      <c r="Y51" s="268"/>
      <c r="Z51" s="324"/>
    </row>
    <row r="52" spans="1:26" ht="15.75" thickBot="1" x14ac:dyDescent="0.3">
      <c r="A52" s="121" t="s">
        <v>377</v>
      </c>
      <c r="B52" s="122" t="s">
        <v>150</v>
      </c>
      <c r="C52" s="123">
        <v>445</v>
      </c>
      <c r="D52" s="124" t="s">
        <v>36</v>
      </c>
      <c r="E52" s="100" t="s">
        <v>14</v>
      </c>
      <c r="F52" s="101">
        <f>F47+1</f>
        <v>45600</v>
      </c>
      <c r="G52" s="101">
        <f>F52</f>
        <v>45600</v>
      </c>
      <c r="H52" s="149">
        <f>F52+1</f>
        <v>45601</v>
      </c>
      <c r="I52" s="271"/>
      <c r="J52" s="367"/>
      <c r="K52" s="407"/>
      <c r="L52" s="113"/>
      <c r="M52" s="310"/>
      <c r="N52" s="310"/>
      <c r="O52" s="310"/>
      <c r="P52" s="271"/>
      <c r="Q52" s="359"/>
      <c r="R52" s="199"/>
      <c r="S52" s="265"/>
      <c r="T52" s="265"/>
      <c r="U52" s="265"/>
      <c r="V52" s="491"/>
      <c r="W52" s="490"/>
      <c r="X52" s="489"/>
      <c r="Y52" s="268"/>
      <c r="Z52" s="324"/>
    </row>
    <row r="53" spans="1:26" ht="15.75" thickBot="1" x14ac:dyDescent="0.3">
      <c r="A53" s="215" t="s">
        <v>34</v>
      </c>
      <c r="B53" s="109" t="s">
        <v>35</v>
      </c>
      <c r="C53" s="72">
        <v>444</v>
      </c>
      <c r="D53" s="110" t="s">
        <v>552</v>
      </c>
      <c r="E53" s="73" t="s">
        <v>14</v>
      </c>
      <c r="F53" s="74">
        <f>F47</f>
        <v>45599</v>
      </c>
      <c r="G53" s="74">
        <f>F53+1</f>
        <v>45600</v>
      </c>
      <c r="H53" s="188">
        <f>F53+1</f>
        <v>45600</v>
      </c>
      <c r="I53" s="272"/>
      <c r="J53" s="370"/>
      <c r="K53" s="408"/>
      <c r="M53" s="311"/>
      <c r="N53" s="311"/>
      <c r="O53" s="311"/>
      <c r="P53" s="272"/>
      <c r="Q53" s="361"/>
      <c r="S53" s="266"/>
      <c r="T53" s="266"/>
      <c r="U53" s="266"/>
      <c r="Y53" s="269"/>
      <c r="Z53" s="325"/>
    </row>
    <row r="54" spans="1:26" ht="15.75" thickBot="1" x14ac:dyDescent="0.3">
      <c r="D54" s="22"/>
      <c r="E54" s="22"/>
    </row>
    <row r="55" spans="1:26" x14ac:dyDescent="0.25">
      <c r="A55" s="217" t="s">
        <v>187</v>
      </c>
      <c r="B55" s="54" t="s">
        <v>39</v>
      </c>
      <c r="C55" s="55">
        <v>446</v>
      </c>
      <c r="D55" s="56" t="s">
        <v>36</v>
      </c>
      <c r="E55" s="57" t="s">
        <v>37</v>
      </c>
      <c r="F55" s="58">
        <f t="shared" ref="F55" si="5">F47+7</f>
        <v>45606</v>
      </c>
      <c r="G55" s="58">
        <f>F55+1</f>
        <v>45607</v>
      </c>
      <c r="H55" s="151">
        <f>F55+4</f>
        <v>45610</v>
      </c>
      <c r="I55" s="270" t="s">
        <v>521</v>
      </c>
      <c r="J55" s="366" t="s">
        <v>522</v>
      </c>
      <c r="K55" s="406"/>
      <c r="L55" s="112"/>
      <c r="M55" s="309">
        <f>M47+7</f>
        <v>45617</v>
      </c>
      <c r="N55" s="309">
        <f>M55+1</f>
        <v>45618</v>
      </c>
      <c r="O55" s="309">
        <f>M55+11</f>
        <v>45628</v>
      </c>
      <c r="P55" s="270" t="s">
        <v>565</v>
      </c>
      <c r="Q55" s="357" t="s">
        <v>592</v>
      </c>
      <c r="R55" s="197"/>
      <c r="S55" s="264">
        <f>S47+7</f>
        <v>45634</v>
      </c>
      <c r="T55" s="264">
        <f>S55+1</f>
        <v>45635</v>
      </c>
      <c r="U55" s="264">
        <f>S55+29</f>
        <v>45663</v>
      </c>
      <c r="V55" s="496"/>
      <c r="W55" s="495"/>
      <c r="X55" s="495"/>
      <c r="Y55" s="317" t="s">
        <v>490</v>
      </c>
      <c r="Z55" s="318"/>
    </row>
    <row r="56" spans="1:26" x14ac:dyDescent="0.25">
      <c r="A56" s="59" t="s">
        <v>187</v>
      </c>
      <c r="B56" s="60" t="s">
        <v>39</v>
      </c>
      <c r="C56" s="61">
        <v>446</v>
      </c>
      <c r="D56" s="62" t="s">
        <v>36</v>
      </c>
      <c r="E56" s="63" t="s">
        <v>40</v>
      </c>
      <c r="F56" s="64">
        <f>F55+3</f>
        <v>45609</v>
      </c>
      <c r="G56" s="64">
        <f>F56+1</f>
        <v>45610</v>
      </c>
      <c r="H56" s="148">
        <f>F56+1</f>
        <v>45610</v>
      </c>
      <c r="I56" s="271"/>
      <c r="J56" s="367"/>
      <c r="K56" s="407"/>
      <c r="L56" s="51"/>
      <c r="M56" s="310"/>
      <c r="N56" s="310"/>
      <c r="O56" s="310"/>
      <c r="P56" s="271"/>
      <c r="Q56" s="359"/>
      <c r="R56" s="198"/>
      <c r="S56" s="265"/>
      <c r="T56" s="265"/>
      <c r="U56" s="265"/>
      <c r="V56" s="494"/>
      <c r="W56" s="493"/>
      <c r="X56" s="493"/>
      <c r="Y56" s="319"/>
      <c r="Z56" s="320"/>
    </row>
    <row r="57" spans="1:26" ht="15.75" thickBot="1" x14ac:dyDescent="0.3">
      <c r="A57" s="204" t="s">
        <v>330</v>
      </c>
      <c r="B57" s="75" t="s">
        <v>35</v>
      </c>
      <c r="C57" s="67">
        <v>446</v>
      </c>
      <c r="D57" s="68" t="s">
        <v>36</v>
      </c>
      <c r="E57" s="69" t="s">
        <v>41</v>
      </c>
      <c r="F57" s="70">
        <f>F49+7</f>
        <v>45607</v>
      </c>
      <c r="G57" s="70">
        <f>F57+1</f>
        <v>45608</v>
      </c>
      <c r="H57" s="187">
        <f>F57+2</f>
        <v>45609</v>
      </c>
      <c r="I57" s="271"/>
      <c r="J57" s="367"/>
      <c r="K57" s="407"/>
      <c r="L57" s="51"/>
      <c r="M57" s="310"/>
      <c r="N57" s="310"/>
      <c r="O57" s="310"/>
      <c r="P57" s="271"/>
      <c r="Q57" s="359"/>
      <c r="R57" s="198"/>
      <c r="S57" s="265"/>
      <c r="T57" s="265"/>
      <c r="U57" s="265"/>
      <c r="V57" s="494"/>
      <c r="W57" s="493"/>
      <c r="X57" s="493"/>
      <c r="Y57" s="321"/>
      <c r="Z57" s="322"/>
    </row>
    <row r="58" spans="1:26" x14ac:dyDescent="0.25">
      <c r="A58" s="204" t="s">
        <v>329</v>
      </c>
      <c r="B58" s="66" t="s">
        <v>76</v>
      </c>
      <c r="C58" s="67">
        <v>443</v>
      </c>
      <c r="D58" s="68" t="s">
        <v>77</v>
      </c>
      <c r="E58" s="69" t="s">
        <v>41</v>
      </c>
      <c r="F58" s="70">
        <f>F55</f>
        <v>45606</v>
      </c>
      <c r="G58" s="70">
        <f>F58+1</f>
        <v>45607</v>
      </c>
      <c r="H58" s="187">
        <f>F58+4</f>
        <v>45610</v>
      </c>
      <c r="I58" s="271"/>
      <c r="J58" s="367"/>
      <c r="K58" s="407"/>
      <c r="L58" s="51"/>
      <c r="M58" s="310"/>
      <c r="N58" s="310"/>
      <c r="O58" s="310"/>
      <c r="P58" s="271"/>
      <c r="Q58" s="359"/>
      <c r="R58" s="198"/>
      <c r="S58" s="265"/>
      <c r="T58" s="265"/>
      <c r="U58" s="265"/>
      <c r="V58" s="494"/>
      <c r="W58" s="493"/>
      <c r="X58" s="492"/>
      <c r="Y58" s="267" t="s">
        <v>317</v>
      </c>
      <c r="Z58" s="323">
        <f>Z50+7</f>
        <v>45678</v>
      </c>
    </row>
    <row r="59" spans="1:26" ht="15.75" thickBot="1" x14ac:dyDescent="0.3">
      <c r="A59" s="204" t="s">
        <v>551</v>
      </c>
      <c r="B59" s="66" t="s">
        <v>42</v>
      </c>
      <c r="C59" s="67">
        <v>444</v>
      </c>
      <c r="D59" s="68" t="s">
        <v>77</v>
      </c>
      <c r="E59" s="69" t="s">
        <v>41</v>
      </c>
      <c r="F59" s="70">
        <f>F55+1</f>
        <v>45607</v>
      </c>
      <c r="G59" s="70">
        <f>F59+1</f>
        <v>45608</v>
      </c>
      <c r="H59" s="187">
        <f>F59+2</f>
        <v>45609</v>
      </c>
      <c r="I59" s="271"/>
      <c r="J59" s="367"/>
      <c r="K59" s="407"/>
      <c r="L59" s="111"/>
      <c r="M59" s="310"/>
      <c r="N59" s="310"/>
      <c r="O59" s="310"/>
      <c r="P59" s="271"/>
      <c r="Q59" s="359"/>
      <c r="R59" s="198"/>
      <c r="S59" s="265"/>
      <c r="T59" s="265"/>
      <c r="U59" s="265"/>
      <c r="V59" s="494"/>
      <c r="W59" s="493"/>
      <c r="X59" s="492"/>
      <c r="Y59" s="268"/>
      <c r="Z59" s="324"/>
    </row>
    <row r="60" spans="1:26" ht="15.75" thickBot="1" x14ac:dyDescent="0.3">
      <c r="A60" s="121" t="s">
        <v>180</v>
      </c>
      <c r="B60" s="122" t="s">
        <v>150</v>
      </c>
      <c r="C60" s="123">
        <v>446</v>
      </c>
      <c r="D60" s="124" t="s">
        <v>36</v>
      </c>
      <c r="E60" s="100" t="s">
        <v>14</v>
      </c>
      <c r="F60" s="101">
        <f>F55+1</f>
        <v>45607</v>
      </c>
      <c r="G60" s="101">
        <f>F60</f>
        <v>45607</v>
      </c>
      <c r="H60" s="149">
        <f>F60+1</f>
        <v>45608</v>
      </c>
      <c r="I60" s="271"/>
      <c r="J60" s="367"/>
      <c r="K60" s="407"/>
      <c r="L60" s="113"/>
      <c r="M60" s="310"/>
      <c r="N60" s="310"/>
      <c r="O60" s="310"/>
      <c r="P60" s="271"/>
      <c r="Q60" s="359"/>
      <c r="R60" s="199"/>
      <c r="S60" s="265"/>
      <c r="T60" s="265"/>
      <c r="U60" s="265"/>
      <c r="V60" s="491"/>
      <c r="W60" s="490"/>
      <c r="X60" s="489"/>
      <c r="Y60" s="268"/>
      <c r="Z60" s="324"/>
    </row>
    <row r="61" spans="1:26" ht="15.75" thickBot="1" x14ac:dyDescent="0.3">
      <c r="A61" s="215" t="s">
        <v>241</v>
      </c>
      <c r="B61" s="109" t="s">
        <v>35</v>
      </c>
      <c r="C61" s="72">
        <v>445</v>
      </c>
      <c r="D61" s="110" t="s">
        <v>552</v>
      </c>
      <c r="E61" s="73" t="s">
        <v>14</v>
      </c>
      <c r="F61" s="74">
        <f>F55</f>
        <v>45606</v>
      </c>
      <c r="G61" s="74">
        <f>F61+1</f>
        <v>45607</v>
      </c>
      <c r="H61" s="188">
        <f>F61+1</f>
        <v>45607</v>
      </c>
      <c r="I61" s="272"/>
      <c r="J61" s="370"/>
      <c r="K61" s="408"/>
      <c r="M61" s="311"/>
      <c r="N61" s="311"/>
      <c r="O61" s="311"/>
      <c r="P61" s="272"/>
      <c r="Q61" s="361"/>
      <c r="S61" s="266"/>
      <c r="T61" s="266"/>
      <c r="U61" s="266"/>
      <c r="Y61" s="269"/>
      <c r="Z61" s="325"/>
    </row>
    <row r="62" spans="1:26" ht="15.75" thickBot="1" x14ac:dyDescent="0.3">
      <c r="D62" s="22"/>
      <c r="E62" s="22"/>
    </row>
    <row r="63" spans="1:26" x14ac:dyDescent="0.25">
      <c r="A63" s="217" t="s">
        <v>82</v>
      </c>
      <c r="B63" s="54" t="s">
        <v>39</v>
      </c>
      <c r="C63" s="55">
        <v>447</v>
      </c>
      <c r="D63" s="56" t="s">
        <v>36</v>
      </c>
      <c r="E63" s="57" t="s">
        <v>37</v>
      </c>
      <c r="F63" s="58">
        <f t="shared" ref="F63" si="6">F55+7</f>
        <v>45613</v>
      </c>
      <c r="G63" s="58">
        <f>F63+1</f>
        <v>45614</v>
      </c>
      <c r="H63" s="151">
        <f>F63+4</f>
        <v>45617</v>
      </c>
      <c r="I63" s="270" t="s">
        <v>191</v>
      </c>
      <c r="J63" s="366" t="s">
        <v>540</v>
      </c>
      <c r="K63" s="406"/>
      <c r="L63" s="112"/>
      <c r="M63" s="309">
        <f>M55+7</f>
        <v>45624</v>
      </c>
      <c r="N63" s="309">
        <f>M63+1</f>
        <v>45625</v>
      </c>
      <c r="O63" s="309">
        <f>M63+11</f>
        <v>45635</v>
      </c>
      <c r="P63" s="270" t="s">
        <v>596</v>
      </c>
      <c r="Q63" s="357" t="s">
        <v>593</v>
      </c>
      <c r="R63" s="197"/>
      <c r="S63" s="264">
        <f>S55+7</f>
        <v>45641</v>
      </c>
      <c r="T63" s="264">
        <f>S63+1</f>
        <v>45642</v>
      </c>
      <c r="U63" s="264">
        <f>S63+29</f>
        <v>45670</v>
      </c>
      <c r="V63" s="496"/>
      <c r="W63" s="495"/>
      <c r="X63" s="495"/>
      <c r="Y63" s="317" t="s">
        <v>490</v>
      </c>
      <c r="Z63" s="318"/>
    </row>
    <row r="64" spans="1:26" x14ac:dyDescent="0.25">
      <c r="A64" s="59" t="s">
        <v>82</v>
      </c>
      <c r="B64" s="60" t="s">
        <v>39</v>
      </c>
      <c r="C64" s="61">
        <v>447</v>
      </c>
      <c r="D64" s="62" t="s">
        <v>36</v>
      </c>
      <c r="E64" s="63" t="s">
        <v>40</v>
      </c>
      <c r="F64" s="64">
        <f>F63+3</f>
        <v>45616</v>
      </c>
      <c r="G64" s="64">
        <f>F64+1</f>
        <v>45617</v>
      </c>
      <c r="H64" s="148">
        <f>F64+1</f>
        <v>45617</v>
      </c>
      <c r="I64" s="271"/>
      <c r="J64" s="367"/>
      <c r="K64" s="407"/>
      <c r="L64" s="51"/>
      <c r="M64" s="310"/>
      <c r="N64" s="310"/>
      <c r="O64" s="310"/>
      <c r="P64" s="271"/>
      <c r="Q64" s="359"/>
      <c r="R64" s="198"/>
      <c r="S64" s="265"/>
      <c r="T64" s="265"/>
      <c r="U64" s="265"/>
      <c r="V64" s="494"/>
      <c r="W64" s="493"/>
      <c r="X64" s="493"/>
      <c r="Y64" s="319"/>
      <c r="Z64" s="320"/>
    </row>
    <row r="65" spans="1:26" ht="15.75" thickBot="1" x14ac:dyDescent="0.3">
      <c r="A65" s="204" t="s">
        <v>533</v>
      </c>
      <c r="B65" s="75" t="s">
        <v>35</v>
      </c>
      <c r="C65" s="67">
        <v>447</v>
      </c>
      <c r="D65" s="68" t="s">
        <v>36</v>
      </c>
      <c r="E65" s="69" t="s">
        <v>41</v>
      </c>
      <c r="F65" s="70">
        <f>F57+7</f>
        <v>45614</v>
      </c>
      <c r="G65" s="70">
        <f>F65+1</f>
        <v>45615</v>
      </c>
      <c r="H65" s="187">
        <f>F65+2</f>
        <v>45616</v>
      </c>
      <c r="I65" s="271"/>
      <c r="J65" s="367"/>
      <c r="K65" s="407"/>
      <c r="L65" s="51"/>
      <c r="M65" s="310"/>
      <c r="N65" s="310"/>
      <c r="O65" s="310"/>
      <c r="P65" s="271"/>
      <c r="Q65" s="359"/>
      <c r="R65" s="198"/>
      <c r="S65" s="265"/>
      <c r="T65" s="265"/>
      <c r="U65" s="265"/>
      <c r="V65" s="494"/>
      <c r="W65" s="493"/>
      <c r="X65" s="493"/>
      <c r="Y65" s="321"/>
      <c r="Z65" s="322"/>
    </row>
    <row r="66" spans="1:26" x14ac:dyDescent="0.25">
      <c r="A66" s="204" t="s">
        <v>177</v>
      </c>
      <c r="B66" s="66" t="s">
        <v>76</v>
      </c>
      <c r="C66" s="67">
        <v>444</v>
      </c>
      <c r="D66" s="68" t="s">
        <v>77</v>
      </c>
      <c r="E66" s="69" t="s">
        <v>41</v>
      </c>
      <c r="F66" s="70">
        <f>F63</f>
        <v>45613</v>
      </c>
      <c r="G66" s="70">
        <f>F66+1</f>
        <v>45614</v>
      </c>
      <c r="H66" s="187">
        <f>F66+4</f>
        <v>45617</v>
      </c>
      <c r="I66" s="271"/>
      <c r="J66" s="367"/>
      <c r="K66" s="407"/>
      <c r="L66" s="51"/>
      <c r="M66" s="310"/>
      <c r="N66" s="310"/>
      <c r="O66" s="310"/>
      <c r="P66" s="271"/>
      <c r="Q66" s="359"/>
      <c r="R66" s="198"/>
      <c r="S66" s="265"/>
      <c r="T66" s="265"/>
      <c r="U66" s="265"/>
      <c r="V66" s="494"/>
      <c r="W66" s="493"/>
      <c r="X66" s="492"/>
      <c r="Y66" s="267" t="s">
        <v>317</v>
      </c>
      <c r="Z66" s="323">
        <f>Z58+7</f>
        <v>45685</v>
      </c>
    </row>
    <row r="67" spans="1:26" ht="15.75" thickBot="1" x14ac:dyDescent="0.3">
      <c r="A67" s="204" t="s">
        <v>338</v>
      </c>
      <c r="B67" s="66" t="s">
        <v>42</v>
      </c>
      <c r="C67" s="67">
        <v>445</v>
      </c>
      <c r="D67" s="68" t="s">
        <v>77</v>
      </c>
      <c r="E67" s="69" t="s">
        <v>41</v>
      </c>
      <c r="F67" s="70">
        <f>F63+1</f>
        <v>45614</v>
      </c>
      <c r="G67" s="70">
        <f>F67+1</f>
        <v>45615</v>
      </c>
      <c r="H67" s="187">
        <f>F67+2</f>
        <v>45616</v>
      </c>
      <c r="I67" s="271"/>
      <c r="J67" s="367"/>
      <c r="K67" s="407"/>
      <c r="L67" s="111"/>
      <c r="M67" s="310"/>
      <c r="N67" s="310"/>
      <c r="O67" s="310"/>
      <c r="P67" s="271"/>
      <c r="Q67" s="359"/>
      <c r="R67" s="198"/>
      <c r="S67" s="265"/>
      <c r="T67" s="265"/>
      <c r="U67" s="265"/>
      <c r="V67" s="494"/>
      <c r="W67" s="493"/>
      <c r="X67" s="492"/>
      <c r="Y67" s="268"/>
      <c r="Z67" s="324"/>
    </row>
    <row r="68" spans="1:26" ht="15.75" thickBot="1" x14ac:dyDescent="0.3">
      <c r="A68" s="223" t="s">
        <v>532</v>
      </c>
      <c r="B68" s="122" t="s">
        <v>150</v>
      </c>
      <c r="C68" s="123">
        <v>447</v>
      </c>
      <c r="D68" s="124" t="s">
        <v>36</v>
      </c>
      <c r="E68" s="100" t="s">
        <v>14</v>
      </c>
      <c r="F68" s="101">
        <f>F63+1</f>
        <v>45614</v>
      </c>
      <c r="G68" s="101">
        <f>F68</f>
        <v>45614</v>
      </c>
      <c r="H68" s="149">
        <f>F68+1</f>
        <v>45615</v>
      </c>
      <c r="I68" s="271"/>
      <c r="J68" s="367"/>
      <c r="K68" s="407"/>
      <c r="L68" s="113"/>
      <c r="M68" s="310"/>
      <c r="N68" s="310"/>
      <c r="O68" s="310"/>
      <c r="P68" s="271"/>
      <c r="Q68" s="359"/>
      <c r="R68" s="199"/>
      <c r="S68" s="265"/>
      <c r="T68" s="265"/>
      <c r="U68" s="265"/>
      <c r="V68" s="491"/>
      <c r="W68" s="490"/>
      <c r="X68" s="489"/>
      <c r="Y68" s="268"/>
      <c r="Z68" s="324"/>
    </row>
    <row r="69" spans="1:26" ht="15.75" thickBot="1" x14ac:dyDescent="0.3">
      <c r="A69" s="215" t="s">
        <v>48</v>
      </c>
      <c r="B69" s="109" t="s">
        <v>35</v>
      </c>
      <c r="C69" s="72">
        <v>446</v>
      </c>
      <c r="D69" s="110" t="s">
        <v>552</v>
      </c>
      <c r="E69" s="73" t="s">
        <v>14</v>
      </c>
      <c r="F69" s="74">
        <f>F63</f>
        <v>45613</v>
      </c>
      <c r="G69" s="74">
        <f>F69+1</f>
        <v>45614</v>
      </c>
      <c r="H69" s="188">
        <f>F69+1</f>
        <v>45614</v>
      </c>
      <c r="I69" s="272"/>
      <c r="J69" s="370"/>
      <c r="K69" s="408"/>
      <c r="M69" s="311"/>
      <c r="N69" s="311"/>
      <c r="O69" s="311"/>
      <c r="P69" s="272"/>
      <c r="Q69" s="361"/>
      <c r="S69" s="266"/>
      <c r="T69" s="266"/>
      <c r="U69" s="266"/>
      <c r="Y69" s="269"/>
      <c r="Z69" s="325"/>
    </row>
    <row r="70" spans="1:26" ht="15.75" thickBot="1" x14ac:dyDescent="0.3">
      <c r="D70" s="22"/>
      <c r="E70" s="22"/>
    </row>
    <row r="71" spans="1:26" x14ac:dyDescent="0.25">
      <c r="A71" s="217" t="s">
        <v>47</v>
      </c>
      <c r="B71" s="54" t="s">
        <v>39</v>
      </c>
      <c r="C71" s="55">
        <v>448</v>
      </c>
      <c r="D71" s="56" t="s">
        <v>36</v>
      </c>
      <c r="E71" s="57" t="s">
        <v>37</v>
      </c>
      <c r="F71" s="58">
        <f t="shared" ref="F71" si="7">F63+7</f>
        <v>45620</v>
      </c>
      <c r="G71" s="58">
        <f>F71+1</f>
        <v>45621</v>
      </c>
      <c r="H71" s="151">
        <f>F71+4</f>
        <v>45624</v>
      </c>
      <c r="I71" s="270" t="s">
        <v>198</v>
      </c>
      <c r="J71" s="366" t="s">
        <v>581</v>
      </c>
      <c r="K71" s="406"/>
      <c r="L71" s="112"/>
      <c r="M71" s="309">
        <f>M63+7</f>
        <v>45631</v>
      </c>
      <c r="N71" s="309">
        <f>M71+1</f>
        <v>45632</v>
      </c>
      <c r="O71" s="309">
        <f>M71+11</f>
        <v>45642</v>
      </c>
      <c r="P71" s="270" t="s">
        <v>567</v>
      </c>
      <c r="Q71" s="357" t="s">
        <v>594</v>
      </c>
      <c r="R71" s="197"/>
      <c r="S71" s="264">
        <f>S63+7</f>
        <v>45648</v>
      </c>
      <c r="T71" s="264">
        <f>S71+1</f>
        <v>45649</v>
      </c>
      <c r="U71" s="264">
        <f>S71+29</f>
        <v>45677</v>
      </c>
      <c r="V71" s="496"/>
      <c r="W71" s="495"/>
      <c r="X71" s="495"/>
      <c r="Y71" s="317" t="s">
        <v>490</v>
      </c>
      <c r="Z71" s="318"/>
    </row>
    <row r="72" spans="1:26" x14ac:dyDescent="0.25">
      <c r="A72" s="59" t="s">
        <v>47</v>
      </c>
      <c r="B72" s="60" t="s">
        <v>39</v>
      </c>
      <c r="C72" s="61">
        <v>448</v>
      </c>
      <c r="D72" s="62" t="s">
        <v>36</v>
      </c>
      <c r="E72" s="63" t="s">
        <v>40</v>
      </c>
      <c r="F72" s="64">
        <f>F71+3</f>
        <v>45623</v>
      </c>
      <c r="G72" s="64">
        <f>F72+1</f>
        <v>45624</v>
      </c>
      <c r="H72" s="148">
        <f>F72+1</f>
        <v>45624</v>
      </c>
      <c r="I72" s="271"/>
      <c r="J72" s="367"/>
      <c r="K72" s="407"/>
      <c r="L72" s="51"/>
      <c r="M72" s="310"/>
      <c r="N72" s="310"/>
      <c r="O72" s="310"/>
      <c r="P72" s="271"/>
      <c r="Q72" s="359"/>
      <c r="R72" s="198"/>
      <c r="S72" s="265"/>
      <c r="T72" s="265"/>
      <c r="U72" s="265"/>
      <c r="V72" s="494"/>
      <c r="W72" s="493"/>
      <c r="X72" s="493"/>
      <c r="Y72" s="319"/>
      <c r="Z72" s="320"/>
    </row>
    <row r="73" spans="1:26" ht="15.75" thickBot="1" x14ac:dyDescent="0.3">
      <c r="A73" s="204" t="s">
        <v>415</v>
      </c>
      <c r="B73" s="75" t="s">
        <v>35</v>
      </c>
      <c r="C73" s="67">
        <v>448</v>
      </c>
      <c r="D73" s="68" t="s">
        <v>36</v>
      </c>
      <c r="E73" s="69" t="s">
        <v>41</v>
      </c>
      <c r="F73" s="70">
        <f>F65+7</f>
        <v>45621</v>
      </c>
      <c r="G73" s="70">
        <f>F73+1</f>
        <v>45622</v>
      </c>
      <c r="H73" s="187">
        <f>F73+2</f>
        <v>45623</v>
      </c>
      <c r="I73" s="271"/>
      <c r="J73" s="367"/>
      <c r="K73" s="407"/>
      <c r="L73" s="51"/>
      <c r="M73" s="310"/>
      <c r="N73" s="310"/>
      <c r="O73" s="310"/>
      <c r="P73" s="271"/>
      <c r="Q73" s="359"/>
      <c r="R73" s="198"/>
      <c r="S73" s="265"/>
      <c r="T73" s="265"/>
      <c r="U73" s="265"/>
      <c r="V73" s="494"/>
      <c r="W73" s="493"/>
      <c r="X73" s="493"/>
      <c r="Y73" s="321"/>
      <c r="Z73" s="322"/>
    </row>
    <row r="74" spans="1:26" x14ac:dyDescent="0.25">
      <c r="A74" s="204" t="s">
        <v>289</v>
      </c>
      <c r="B74" s="66" t="s">
        <v>76</v>
      </c>
      <c r="C74" s="67">
        <v>445</v>
      </c>
      <c r="D74" s="68" t="s">
        <v>77</v>
      </c>
      <c r="E74" s="69" t="s">
        <v>41</v>
      </c>
      <c r="F74" s="70">
        <f>F71</f>
        <v>45620</v>
      </c>
      <c r="G74" s="70">
        <f>F74+1</f>
        <v>45621</v>
      </c>
      <c r="H74" s="187">
        <f>F74+4</f>
        <v>45624</v>
      </c>
      <c r="I74" s="271"/>
      <c r="J74" s="367"/>
      <c r="K74" s="407"/>
      <c r="L74" s="51"/>
      <c r="M74" s="310"/>
      <c r="N74" s="310"/>
      <c r="O74" s="310"/>
      <c r="P74" s="271"/>
      <c r="Q74" s="359"/>
      <c r="R74" s="198"/>
      <c r="S74" s="265"/>
      <c r="T74" s="265"/>
      <c r="U74" s="265"/>
      <c r="V74" s="494"/>
      <c r="W74" s="493"/>
      <c r="X74" s="492"/>
      <c r="Y74" s="267" t="s">
        <v>317</v>
      </c>
      <c r="Z74" s="323">
        <f>Z66+7</f>
        <v>45692</v>
      </c>
    </row>
    <row r="75" spans="1:26" ht="15.75" thickBot="1" x14ac:dyDescent="0.3">
      <c r="A75" s="204" t="s">
        <v>323</v>
      </c>
      <c r="B75" s="66" t="s">
        <v>42</v>
      </c>
      <c r="C75" s="67">
        <v>446</v>
      </c>
      <c r="D75" s="68" t="s">
        <v>77</v>
      </c>
      <c r="E75" s="69" t="s">
        <v>41</v>
      </c>
      <c r="F75" s="70">
        <f>F71+1</f>
        <v>45621</v>
      </c>
      <c r="G75" s="70">
        <f>F75+1</f>
        <v>45622</v>
      </c>
      <c r="H75" s="187">
        <f>F75+2</f>
        <v>45623</v>
      </c>
      <c r="I75" s="271"/>
      <c r="J75" s="367"/>
      <c r="K75" s="407"/>
      <c r="L75" s="111"/>
      <c r="M75" s="310"/>
      <c r="N75" s="310"/>
      <c r="O75" s="310"/>
      <c r="P75" s="271"/>
      <c r="Q75" s="359"/>
      <c r="R75" s="198"/>
      <c r="S75" s="265"/>
      <c r="T75" s="265"/>
      <c r="U75" s="265"/>
      <c r="V75" s="494"/>
      <c r="W75" s="493"/>
      <c r="X75" s="492"/>
      <c r="Y75" s="268"/>
      <c r="Z75" s="324"/>
    </row>
    <row r="76" spans="1:26" ht="15.75" thickBot="1" x14ac:dyDescent="0.3">
      <c r="A76" s="223" t="s">
        <v>316</v>
      </c>
      <c r="B76" s="122" t="s">
        <v>150</v>
      </c>
      <c r="C76" s="123">
        <v>448</v>
      </c>
      <c r="D76" s="124" t="s">
        <v>36</v>
      </c>
      <c r="E76" s="100" t="s">
        <v>14</v>
      </c>
      <c r="F76" s="101">
        <f>F71+1</f>
        <v>45621</v>
      </c>
      <c r="G76" s="101">
        <f>F76</f>
        <v>45621</v>
      </c>
      <c r="H76" s="149">
        <f>F76+1</f>
        <v>45622</v>
      </c>
      <c r="I76" s="271"/>
      <c r="J76" s="367"/>
      <c r="K76" s="407"/>
      <c r="L76" s="113"/>
      <c r="M76" s="310"/>
      <c r="N76" s="310"/>
      <c r="O76" s="310"/>
      <c r="P76" s="271"/>
      <c r="Q76" s="359"/>
      <c r="R76" s="199"/>
      <c r="S76" s="265"/>
      <c r="T76" s="265"/>
      <c r="U76" s="265"/>
      <c r="V76" s="491"/>
      <c r="W76" s="490"/>
      <c r="X76" s="489"/>
      <c r="Y76" s="268"/>
      <c r="Z76" s="324"/>
    </row>
    <row r="77" spans="1:26" ht="15.75" thickBot="1" x14ac:dyDescent="0.3">
      <c r="A77" s="215" t="s">
        <v>330</v>
      </c>
      <c r="B77" s="109" t="s">
        <v>35</v>
      </c>
      <c r="C77" s="72">
        <v>447</v>
      </c>
      <c r="D77" s="110" t="s">
        <v>552</v>
      </c>
      <c r="E77" s="73" t="s">
        <v>14</v>
      </c>
      <c r="F77" s="74">
        <f>F71</f>
        <v>45620</v>
      </c>
      <c r="G77" s="74">
        <f>F77+1</f>
        <v>45621</v>
      </c>
      <c r="H77" s="188">
        <f>F77+1</f>
        <v>45621</v>
      </c>
      <c r="I77" s="272"/>
      <c r="J77" s="370"/>
      <c r="K77" s="408"/>
      <c r="M77" s="311"/>
      <c r="N77" s="311"/>
      <c r="O77" s="311"/>
      <c r="P77" s="272"/>
      <c r="Q77" s="361"/>
      <c r="S77" s="266"/>
      <c r="T77" s="266"/>
      <c r="U77" s="266"/>
      <c r="Y77" s="269"/>
      <c r="Z77" s="325"/>
    </row>
    <row r="78" spans="1:26" x14ac:dyDescent="0.25">
      <c r="A78" s="13" t="s">
        <v>52</v>
      </c>
      <c r="B78" s="14"/>
      <c r="C78" s="14"/>
      <c r="D78" s="14"/>
      <c r="E78" s="17"/>
      <c r="F78" s="14"/>
      <c r="G78" s="14"/>
      <c r="H78" s="14"/>
    </row>
    <row r="79" spans="1:26" x14ac:dyDescent="0.25">
      <c r="A79" s="292" t="s">
        <v>53</v>
      </c>
      <c r="B79" s="293"/>
      <c r="C79" s="293"/>
      <c r="D79" s="293"/>
      <c r="E79" s="293"/>
      <c r="F79" s="294"/>
      <c r="G79" s="313" t="s">
        <v>530</v>
      </c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</row>
    <row r="80" spans="1:26" x14ac:dyDescent="0.25">
      <c r="A80" s="298"/>
      <c r="B80" s="287"/>
      <c r="C80" s="287"/>
      <c r="D80" s="287"/>
      <c r="E80" s="287"/>
      <c r="F80" s="288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</row>
    <row r="81" spans="1:24" x14ac:dyDescent="0.25">
      <c r="A81" s="298"/>
      <c r="B81" s="287"/>
      <c r="C81" s="287"/>
      <c r="D81" s="287"/>
      <c r="E81" s="287"/>
      <c r="F81" s="288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</row>
    <row r="82" spans="1:24" x14ac:dyDescent="0.25">
      <c r="A82" s="286"/>
      <c r="B82" s="287"/>
      <c r="C82" s="287"/>
      <c r="D82" s="287"/>
      <c r="E82" s="287"/>
      <c r="F82" s="288"/>
      <c r="G82" s="312"/>
      <c r="H82" s="312"/>
      <c r="I82" s="312"/>
      <c r="J82" s="312"/>
      <c r="K82" s="312"/>
      <c r="L82" s="312"/>
      <c r="M82" s="312"/>
      <c r="N82" s="312"/>
      <c r="O82" s="312"/>
      <c r="P82" s="312"/>
      <c r="Q82" s="312"/>
      <c r="R82" s="312"/>
      <c r="S82" s="312"/>
      <c r="T82" s="312"/>
      <c r="U82" s="312"/>
      <c r="V82" s="312"/>
      <c r="W82" s="312"/>
      <c r="X82" s="312"/>
    </row>
    <row r="83" spans="1:24" x14ac:dyDescent="0.25">
      <c r="A83" s="1"/>
      <c r="B83" s="1"/>
      <c r="C83" s="1"/>
      <c r="D83" s="5"/>
      <c r="E83" s="5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x14ac:dyDescent="0.25">
      <c r="A84" s="1"/>
      <c r="B84" s="1"/>
      <c r="C84" s="1"/>
      <c r="D84" s="5"/>
      <c r="E84" s="5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x14ac:dyDescent="0.3">
      <c r="A85" s="15" t="s">
        <v>54</v>
      </c>
      <c r="B85" s="16"/>
      <c r="C85" s="16"/>
      <c r="D85" s="17"/>
      <c r="E85" s="5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"/>
    </row>
    <row r="86" spans="1:24" ht="15.75" x14ac:dyDescent="0.3">
      <c r="A86" s="18" t="s">
        <v>55</v>
      </c>
      <c r="B86" s="19"/>
      <c r="C86" s="19"/>
      <c r="D86" s="20"/>
      <c r="E86" s="5"/>
      <c r="F86" s="18"/>
      <c r="G86" s="19"/>
      <c r="H86" s="18" t="s">
        <v>56</v>
      </c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"/>
    </row>
    <row r="87" spans="1:24" ht="15.75" x14ac:dyDescent="0.3">
      <c r="A87" s="18" t="s">
        <v>57</v>
      </c>
      <c r="B87" s="19"/>
      <c r="C87" s="19"/>
      <c r="D87" s="20"/>
      <c r="E87" s="5"/>
      <c r="F87" s="18"/>
      <c r="G87" s="19"/>
      <c r="H87" s="18" t="s">
        <v>58</v>
      </c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"/>
    </row>
    <row r="88" spans="1:24" x14ac:dyDescent="0.25">
      <c r="A88" s="1" t="s">
        <v>59</v>
      </c>
      <c r="B88" s="1"/>
      <c r="C88" s="1"/>
      <c r="D88" s="5"/>
      <c r="E88" s="5"/>
      <c r="F88" s="1"/>
      <c r="G88" s="1"/>
      <c r="H88" s="1" t="s">
        <v>60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x14ac:dyDescent="0.25">
      <c r="A89" s="21" t="s">
        <v>61</v>
      </c>
      <c r="B89" s="1"/>
      <c r="C89" s="1"/>
      <c r="D89" s="5"/>
      <c r="E89" s="5"/>
      <c r="F89" s="1"/>
      <c r="G89" s="1"/>
      <c r="H89" s="21" t="s">
        <v>62</v>
      </c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1"/>
    </row>
    <row r="90" spans="1:24" x14ac:dyDescent="0.25">
      <c r="A90" s="1"/>
      <c r="B90" s="1"/>
      <c r="C90" s="1"/>
      <c r="D90" s="5"/>
      <c r="E90" s="5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x14ac:dyDescent="0.25">
      <c r="A91" s="1" t="s">
        <v>63</v>
      </c>
      <c r="B91" s="1"/>
      <c r="C91" s="1"/>
      <c r="D91" s="5"/>
      <c r="E91" s="5"/>
      <c r="F91" s="1"/>
      <c r="G91" s="1"/>
      <c r="H91" s="1" t="s">
        <v>64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x14ac:dyDescent="0.25">
      <c r="A92" s="21" t="s">
        <v>65</v>
      </c>
      <c r="B92" s="1"/>
      <c r="C92" s="1"/>
      <c r="D92" s="5"/>
      <c r="E92" s="5"/>
      <c r="F92" s="1"/>
      <c r="G92" s="1"/>
      <c r="H92" s="21" t="s">
        <v>66</v>
      </c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1"/>
    </row>
  </sheetData>
  <mergeCells count="139">
    <mergeCell ref="Q71:Q77"/>
    <mergeCell ref="S71:S77"/>
    <mergeCell ref="T71:T77"/>
    <mergeCell ref="U71:U77"/>
    <mergeCell ref="Y71:Z73"/>
    <mergeCell ref="Y74:Y77"/>
    <mergeCell ref="Z74:Z77"/>
    <mergeCell ref="I71:I77"/>
    <mergeCell ref="J71:K77"/>
    <mergeCell ref="M71:M77"/>
    <mergeCell ref="N71:N77"/>
    <mergeCell ref="O71:O77"/>
    <mergeCell ref="P71:P77"/>
    <mergeCell ref="N31:N37"/>
    <mergeCell ref="O31:O37"/>
    <mergeCell ref="P31:P37"/>
    <mergeCell ref="Q31:Q37"/>
    <mergeCell ref="S31:S37"/>
    <mergeCell ref="T31:T37"/>
    <mergeCell ref="Y7:Z9"/>
    <mergeCell ref="Y10:Y13"/>
    <mergeCell ref="Z10:Z13"/>
    <mergeCell ref="U31:U37"/>
    <mergeCell ref="Y31:Z33"/>
    <mergeCell ref="Y34:Y37"/>
    <mergeCell ref="Z34:Z37"/>
    <mergeCell ref="Y15:Z17"/>
    <mergeCell ref="Y18:Y21"/>
    <mergeCell ref="Z18:Z21"/>
    <mergeCell ref="I15:I21"/>
    <mergeCell ref="J15:K21"/>
    <mergeCell ref="M15:M21"/>
    <mergeCell ref="N15:N21"/>
    <mergeCell ref="O15:O21"/>
    <mergeCell ref="P15:P21"/>
    <mergeCell ref="Q15:Q21"/>
    <mergeCell ref="U55:U61"/>
    <mergeCell ref="U63:U69"/>
    <mergeCell ref="J7:K13"/>
    <mergeCell ref="M7:M13"/>
    <mergeCell ref="N7:N13"/>
    <mergeCell ref="U15:U21"/>
    <mergeCell ref="S15:S21"/>
    <mergeCell ref="T15:T21"/>
    <mergeCell ref="J31:K37"/>
    <mergeCell ref="M31:M37"/>
    <mergeCell ref="I7:I13"/>
    <mergeCell ref="O7:O13"/>
    <mergeCell ref="P7:P13"/>
    <mergeCell ref="U7:U13"/>
    <mergeCell ref="U23:U29"/>
    <mergeCell ref="Q39:Q45"/>
    <mergeCell ref="S39:S45"/>
    <mergeCell ref="T39:T45"/>
    <mergeCell ref="U39:U45"/>
    <mergeCell ref="I31:I37"/>
    <mergeCell ref="A82:F82"/>
    <mergeCell ref="G82:X82"/>
    <mergeCell ref="A79:F79"/>
    <mergeCell ref="G79:X79"/>
    <mergeCell ref="A80:F80"/>
    <mergeCell ref="G80:X80"/>
    <mergeCell ref="A81:F81"/>
    <mergeCell ref="G81:X81"/>
    <mergeCell ref="S7:S13"/>
    <mergeCell ref="T7:T13"/>
    <mergeCell ref="P5:P6"/>
    <mergeCell ref="Q5:R6"/>
    <mergeCell ref="S5:T5"/>
    <mergeCell ref="U5:X5"/>
    <mergeCell ref="U6:X6"/>
    <mergeCell ref="A4:F4"/>
    <mergeCell ref="A5:A6"/>
    <mergeCell ref="B5:D6"/>
    <mergeCell ref="E5:E6"/>
    <mergeCell ref="F5:G5"/>
    <mergeCell ref="I5:I6"/>
    <mergeCell ref="I23:I29"/>
    <mergeCell ref="J23:K29"/>
    <mergeCell ref="M23:M29"/>
    <mergeCell ref="N23:N29"/>
    <mergeCell ref="O23:O29"/>
    <mergeCell ref="P23:P29"/>
    <mergeCell ref="Y5:Z6"/>
    <mergeCell ref="J5:L6"/>
    <mergeCell ref="M5:N5"/>
    <mergeCell ref="Y23:Z25"/>
    <mergeCell ref="Y26:Y29"/>
    <mergeCell ref="Z26:Z29"/>
    <mergeCell ref="Q23:Q29"/>
    <mergeCell ref="S23:S29"/>
    <mergeCell ref="T23:T29"/>
    <mergeCell ref="Q7:Q13"/>
    <mergeCell ref="U47:U53"/>
    <mergeCell ref="Y47:Z49"/>
    <mergeCell ref="Y50:Y53"/>
    <mergeCell ref="Z50:Z53"/>
    <mergeCell ref="I39:I45"/>
    <mergeCell ref="J39:K45"/>
    <mergeCell ref="M39:M45"/>
    <mergeCell ref="N39:N45"/>
    <mergeCell ref="O39:O45"/>
    <mergeCell ref="P39:P45"/>
    <mergeCell ref="I47:I53"/>
    <mergeCell ref="J47:K53"/>
    <mergeCell ref="M47:M53"/>
    <mergeCell ref="N47:N53"/>
    <mergeCell ref="O47:O53"/>
    <mergeCell ref="P47:P53"/>
    <mergeCell ref="P55:P61"/>
    <mergeCell ref="Q55:Q61"/>
    <mergeCell ref="S55:S61"/>
    <mergeCell ref="T55:T61"/>
    <mergeCell ref="Y39:Z41"/>
    <mergeCell ref="Y42:Y45"/>
    <mergeCell ref="Z42:Z45"/>
    <mergeCell ref="Q47:Q53"/>
    <mergeCell ref="S47:S53"/>
    <mergeCell ref="T47:T53"/>
    <mergeCell ref="S63:S69"/>
    <mergeCell ref="T63:T69"/>
    <mergeCell ref="Y55:Z57"/>
    <mergeCell ref="Y58:Y61"/>
    <mergeCell ref="Z58:Z61"/>
    <mergeCell ref="I55:I61"/>
    <mergeCell ref="J55:K61"/>
    <mergeCell ref="M55:M61"/>
    <mergeCell ref="N55:N61"/>
    <mergeCell ref="O55:O61"/>
    <mergeCell ref="Y63:Z65"/>
    <mergeCell ref="Y66:Y69"/>
    <mergeCell ref="Z66:Z69"/>
    <mergeCell ref="I63:I69"/>
    <mergeCell ref="J63:K69"/>
    <mergeCell ref="M63:M69"/>
    <mergeCell ref="N63:N69"/>
    <mergeCell ref="O63:O69"/>
    <mergeCell ref="P63:P69"/>
    <mergeCell ref="Q63:Q69"/>
  </mergeCells>
  <conditionalFormatting sqref="F9:H9">
    <cfRule type="timePeriod" dxfId="45" priority="18" timePeriod="lastMonth">
      <formula>AND(MONTH(F9)=MONTH(EDATE(TODAY(),0-1)),YEAR(F9)=YEAR(EDATE(TODAY(),0-1)))</formula>
    </cfRule>
  </conditionalFormatting>
  <conditionalFormatting sqref="F11:H11">
    <cfRule type="timePeriod" dxfId="44" priority="17" timePeriod="lastMonth">
      <formula>AND(MONTH(F11)=MONTH(EDATE(TODAY(),0-1)),YEAR(F11)=YEAR(EDATE(TODAY(),0-1)))</formula>
    </cfRule>
  </conditionalFormatting>
  <conditionalFormatting sqref="F17:H17">
    <cfRule type="timePeriod" dxfId="43" priority="16" timePeriod="lastMonth">
      <formula>AND(MONTH(F17)=MONTH(EDATE(TODAY(),0-1)),YEAR(F17)=YEAR(EDATE(TODAY(),0-1)))</formula>
    </cfRule>
  </conditionalFormatting>
  <conditionalFormatting sqref="F19:H19">
    <cfRule type="timePeriod" dxfId="42" priority="15" timePeriod="lastMonth">
      <formula>AND(MONTH(F19)=MONTH(EDATE(TODAY(),0-1)),YEAR(F19)=YEAR(EDATE(TODAY(),0-1)))</formula>
    </cfRule>
  </conditionalFormatting>
  <conditionalFormatting sqref="F25:H25">
    <cfRule type="timePeriod" dxfId="41" priority="12" timePeriod="lastMonth">
      <formula>AND(MONTH(F25)=MONTH(EDATE(TODAY(),0-1)),YEAR(F25)=YEAR(EDATE(TODAY(),0-1)))</formula>
    </cfRule>
  </conditionalFormatting>
  <conditionalFormatting sqref="F27:H27">
    <cfRule type="timePeriod" dxfId="40" priority="14" timePeriod="lastMonth">
      <formula>AND(MONTH(F27)=MONTH(EDATE(TODAY(),0-1)),YEAR(F27)=YEAR(EDATE(TODAY(),0-1)))</formula>
    </cfRule>
  </conditionalFormatting>
  <conditionalFormatting sqref="F33:H33">
    <cfRule type="timePeriod" dxfId="39" priority="11" timePeriod="lastMonth">
      <formula>AND(MONTH(F33)=MONTH(EDATE(TODAY(),0-1)),YEAR(F33)=YEAR(EDATE(TODAY(),0-1)))</formula>
    </cfRule>
  </conditionalFormatting>
  <conditionalFormatting sqref="F35:H35">
    <cfRule type="timePeriod" dxfId="38" priority="13" timePeriod="lastMonth">
      <formula>AND(MONTH(F35)=MONTH(EDATE(TODAY(),0-1)),YEAR(F35)=YEAR(EDATE(TODAY(),0-1)))</formula>
    </cfRule>
  </conditionalFormatting>
  <conditionalFormatting sqref="F41:H41">
    <cfRule type="timePeriod" dxfId="37" priority="9" timePeriod="lastMonth">
      <formula>AND(MONTH(F41)=MONTH(EDATE(TODAY(),0-1)),YEAR(F41)=YEAR(EDATE(TODAY(),0-1)))</formula>
    </cfRule>
  </conditionalFormatting>
  <conditionalFormatting sqref="F43:H43">
    <cfRule type="timePeriod" dxfId="36" priority="10" timePeriod="lastMonth">
      <formula>AND(MONTH(F43)=MONTH(EDATE(TODAY(),0-1)),YEAR(F43)=YEAR(EDATE(TODAY(),0-1)))</formula>
    </cfRule>
  </conditionalFormatting>
  <conditionalFormatting sqref="F49:H49">
    <cfRule type="timePeriod" dxfId="35" priority="7" timePeriod="lastMonth">
      <formula>AND(MONTH(F49)=MONTH(EDATE(TODAY(),0-1)),YEAR(F49)=YEAR(EDATE(TODAY(),0-1)))</formula>
    </cfRule>
  </conditionalFormatting>
  <conditionalFormatting sqref="F51:H51">
    <cfRule type="timePeriod" dxfId="34" priority="8" timePeriod="lastMonth">
      <formula>AND(MONTH(F51)=MONTH(EDATE(TODAY(),0-1)),YEAR(F51)=YEAR(EDATE(TODAY(),0-1)))</formula>
    </cfRule>
  </conditionalFormatting>
  <conditionalFormatting sqref="F57:H57">
    <cfRule type="timePeriod" dxfId="33" priority="5" timePeriod="lastMonth">
      <formula>AND(MONTH(F57)=MONTH(EDATE(TODAY(),0-1)),YEAR(F57)=YEAR(EDATE(TODAY(),0-1)))</formula>
    </cfRule>
  </conditionalFormatting>
  <conditionalFormatting sqref="F59:H59">
    <cfRule type="timePeriod" dxfId="32" priority="6" timePeriod="lastMonth">
      <formula>AND(MONTH(F59)=MONTH(EDATE(TODAY(),0-1)),YEAR(F59)=YEAR(EDATE(TODAY(),0-1)))</formula>
    </cfRule>
  </conditionalFormatting>
  <conditionalFormatting sqref="F65:H65">
    <cfRule type="timePeriod" dxfId="31" priority="3" timePeriod="lastMonth">
      <formula>AND(MONTH(F65)=MONTH(EDATE(TODAY(),0-1)),YEAR(F65)=YEAR(EDATE(TODAY(),0-1)))</formula>
    </cfRule>
  </conditionalFormatting>
  <conditionalFormatting sqref="F67:H67">
    <cfRule type="timePeriod" dxfId="30" priority="4" timePeriod="lastMonth">
      <formula>AND(MONTH(F67)=MONTH(EDATE(TODAY(),0-1)),YEAR(F67)=YEAR(EDATE(TODAY(),0-1)))</formula>
    </cfRule>
  </conditionalFormatting>
  <conditionalFormatting sqref="F73:H73">
    <cfRule type="timePeriod" dxfId="29" priority="1" timePeriod="lastMonth">
      <formula>AND(MONTH(F73)=MONTH(EDATE(TODAY(),0-1)),YEAR(F73)=YEAR(EDATE(TODAY(),0-1)))</formula>
    </cfRule>
  </conditionalFormatting>
  <conditionalFormatting sqref="F75:H75">
    <cfRule type="timePeriod" dxfId="28" priority="2" timePeriod="lastMonth">
      <formula>AND(MONTH(F75)=MONTH(EDATE(TODAY(),0-1)),YEAR(F75)=YEAR(EDATE(TODAY(),0-1)))</formula>
    </cfRule>
  </conditionalFormatting>
  <hyperlinks>
    <hyperlink ref="H92" r:id="rId1" xr:uid="{2B9B2420-B29F-4A25-B038-2409794C586B}"/>
    <hyperlink ref="H89" r:id="rId2" xr:uid="{E9A2FDF4-29F2-496A-AC3E-611EBF050849}"/>
    <hyperlink ref="A92" r:id="rId3" xr:uid="{557279C4-981C-4F46-B804-C9BE5E8D80F9}"/>
    <hyperlink ref="A89" r:id="rId4" xr:uid="{B3D7CBE0-E334-4240-BBD4-FB0CE2042F69}"/>
  </hyperlinks>
  <pageMargins left="0.7" right="0.7" top="0.75" bottom="0.75" header="0.3" footer="0.3"/>
  <headerFooter>
    <oddFooter>&amp;L_x000D_&amp;1#&amp;"Calibri"&amp;10&amp;K000000 Sensitivity: Internal</oddFooter>
  </headerFooter>
  <drawing r:id="rId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74D76-7512-4798-B36D-0762685AD1FF}">
  <dimension ref="A2:W82"/>
  <sheetViews>
    <sheetView showGridLines="0" zoomScaleNormal="100" workbookViewId="0">
      <selection activeCell="O31" sqref="O31:O37"/>
    </sheetView>
  </sheetViews>
  <sheetFormatPr defaultRowHeight="15" x14ac:dyDescent="0.25"/>
  <cols>
    <col min="1" max="1" width="24.7109375" customWidth="1"/>
    <col min="2" max="2" width="4.42578125" customWidth="1"/>
    <col min="3" max="3" width="4.85546875" customWidth="1"/>
    <col min="4" max="4" width="3.7109375" customWidth="1"/>
    <col min="9" max="9" width="19.140625" bestFit="1" customWidth="1"/>
    <col min="15" max="15" width="19.42578125" bestFit="1" customWidth="1"/>
    <col min="20" max="20" width="9.140625" customWidth="1"/>
    <col min="21" max="21" width="12" customWidth="1"/>
    <col min="22" max="22" width="6.28515625" customWidth="1"/>
  </cols>
  <sheetData>
    <row r="2" spans="1:23" ht="24.75" x14ac:dyDescent="0.5">
      <c r="A2" s="4" t="s">
        <v>20</v>
      </c>
      <c r="B2" s="3" t="s">
        <v>17</v>
      </c>
      <c r="C2" s="1"/>
      <c r="D2" s="5"/>
      <c r="E2" s="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3" ht="24.75" x14ac:dyDescent="0.5">
      <c r="A3" s="1"/>
      <c r="B3" s="6"/>
      <c r="C3" s="7"/>
      <c r="D3" s="4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3" ht="16.5" thickBot="1" x14ac:dyDescent="0.3">
      <c r="A4" s="245" t="s">
        <v>104</v>
      </c>
      <c r="B4" s="246"/>
      <c r="C4" s="246"/>
      <c r="D4" s="246"/>
      <c r="E4" s="246"/>
      <c r="F4" s="246"/>
      <c r="G4" s="25"/>
      <c r="H4" s="26"/>
      <c r="I4" s="26"/>
      <c r="J4" s="26"/>
      <c r="K4" s="26"/>
      <c r="L4" s="26"/>
      <c r="M4" s="26"/>
      <c r="N4" s="26">
        <v>7</v>
      </c>
      <c r="O4" s="26"/>
      <c r="P4" s="26"/>
      <c r="Q4" s="26"/>
      <c r="R4" s="26"/>
      <c r="S4" s="26"/>
      <c r="T4" s="26"/>
      <c r="U4" s="26">
        <v>10</v>
      </c>
      <c r="V4" s="26"/>
    </row>
    <row r="5" spans="1:23" ht="26.25" customHeight="1" thickBot="1" x14ac:dyDescent="0.3">
      <c r="A5" s="247" t="s">
        <v>22</v>
      </c>
      <c r="B5" s="249" t="s">
        <v>23</v>
      </c>
      <c r="C5" s="250"/>
      <c r="D5" s="251"/>
      <c r="E5" s="255" t="s">
        <v>24</v>
      </c>
      <c r="F5" s="257" t="s">
        <v>24</v>
      </c>
      <c r="G5" s="326"/>
      <c r="H5" s="49" t="s">
        <v>114</v>
      </c>
      <c r="I5" s="247" t="s">
        <v>164</v>
      </c>
      <c r="J5" s="249" t="s">
        <v>23</v>
      </c>
      <c r="K5" s="251"/>
      <c r="L5" s="257" t="s">
        <v>114</v>
      </c>
      <c r="M5" s="326"/>
      <c r="N5" s="49" t="s">
        <v>91</v>
      </c>
      <c r="O5" s="247" t="s">
        <v>105</v>
      </c>
      <c r="P5" s="249" t="s">
        <v>23</v>
      </c>
      <c r="Q5" s="250"/>
      <c r="R5" s="251"/>
      <c r="S5" s="257" t="s">
        <v>91</v>
      </c>
      <c r="T5" s="326"/>
      <c r="U5" s="344" t="s">
        <v>27</v>
      </c>
      <c r="V5" s="346"/>
      <c r="W5" s="259" t="s">
        <v>28</v>
      </c>
    </row>
    <row r="6" spans="1:23" ht="26.25" customHeight="1" thickBot="1" x14ac:dyDescent="0.3">
      <c r="A6" s="248"/>
      <c r="B6" s="252"/>
      <c r="C6" s="253"/>
      <c r="D6" s="254"/>
      <c r="E6" s="256"/>
      <c r="F6" s="9" t="s">
        <v>29</v>
      </c>
      <c r="G6" s="9" t="s">
        <v>30</v>
      </c>
      <c r="H6" s="10" t="s">
        <v>29</v>
      </c>
      <c r="I6" s="248"/>
      <c r="J6" s="252"/>
      <c r="K6" s="254"/>
      <c r="L6" s="9" t="s">
        <v>29</v>
      </c>
      <c r="M6" s="9" t="s">
        <v>30</v>
      </c>
      <c r="N6" s="10" t="s">
        <v>29</v>
      </c>
      <c r="O6" s="248"/>
      <c r="P6" s="252"/>
      <c r="Q6" s="253"/>
      <c r="R6" s="254"/>
      <c r="S6" s="9" t="s">
        <v>29</v>
      </c>
      <c r="T6" s="9" t="s">
        <v>30</v>
      </c>
      <c r="U6" s="344" t="s">
        <v>140</v>
      </c>
      <c r="V6" s="346"/>
      <c r="W6" s="308"/>
    </row>
    <row r="7" spans="1:23" x14ac:dyDescent="0.25">
      <c r="A7" s="53" t="s">
        <v>82</v>
      </c>
      <c r="B7" s="54" t="s">
        <v>39</v>
      </c>
      <c r="C7" s="55">
        <v>338</v>
      </c>
      <c r="D7" s="56" t="s">
        <v>36</v>
      </c>
      <c r="E7" s="57" t="s">
        <v>37</v>
      </c>
      <c r="F7" s="58">
        <v>45186</v>
      </c>
      <c r="G7" s="58">
        <f>F7+1</f>
        <v>45187</v>
      </c>
      <c r="H7" s="151">
        <f>F7+4</f>
        <v>45190</v>
      </c>
      <c r="I7" s="334" t="s">
        <v>189</v>
      </c>
      <c r="J7" s="336" t="s">
        <v>190</v>
      </c>
      <c r="K7" s="338"/>
      <c r="L7" s="332">
        <v>45197</v>
      </c>
      <c r="M7" s="332">
        <f>L7+1</f>
        <v>45198</v>
      </c>
      <c r="N7" s="471">
        <f>L7+11</f>
        <v>45208</v>
      </c>
      <c r="O7" s="334" t="s">
        <v>206</v>
      </c>
      <c r="P7" s="396" t="s">
        <v>194</v>
      </c>
      <c r="Q7" s="274"/>
      <c r="R7" s="371"/>
      <c r="S7" s="386">
        <v>45212</v>
      </c>
      <c r="T7" s="386">
        <f>S7+1</f>
        <v>45213</v>
      </c>
      <c r="U7" s="480">
        <f>S7+30</f>
        <v>45242</v>
      </c>
      <c r="V7" s="481"/>
      <c r="W7" s="403"/>
    </row>
    <row r="8" spans="1:23" x14ac:dyDescent="0.25">
      <c r="A8" s="59" t="s">
        <v>82</v>
      </c>
      <c r="B8" s="60" t="s">
        <v>39</v>
      </c>
      <c r="C8" s="61">
        <v>338</v>
      </c>
      <c r="D8" s="62" t="s">
        <v>36</v>
      </c>
      <c r="E8" s="63" t="s">
        <v>40</v>
      </c>
      <c r="F8" s="64">
        <v>45189</v>
      </c>
      <c r="G8" s="64">
        <f>F8+1</f>
        <v>45190</v>
      </c>
      <c r="H8" s="148">
        <f>F8+1</f>
        <v>45190</v>
      </c>
      <c r="I8" s="353"/>
      <c r="J8" s="476"/>
      <c r="K8" s="369"/>
      <c r="L8" s="477"/>
      <c r="M8" s="477"/>
      <c r="N8" s="472"/>
      <c r="O8" s="353"/>
      <c r="P8" s="397"/>
      <c r="Q8" s="277"/>
      <c r="R8" s="372"/>
      <c r="S8" s="387"/>
      <c r="T8" s="387"/>
      <c r="U8" s="482"/>
      <c r="V8" s="416"/>
      <c r="W8" s="404"/>
    </row>
    <row r="9" spans="1:23" x14ac:dyDescent="0.25">
      <c r="A9" s="65" t="s">
        <v>184</v>
      </c>
      <c r="B9" s="66" t="s">
        <v>76</v>
      </c>
      <c r="C9" s="67">
        <v>335</v>
      </c>
      <c r="D9" s="68" t="s">
        <v>77</v>
      </c>
      <c r="E9" s="69" t="s">
        <v>41</v>
      </c>
      <c r="F9" s="70">
        <v>45186</v>
      </c>
      <c r="G9" s="70">
        <f>F9+1</f>
        <v>45187</v>
      </c>
      <c r="H9" s="70">
        <f>F9+4</f>
        <v>45190</v>
      </c>
      <c r="I9" s="353"/>
      <c r="J9" s="476"/>
      <c r="K9" s="369"/>
      <c r="L9" s="477"/>
      <c r="M9" s="477"/>
      <c r="N9" s="472"/>
      <c r="O9" s="353"/>
      <c r="P9" s="397"/>
      <c r="Q9" s="277"/>
      <c r="R9" s="372"/>
      <c r="S9" s="387"/>
      <c r="T9" s="387"/>
      <c r="U9" s="482"/>
      <c r="V9" s="416"/>
      <c r="W9" s="404"/>
    </row>
    <row r="10" spans="1:23" x14ac:dyDescent="0.25">
      <c r="A10" s="78" t="s">
        <v>48</v>
      </c>
      <c r="B10" s="75" t="s">
        <v>35</v>
      </c>
      <c r="C10" s="67">
        <v>337</v>
      </c>
      <c r="D10" s="68" t="s">
        <v>36</v>
      </c>
      <c r="E10" s="69" t="s">
        <v>41</v>
      </c>
      <c r="F10" s="70">
        <v>45184</v>
      </c>
      <c r="G10" s="70">
        <f>F10+1</f>
        <v>45185</v>
      </c>
      <c r="H10" s="70">
        <f>F10+2</f>
        <v>45186</v>
      </c>
      <c r="I10" s="353"/>
      <c r="J10" s="476"/>
      <c r="K10" s="369"/>
      <c r="L10" s="477"/>
      <c r="M10" s="477"/>
      <c r="N10" s="472"/>
      <c r="O10" s="353"/>
      <c r="P10" s="397"/>
      <c r="Q10" s="277"/>
      <c r="R10" s="372"/>
      <c r="S10" s="387"/>
      <c r="T10" s="387"/>
      <c r="U10" s="482"/>
      <c r="V10" s="416"/>
      <c r="W10" s="404"/>
    </row>
    <row r="11" spans="1:23" x14ac:dyDescent="0.25">
      <c r="A11" s="169" t="s">
        <v>210</v>
      </c>
      <c r="B11" s="170" t="s">
        <v>142</v>
      </c>
      <c r="C11" s="171">
        <v>336</v>
      </c>
      <c r="D11" s="172" t="s">
        <v>36</v>
      </c>
      <c r="E11" s="173" t="s">
        <v>41</v>
      </c>
      <c r="F11" s="174">
        <v>45188</v>
      </c>
      <c r="G11" s="174">
        <f>F11+1</f>
        <v>45189</v>
      </c>
      <c r="H11" s="175">
        <f>F11+1</f>
        <v>45189</v>
      </c>
      <c r="I11" s="353"/>
      <c r="J11" s="476"/>
      <c r="K11" s="369"/>
      <c r="L11" s="477"/>
      <c r="M11" s="477"/>
      <c r="N11" s="472"/>
      <c r="O11" s="353"/>
      <c r="P11" s="397"/>
      <c r="Q11" s="277"/>
      <c r="R11" s="372"/>
      <c r="S11" s="387"/>
      <c r="T11" s="387"/>
      <c r="U11" s="482"/>
      <c r="V11" s="416"/>
      <c r="W11" s="404"/>
    </row>
    <row r="12" spans="1:23" x14ac:dyDescent="0.25">
      <c r="A12" s="139" t="s">
        <v>180</v>
      </c>
      <c r="B12" s="122" t="s">
        <v>150</v>
      </c>
      <c r="C12" s="123">
        <v>338</v>
      </c>
      <c r="D12" s="124" t="s">
        <v>36</v>
      </c>
      <c r="E12" s="100" t="s">
        <v>14</v>
      </c>
      <c r="F12" s="101">
        <v>45187</v>
      </c>
      <c r="G12" s="101">
        <f>F12</f>
        <v>45187</v>
      </c>
      <c r="H12" s="149">
        <f>F12+1</f>
        <v>45188</v>
      </c>
      <c r="I12" s="353"/>
      <c r="J12" s="476"/>
      <c r="K12" s="369"/>
      <c r="L12" s="477"/>
      <c r="M12" s="477"/>
      <c r="N12" s="472"/>
      <c r="O12" s="353"/>
      <c r="P12" s="397"/>
      <c r="Q12" s="277"/>
      <c r="R12" s="372"/>
      <c r="S12" s="387"/>
      <c r="T12" s="387"/>
      <c r="U12" s="482"/>
      <c r="V12" s="416"/>
      <c r="W12" s="404"/>
    </row>
    <row r="13" spans="1:23" ht="15.75" thickBot="1" x14ac:dyDescent="0.3">
      <c r="A13" s="141" t="s">
        <v>184</v>
      </c>
      <c r="B13" s="142" t="s">
        <v>76</v>
      </c>
      <c r="C13" s="143">
        <v>335</v>
      </c>
      <c r="D13" s="144" t="s">
        <v>77</v>
      </c>
      <c r="E13" s="145" t="s">
        <v>14</v>
      </c>
      <c r="F13" s="146">
        <v>45189</v>
      </c>
      <c r="G13" s="146">
        <f>F13+1</f>
        <v>45190</v>
      </c>
      <c r="H13" s="150">
        <f>F13+1</f>
        <v>45190</v>
      </c>
      <c r="I13" s="335"/>
      <c r="J13" s="339"/>
      <c r="K13" s="341"/>
      <c r="L13" s="333"/>
      <c r="M13" s="333"/>
      <c r="N13" s="473"/>
      <c r="O13" s="335"/>
      <c r="P13" s="398"/>
      <c r="Q13" s="280"/>
      <c r="R13" s="373"/>
      <c r="S13" s="388"/>
      <c r="T13" s="388"/>
      <c r="U13" s="483"/>
      <c r="V13" s="484"/>
      <c r="W13" s="405"/>
    </row>
    <row r="14" spans="1:23" ht="15.75" thickBot="1" x14ac:dyDescent="0.3">
      <c r="A14" s="43"/>
      <c r="B14" s="51"/>
      <c r="C14" s="43"/>
      <c r="D14" s="51"/>
      <c r="E14" s="43"/>
      <c r="F14" s="52"/>
      <c r="G14" s="52"/>
      <c r="H14" s="52"/>
    </row>
    <row r="15" spans="1:23" x14ac:dyDescent="0.25">
      <c r="A15" s="53" t="s">
        <v>44</v>
      </c>
      <c r="B15" s="54" t="s">
        <v>39</v>
      </c>
      <c r="C15" s="55">
        <v>339</v>
      </c>
      <c r="D15" s="56" t="s">
        <v>36</v>
      </c>
      <c r="E15" s="57" t="s">
        <v>37</v>
      </c>
      <c r="F15" s="58">
        <v>45193</v>
      </c>
      <c r="G15" s="58">
        <f>F15+1</f>
        <v>45194</v>
      </c>
      <c r="H15" s="151">
        <f>F15+4</f>
        <v>45197</v>
      </c>
      <c r="I15" s="334" t="s">
        <v>191</v>
      </c>
      <c r="J15" s="336" t="s">
        <v>192</v>
      </c>
      <c r="K15" s="338"/>
      <c r="L15" s="332">
        <v>45204</v>
      </c>
      <c r="M15" s="332">
        <f>L15+1</f>
        <v>45205</v>
      </c>
      <c r="N15" s="471">
        <f>L15+11</f>
        <v>45215</v>
      </c>
      <c r="O15" s="334" t="s">
        <v>207</v>
      </c>
      <c r="P15" s="396" t="s">
        <v>195</v>
      </c>
      <c r="Q15" s="274"/>
      <c r="R15" s="371"/>
      <c r="S15" s="386">
        <v>45219</v>
      </c>
      <c r="T15" s="386">
        <f>S15+1</f>
        <v>45220</v>
      </c>
      <c r="U15" s="480">
        <f>S15+30</f>
        <v>45249</v>
      </c>
      <c r="V15" s="481"/>
      <c r="W15" s="403"/>
    </row>
    <row r="16" spans="1:23" x14ac:dyDescent="0.25">
      <c r="A16" s="59" t="s">
        <v>44</v>
      </c>
      <c r="B16" s="60" t="s">
        <v>39</v>
      </c>
      <c r="C16" s="61">
        <v>339</v>
      </c>
      <c r="D16" s="62" t="s">
        <v>36</v>
      </c>
      <c r="E16" s="63" t="s">
        <v>40</v>
      </c>
      <c r="F16" s="64">
        <v>45196</v>
      </c>
      <c r="G16" s="64">
        <f>F16+1</f>
        <v>45197</v>
      </c>
      <c r="H16" s="148">
        <f>F16+1</f>
        <v>45197</v>
      </c>
      <c r="I16" s="353"/>
      <c r="J16" s="476"/>
      <c r="K16" s="369"/>
      <c r="L16" s="477"/>
      <c r="M16" s="477"/>
      <c r="N16" s="472"/>
      <c r="O16" s="353"/>
      <c r="P16" s="397"/>
      <c r="Q16" s="277"/>
      <c r="R16" s="372"/>
      <c r="S16" s="387"/>
      <c r="T16" s="387"/>
      <c r="U16" s="482"/>
      <c r="V16" s="416"/>
      <c r="W16" s="404"/>
    </row>
    <row r="17" spans="1:23" x14ac:dyDescent="0.25">
      <c r="A17" s="65" t="s">
        <v>75</v>
      </c>
      <c r="B17" s="66" t="s">
        <v>76</v>
      </c>
      <c r="C17" s="67">
        <v>336</v>
      </c>
      <c r="D17" s="68" t="s">
        <v>77</v>
      </c>
      <c r="E17" s="69" t="s">
        <v>41</v>
      </c>
      <c r="F17" s="70">
        <v>45193</v>
      </c>
      <c r="G17" s="70">
        <f>F17+1</f>
        <v>45194</v>
      </c>
      <c r="H17" s="70">
        <f>F17+4</f>
        <v>45197</v>
      </c>
      <c r="I17" s="353"/>
      <c r="J17" s="476"/>
      <c r="K17" s="369"/>
      <c r="L17" s="477"/>
      <c r="M17" s="477"/>
      <c r="N17" s="472"/>
      <c r="O17" s="353"/>
      <c r="P17" s="397"/>
      <c r="Q17" s="277"/>
      <c r="R17" s="372"/>
      <c r="S17" s="387"/>
      <c r="T17" s="387"/>
      <c r="U17" s="482"/>
      <c r="V17" s="416"/>
      <c r="W17" s="404"/>
    </row>
    <row r="18" spans="1:23" x14ac:dyDescent="0.25">
      <c r="A18" s="78" t="s">
        <v>34</v>
      </c>
      <c r="B18" s="75" t="s">
        <v>35</v>
      </c>
      <c r="C18" s="67">
        <v>338</v>
      </c>
      <c r="D18" s="68" t="s">
        <v>36</v>
      </c>
      <c r="E18" s="69" t="s">
        <v>41</v>
      </c>
      <c r="F18" s="70">
        <v>45191</v>
      </c>
      <c r="G18" s="70">
        <f>F18+1</f>
        <v>45192</v>
      </c>
      <c r="H18" s="70">
        <f>F18+2</f>
        <v>45193</v>
      </c>
      <c r="I18" s="353"/>
      <c r="J18" s="476"/>
      <c r="K18" s="369"/>
      <c r="L18" s="477"/>
      <c r="M18" s="477"/>
      <c r="N18" s="472"/>
      <c r="O18" s="353"/>
      <c r="P18" s="397"/>
      <c r="Q18" s="277"/>
      <c r="R18" s="372"/>
      <c r="S18" s="387"/>
      <c r="T18" s="387"/>
      <c r="U18" s="482"/>
      <c r="V18" s="416"/>
      <c r="W18" s="404"/>
    </row>
    <row r="19" spans="1:23" x14ac:dyDescent="0.25">
      <c r="A19" s="169" t="s">
        <v>48</v>
      </c>
      <c r="B19" s="170" t="s">
        <v>142</v>
      </c>
      <c r="C19" s="171">
        <v>337</v>
      </c>
      <c r="D19" s="172" t="s">
        <v>36</v>
      </c>
      <c r="E19" s="173" t="s">
        <v>41</v>
      </c>
      <c r="F19" s="174">
        <v>45195</v>
      </c>
      <c r="G19" s="174">
        <f>F19+1</f>
        <v>45196</v>
      </c>
      <c r="H19" s="175">
        <f>F19+1</f>
        <v>45196</v>
      </c>
      <c r="I19" s="353"/>
      <c r="J19" s="476"/>
      <c r="K19" s="369"/>
      <c r="L19" s="477"/>
      <c r="M19" s="477"/>
      <c r="N19" s="472"/>
      <c r="O19" s="353"/>
      <c r="P19" s="397"/>
      <c r="Q19" s="277"/>
      <c r="R19" s="372"/>
      <c r="S19" s="387"/>
      <c r="T19" s="387"/>
      <c r="U19" s="482"/>
      <c r="V19" s="416"/>
      <c r="W19" s="404"/>
    </row>
    <row r="20" spans="1:23" x14ac:dyDescent="0.25">
      <c r="A20" s="139" t="s">
        <v>168</v>
      </c>
      <c r="B20" s="122" t="s">
        <v>150</v>
      </c>
      <c r="C20" s="123">
        <v>339</v>
      </c>
      <c r="D20" s="124" t="s">
        <v>36</v>
      </c>
      <c r="E20" s="100" t="s">
        <v>14</v>
      </c>
      <c r="F20" s="101">
        <v>45194</v>
      </c>
      <c r="G20" s="101">
        <f>F20</f>
        <v>45194</v>
      </c>
      <c r="H20" s="149">
        <f>F20+1</f>
        <v>45195</v>
      </c>
      <c r="I20" s="353"/>
      <c r="J20" s="476"/>
      <c r="K20" s="369"/>
      <c r="L20" s="477"/>
      <c r="M20" s="477"/>
      <c r="N20" s="472"/>
      <c r="O20" s="353"/>
      <c r="P20" s="397"/>
      <c r="Q20" s="277"/>
      <c r="R20" s="372"/>
      <c r="S20" s="387"/>
      <c r="T20" s="387"/>
      <c r="U20" s="482"/>
      <c r="V20" s="416"/>
      <c r="W20" s="404"/>
    </row>
    <row r="21" spans="1:23" ht="15.75" thickBot="1" x14ac:dyDescent="0.3">
      <c r="A21" s="141" t="s">
        <v>75</v>
      </c>
      <c r="B21" s="142" t="s">
        <v>76</v>
      </c>
      <c r="C21" s="143">
        <v>336</v>
      </c>
      <c r="D21" s="144" t="s">
        <v>77</v>
      </c>
      <c r="E21" s="145" t="s">
        <v>14</v>
      </c>
      <c r="F21" s="146">
        <v>45196</v>
      </c>
      <c r="G21" s="146">
        <f>F21+1</f>
        <v>45197</v>
      </c>
      <c r="H21" s="150">
        <f>F21+1</f>
        <v>45197</v>
      </c>
      <c r="I21" s="335"/>
      <c r="J21" s="339"/>
      <c r="K21" s="341"/>
      <c r="L21" s="333"/>
      <c r="M21" s="333"/>
      <c r="N21" s="473"/>
      <c r="O21" s="335"/>
      <c r="P21" s="398"/>
      <c r="Q21" s="280"/>
      <c r="R21" s="373"/>
      <c r="S21" s="388"/>
      <c r="T21" s="388"/>
      <c r="U21" s="483"/>
      <c r="V21" s="484"/>
      <c r="W21" s="405"/>
    </row>
    <row r="22" spans="1:23" ht="15.75" thickBot="1" x14ac:dyDescent="0.3">
      <c r="A22" s="43"/>
      <c r="B22" s="51"/>
      <c r="C22" s="43"/>
      <c r="D22" s="51"/>
      <c r="E22" s="43"/>
      <c r="F22" s="52"/>
      <c r="G22" s="52"/>
      <c r="H22" s="52"/>
    </row>
    <row r="23" spans="1:23" x14ac:dyDescent="0.25">
      <c r="A23" s="53" t="s">
        <v>216</v>
      </c>
      <c r="B23" s="54" t="s">
        <v>39</v>
      </c>
      <c r="C23" s="55">
        <v>340</v>
      </c>
      <c r="D23" s="56" t="s">
        <v>36</v>
      </c>
      <c r="E23" s="57" t="s">
        <v>37</v>
      </c>
      <c r="F23" s="58">
        <v>45200</v>
      </c>
      <c r="G23" s="58">
        <f>F23+1</f>
        <v>45201</v>
      </c>
      <c r="H23" s="151">
        <f>F23+4</f>
        <v>45204</v>
      </c>
      <c r="I23" s="334" t="s">
        <v>198</v>
      </c>
      <c r="J23" s="336" t="s">
        <v>200</v>
      </c>
      <c r="K23" s="338"/>
      <c r="L23" s="332">
        <v>45211</v>
      </c>
      <c r="M23" s="332">
        <f>L23+1</f>
        <v>45212</v>
      </c>
      <c r="N23" s="471">
        <f>L23+11</f>
        <v>45222</v>
      </c>
      <c r="O23" s="334" t="s">
        <v>208</v>
      </c>
      <c r="P23" s="396" t="s">
        <v>203</v>
      </c>
      <c r="Q23" s="274"/>
      <c r="R23" s="371"/>
      <c r="S23" s="386">
        <v>45226</v>
      </c>
      <c r="T23" s="386">
        <f>S23+1</f>
        <v>45227</v>
      </c>
      <c r="U23" s="480">
        <f>S23+30</f>
        <v>45256</v>
      </c>
      <c r="V23" s="481"/>
      <c r="W23" s="403"/>
    </row>
    <row r="24" spans="1:23" x14ac:dyDescent="0.25">
      <c r="A24" s="59" t="s">
        <v>216</v>
      </c>
      <c r="B24" s="60" t="s">
        <v>39</v>
      </c>
      <c r="C24" s="61">
        <v>340</v>
      </c>
      <c r="D24" s="62" t="s">
        <v>36</v>
      </c>
      <c r="E24" s="63" t="s">
        <v>40</v>
      </c>
      <c r="F24" s="64">
        <v>45203</v>
      </c>
      <c r="G24" s="64">
        <f>F24+1</f>
        <v>45204</v>
      </c>
      <c r="H24" s="148">
        <f>F24+1</f>
        <v>45204</v>
      </c>
      <c r="I24" s="353"/>
      <c r="J24" s="476"/>
      <c r="K24" s="369"/>
      <c r="L24" s="477"/>
      <c r="M24" s="477"/>
      <c r="N24" s="472"/>
      <c r="O24" s="353"/>
      <c r="P24" s="397"/>
      <c r="Q24" s="277"/>
      <c r="R24" s="372"/>
      <c r="S24" s="387"/>
      <c r="T24" s="387"/>
      <c r="U24" s="482"/>
      <c r="V24" s="416"/>
      <c r="W24" s="404"/>
    </row>
    <row r="25" spans="1:23" x14ac:dyDescent="0.25">
      <c r="A25" s="65" t="s">
        <v>49</v>
      </c>
      <c r="B25" s="66" t="s">
        <v>76</v>
      </c>
      <c r="C25" s="67">
        <v>337</v>
      </c>
      <c r="D25" s="68" t="s">
        <v>77</v>
      </c>
      <c r="E25" s="69" t="s">
        <v>41</v>
      </c>
      <c r="F25" s="70">
        <v>45200</v>
      </c>
      <c r="G25" s="70">
        <f>F25+1</f>
        <v>45201</v>
      </c>
      <c r="H25" s="70">
        <f>F25+4</f>
        <v>45204</v>
      </c>
      <c r="I25" s="353"/>
      <c r="J25" s="476"/>
      <c r="K25" s="369"/>
      <c r="L25" s="477"/>
      <c r="M25" s="477"/>
      <c r="N25" s="472"/>
      <c r="O25" s="353"/>
      <c r="P25" s="397"/>
      <c r="Q25" s="277"/>
      <c r="R25" s="372"/>
      <c r="S25" s="387"/>
      <c r="T25" s="387"/>
      <c r="U25" s="482"/>
      <c r="V25" s="416"/>
      <c r="W25" s="404"/>
    </row>
    <row r="26" spans="1:23" x14ac:dyDescent="0.25">
      <c r="A26" s="78" t="s">
        <v>188</v>
      </c>
      <c r="B26" s="75" t="s">
        <v>35</v>
      </c>
      <c r="C26" s="67">
        <v>339</v>
      </c>
      <c r="D26" s="68" t="s">
        <v>36</v>
      </c>
      <c r="E26" s="69" t="s">
        <v>41</v>
      </c>
      <c r="F26" s="70">
        <v>45198</v>
      </c>
      <c r="G26" s="70">
        <f>F26+1</f>
        <v>45199</v>
      </c>
      <c r="H26" s="70">
        <f>F26+2</f>
        <v>45200</v>
      </c>
      <c r="I26" s="353"/>
      <c r="J26" s="476"/>
      <c r="K26" s="369"/>
      <c r="L26" s="477"/>
      <c r="M26" s="477"/>
      <c r="N26" s="472"/>
      <c r="O26" s="353"/>
      <c r="P26" s="397"/>
      <c r="Q26" s="277"/>
      <c r="R26" s="372"/>
      <c r="S26" s="387"/>
      <c r="T26" s="387"/>
      <c r="U26" s="482"/>
      <c r="V26" s="416"/>
      <c r="W26" s="404"/>
    </row>
    <row r="27" spans="1:23" x14ac:dyDescent="0.25">
      <c r="A27" s="169" t="s">
        <v>197</v>
      </c>
      <c r="B27" s="170" t="s">
        <v>142</v>
      </c>
      <c r="C27" s="171">
        <v>338</v>
      </c>
      <c r="D27" s="172" t="s">
        <v>36</v>
      </c>
      <c r="E27" s="173" t="s">
        <v>41</v>
      </c>
      <c r="F27" s="174">
        <v>45202</v>
      </c>
      <c r="G27" s="174">
        <f>F27+1</f>
        <v>45203</v>
      </c>
      <c r="H27" s="175">
        <f>F27+1</f>
        <v>45203</v>
      </c>
      <c r="I27" s="353"/>
      <c r="J27" s="476"/>
      <c r="K27" s="369"/>
      <c r="L27" s="477"/>
      <c r="M27" s="477"/>
      <c r="N27" s="472"/>
      <c r="O27" s="353"/>
      <c r="P27" s="397"/>
      <c r="Q27" s="277"/>
      <c r="R27" s="372"/>
      <c r="S27" s="387"/>
      <c r="T27" s="387"/>
      <c r="U27" s="482"/>
      <c r="V27" s="416"/>
      <c r="W27" s="404"/>
    </row>
    <row r="28" spans="1:23" x14ac:dyDescent="0.25">
      <c r="A28" s="139" t="s">
        <v>211</v>
      </c>
      <c r="B28" s="122" t="s">
        <v>150</v>
      </c>
      <c r="C28" s="123">
        <v>340</v>
      </c>
      <c r="D28" s="124" t="s">
        <v>36</v>
      </c>
      <c r="E28" s="100" t="s">
        <v>14</v>
      </c>
      <c r="F28" s="101">
        <v>45201</v>
      </c>
      <c r="G28" s="101">
        <f>F28</f>
        <v>45201</v>
      </c>
      <c r="H28" s="149">
        <f>F28+1</f>
        <v>45202</v>
      </c>
      <c r="I28" s="353"/>
      <c r="J28" s="476"/>
      <c r="K28" s="369"/>
      <c r="L28" s="477"/>
      <c r="M28" s="477"/>
      <c r="N28" s="472"/>
      <c r="O28" s="353"/>
      <c r="P28" s="397"/>
      <c r="Q28" s="277"/>
      <c r="R28" s="372"/>
      <c r="S28" s="387"/>
      <c r="T28" s="387"/>
      <c r="U28" s="482"/>
      <c r="V28" s="416"/>
      <c r="W28" s="404"/>
    </row>
    <row r="29" spans="1:23" ht="15.75" thickBot="1" x14ac:dyDescent="0.3">
      <c r="A29" s="141" t="s">
        <v>49</v>
      </c>
      <c r="B29" s="142" t="s">
        <v>76</v>
      </c>
      <c r="C29" s="143">
        <v>337</v>
      </c>
      <c r="D29" s="144" t="s">
        <v>77</v>
      </c>
      <c r="E29" s="145" t="s">
        <v>14</v>
      </c>
      <c r="F29" s="146">
        <v>45203</v>
      </c>
      <c r="G29" s="146">
        <f>F29+1</f>
        <v>45204</v>
      </c>
      <c r="H29" s="150">
        <f>F29+1</f>
        <v>45204</v>
      </c>
      <c r="I29" s="335"/>
      <c r="J29" s="339"/>
      <c r="K29" s="341"/>
      <c r="L29" s="333"/>
      <c r="M29" s="333"/>
      <c r="N29" s="473"/>
      <c r="O29" s="335"/>
      <c r="P29" s="398"/>
      <c r="Q29" s="280"/>
      <c r="R29" s="373"/>
      <c r="S29" s="388"/>
      <c r="T29" s="388"/>
      <c r="U29" s="483"/>
      <c r="V29" s="484"/>
      <c r="W29" s="405"/>
    </row>
    <row r="30" spans="1:23" ht="15.75" thickBot="1" x14ac:dyDescent="0.3">
      <c r="A30" s="43"/>
      <c r="B30" s="51"/>
      <c r="C30" s="43"/>
      <c r="D30" s="51"/>
      <c r="E30" s="43"/>
      <c r="F30" s="52"/>
      <c r="G30" s="52"/>
      <c r="H30" s="52"/>
    </row>
    <row r="31" spans="1:23" x14ac:dyDescent="0.25">
      <c r="A31" s="53" t="s">
        <v>80</v>
      </c>
      <c r="B31" s="54" t="s">
        <v>39</v>
      </c>
      <c r="C31" s="55">
        <v>341</v>
      </c>
      <c r="D31" s="56" t="s">
        <v>36</v>
      </c>
      <c r="E31" s="57" t="s">
        <v>37</v>
      </c>
      <c r="F31" s="58">
        <v>45207</v>
      </c>
      <c r="G31" s="58">
        <f>F31+1</f>
        <v>45208</v>
      </c>
      <c r="H31" s="151">
        <f>F31+4</f>
        <v>45211</v>
      </c>
      <c r="I31" s="334" t="s">
        <v>199</v>
      </c>
      <c r="J31" s="336" t="s">
        <v>201</v>
      </c>
      <c r="K31" s="338"/>
      <c r="L31" s="332">
        <v>45218</v>
      </c>
      <c r="M31" s="332">
        <f>L31+1</f>
        <v>45219</v>
      </c>
      <c r="N31" s="471">
        <f>L31+11</f>
        <v>45229</v>
      </c>
      <c r="O31" s="334" t="s">
        <v>185</v>
      </c>
      <c r="P31" s="396" t="s">
        <v>204</v>
      </c>
      <c r="Q31" s="274"/>
      <c r="R31" s="371"/>
      <c r="S31" s="386">
        <v>45233</v>
      </c>
      <c r="T31" s="386">
        <f>S31+1</f>
        <v>45234</v>
      </c>
      <c r="U31" s="480">
        <f>S31+30</f>
        <v>45263</v>
      </c>
      <c r="V31" s="481"/>
      <c r="W31" s="403"/>
    </row>
    <row r="32" spans="1:23" x14ac:dyDescent="0.25">
      <c r="A32" s="59" t="s">
        <v>80</v>
      </c>
      <c r="B32" s="60" t="s">
        <v>39</v>
      </c>
      <c r="C32" s="61">
        <v>341</v>
      </c>
      <c r="D32" s="62" t="s">
        <v>36</v>
      </c>
      <c r="E32" s="63" t="s">
        <v>40</v>
      </c>
      <c r="F32" s="64">
        <v>45210</v>
      </c>
      <c r="G32" s="64">
        <f>F32+1</f>
        <v>45211</v>
      </c>
      <c r="H32" s="148">
        <f>F32+1</f>
        <v>45211</v>
      </c>
      <c r="I32" s="353"/>
      <c r="J32" s="476"/>
      <c r="K32" s="369"/>
      <c r="L32" s="477"/>
      <c r="M32" s="477"/>
      <c r="N32" s="472"/>
      <c r="O32" s="353"/>
      <c r="P32" s="397"/>
      <c r="Q32" s="277"/>
      <c r="R32" s="372"/>
      <c r="S32" s="387"/>
      <c r="T32" s="387"/>
      <c r="U32" s="482"/>
      <c r="V32" s="416"/>
      <c r="W32" s="404"/>
    </row>
    <row r="33" spans="1:23" x14ac:dyDescent="0.25">
      <c r="A33" s="65" t="s">
        <v>149</v>
      </c>
      <c r="B33" s="66" t="s">
        <v>76</v>
      </c>
      <c r="C33" s="67">
        <v>338</v>
      </c>
      <c r="D33" s="68" t="s">
        <v>77</v>
      </c>
      <c r="E33" s="69" t="s">
        <v>41</v>
      </c>
      <c r="F33" s="70">
        <v>45207</v>
      </c>
      <c r="G33" s="70">
        <f>F33+1</f>
        <v>45208</v>
      </c>
      <c r="H33" s="70">
        <f>F33+4</f>
        <v>45211</v>
      </c>
      <c r="I33" s="353"/>
      <c r="J33" s="476"/>
      <c r="K33" s="369"/>
      <c r="L33" s="477"/>
      <c r="M33" s="477"/>
      <c r="N33" s="472"/>
      <c r="O33" s="353"/>
      <c r="P33" s="397"/>
      <c r="Q33" s="277"/>
      <c r="R33" s="372"/>
      <c r="S33" s="387"/>
      <c r="T33" s="387"/>
      <c r="U33" s="482"/>
      <c r="V33" s="416"/>
      <c r="W33" s="404"/>
    </row>
    <row r="34" spans="1:23" x14ac:dyDescent="0.25">
      <c r="A34" s="78" t="s">
        <v>178</v>
      </c>
      <c r="B34" s="75" t="s">
        <v>35</v>
      </c>
      <c r="C34" s="67">
        <v>340</v>
      </c>
      <c r="D34" s="68" t="s">
        <v>36</v>
      </c>
      <c r="E34" s="69" t="s">
        <v>41</v>
      </c>
      <c r="F34" s="70">
        <v>45205</v>
      </c>
      <c r="G34" s="70">
        <f>F34+1</f>
        <v>45206</v>
      </c>
      <c r="H34" s="70">
        <f>F34+2</f>
        <v>45207</v>
      </c>
      <c r="I34" s="353"/>
      <c r="J34" s="476"/>
      <c r="K34" s="369"/>
      <c r="L34" s="477"/>
      <c r="M34" s="477"/>
      <c r="N34" s="472"/>
      <c r="O34" s="353"/>
      <c r="P34" s="397"/>
      <c r="Q34" s="277"/>
      <c r="R34" s="372"/>
      <c r="S34" s="387"/>
      <c r="T34" s="387"/>
      <c r="U34" s="482"/>
      <c r="V34" s="416"/>
      <c r="W34" s="404"/>
    </row>
    <row r="35" spans="1:23" x14ac:dyDescent="0.25">
      <c r="A35" s="169" t="s">
        <v>205</v>
      </c>
      <c r="B35" s="170" t="s">
        <v>142</v>
      </c>
      <c r="C35" s="171">
        <v>339</v>
      </c>
      <c r="D35" s="172" t="s">
        <v>36</v>
      </c>
      <c r="E35" s="173" t="s">
        <v>41</v>
      </c>
      <c r="F35" s="174">
        <v>45209</v>
      </c>
      <c r="G35" s="174">
        <f>F35+1</f>
        <v>45210</v>
      </c>
      <c r="H35" s="175">
        <f>F35+1</f>
        <v>45210</v>
      </c>
      <c r="I35" s="353"/>
      <c r="J35" s="476"/>
      <c r="K35" s="369"/>
      <c r="L35" s="477"/>
      <c r="M35" s="477"/>
      <c r="N35" s="472"/>
      <c r="O35" s="353"/>
      <c r="P35" s="397"/>
      <c r="Q35" s="277"/>
      <c r="R35" s="372"/>
      <c r="S35" s="387"/>
      <c r="T35" s="387"/>
      <c r="U35" s="482"/>
      <c r="V35" s="416"/>
      <c r="W35" s="404"/>
    </row>
    <row r="36" spans="1:23" x14ac:dyDescent="0.25">
      <c r="A36" s="139" t="s">
        <v>180</v>
      </c>
      <c r="B36" s="122" t="s">
        <v>150</v>
      </c>
      <c r="C36" s="123">
        <v>341</v>
      </c>
      <c r="D36" s="124" t="s">
        <v>36</v>
      </c>
      <c r="E36" s="100" t="s">
        <v>14</v>
      </c>
      <c r="F36" s="101">
        <v>45208</v>
      </c>
      <c r="G36" s="101">
        <f>F36</f>
        <v>45208</v>
      </c>
      <c r="H36" s="149">
        <f>F36+1</f>
        <v>45209</v>
      </c>
      <c r="I36" s="353"/>
      <c r="J36" s="476"/>
      <c r="K36" s="369"/>
      <c r="L36" s="477"/>
      <c r="M36" s="477"/>
      <c r="N36" s="472"/>
      <c r="O36" s="353"/>
      <c r="P36" s="397"/>
      <c r="Q36" s="277"/>
      <c r="R36" s="372"/>
      <c r="S36" s="387"/>
      <c r="T36" s="387"/>
      <c r="U36" s="482"/>
      <c r="V36" s="416"/>
      <c r="W36" s="404"/>
    </row>
    <row r="37" spans="1:23" ht="15.75" thickBot="1" x14ac:dyDescent="0.3">
      <c r="A37" s="141" t="s">
        <v>149</v>
      </c>
      <c r="B37" s="142" t="s">
        <v>76</v>
      </c>
      <c r="C37" s="143">
        <v>338</v>
      </c>
      <c r="D37" s="144" t="s">
        <v>77</v>
      </c>
      <c r="E37" s="145" t="s">
        <v>14</v>
      </c>
      <c r="F37" s="146">
        <v>45210</v>
      </c>
      <c r="G37" s="146">
        <f>F37+1</f>
        <v>45211</v>
      </c>
      <c r="H37" s="150">
        <f>F37+1</f>
        <v>45211</v>
      </c>
      <c r="I37" s="335"/>
      <c r="J37" s="339"/>
      <c r="K37" s="341"/>
      <c r="L37" s="333"/>
      <c r="M37" s="333"/>
      <c r="N37" s="473"/>
      <c r="O37" s="335"/>
      <c r="P37" s="398"/>
      <c r="Q37" s="280"/>
      <c r="R37" s="373"/>
      <c r="S37" s="388"/>
      <c r="T37" s="388"/>
      <c r="U37" s="483"/>
      <c r="V37" s="484"/>
      <c r="W37" s="405"/>
    </row>
    <row r="38" spans="1:23" ht="15.75" thickBot="1" x14ac:dyDescent="0.3">
      <c r="A38" s="43"/>
      <c r="B38" s="51"/>
      <c r="C38" s="43"/>
      <c r="D38" s="51"/>
      <c r="E38" s="43"/>
      <c r="F38" s="52"/>
      <c r="G38" s="52"/>
      <c r="H38" s="52"/>
    </row>
    <row r="39" spans="1:23" x14ac:dyDescent="0.25">
      <c r="A39" s="53" t="s">
        <v>38</v>
      </c>
      <c r="B39" s="54" t="s">
        <v>39</v>
      </c>
      <c r="C39" s="55">
        <v>342</v>
      </c>
      <c r="D39" s="56" t="s">
        <v>36</v>
      </c>
      <c r="E39" s="57" t="s">
        <v>37</v>
      </c>
      <c r="F39" s="58">
        <v>45214</v>
      </c>
      <c r="G39" s="58">
        <f>F39+1</f>
        <v>45215</v>
      </c>
      <c r="H39" s="151">
        <f>F39+4</f>
        <v>45218</v>
      </c>
      <c r="I39" s="334" t="s">
        <v>212</v>
      </c>
      <c r="J39" s="336" t="s">
        <v>213</v>
      </c>
      <c r="K39" s="338"/>
      <c r="L39" s="332">
        <v>45225</v>
      </c>
      <c r="M39" s="332">
        <f>L39+1</f>
        <v>45226</v>
      </c>
      <c r="N39" s="471">
        <f>L39+11</f>
        <v>45236</v>
      </c>
      <c r="O39" s="334" t="s">
        <v>214</v>
      </c>
      <c r="P39" s="396" t="s">
        <v>215</v>
      </c>
      <c r="Q39" s="274"/>
      <c r="R39" s="371"/>
      <c r="S39" s="386">
        <v>45240</v>
      </c>
      <c r="T39" s="386">
        <f>S39+1</f>
        <v>45241</v>
      </c>
      <c r="U39" s="480">
        <f>S39+30</f>
        <v>45270</v>
      </c>
      <c r="V39" s="481"/>
      <c r="W39" s="403"/>
    </row>
    <row r="40" spans="1:23" x14ac:dyDescent="0.25">
      <c r="A40" s="59" t="s">
        <v>38</v>
      </c>
      <c r="B40" s="60" t="s">
        <v>39</v>
      </c>
      <c r="C40" s="61">
        <v>342</v>
      </c>
      <c r="D40" s="62" t="s">
        <v>36</v>
      </c>
      <c r="E40" s="63" t="s">
        <v>40</v>
      </c>
      <c r="F40" s="64">
        <v>45217</v>
      </c>
      <c r="G40" s="64">
        <f>F40+1</f>
        <v>45218</v>
      </c>
      <c r="H40" s="148">
        <f>F40+1</f>
        <v>45218</v>
      </c>
      <c r="I40" s="353"/>
      <c r="J40" s="476"/>
      <c r="K40" s="369"/>
      <c r="L40" s="477"/>
      <c r="M40" s="477"/>
      <c r="N40" s="472"/>
      <c r="O40" s="353"/>
      <c r="P40" s="397"/>
      <c r="Q40" s="277"/>
      <c r="R40" s="372"/>
      <c r="S40" s="387"/>
      <c r="T40" s="387"/>
      <c r="U40" s="482"/>
      <c r="V40" s="416"/>
      <c r="W40" s="404"/>
    </row>
    <row r="41" spans="1:23" x14ac:dyDescent="0.25">
      <c r="A41" s="65" t="s">
        <v>186</v>
      </c>
      <c r="B41" s="66" t="s">
        <v>76</v>
      </c>
      <c r="C41" s="67">
        <v>339</v>
      </c>
      <c r="D41" s="68" t="s">
        <v>77</v>
      </c>
      <c r="E41" s="69" t="s">
        <v>41</v>
      </c>
      <c r="F41" s="70">
        <v>45214</v>
      </c>
      <c r="G41" s="70">
        <f>F41+1</f>
        <v>45215</v>
      </c>
      <c r="H41" s="70">
        <f>F41+4</f>
        <v>45218</v>
      </c>
      <c r="I41" s="353"/>
      <c r="J41" s="476"/>
      <c r="K41" s="369"/>
      <c r="L41" s="477"/>
      <c r="M41" s="477"/>
      <c r="N41" s="472"/>
      <c r="O41" s="353"/>
      <c r="P41" s="397"/>
      <c r="Q41" s="277"/>
      <c r="R41" s="372"/>
      <c r="S41" s="387"/>
      <c r="T41" s="387"/>
      <c r="U41" s="482"/>
      <c r="V41" s="416"/>
      <c r="W41" s="404"/>
    </row>
    <row r="42" spans="1:23" x14ac:dyDescent="0.25">
      <c r="A42" s="78" t="s">
        <v>187</v>
      </c>
      <c r="B42" s="75" t="s">
        <v>35</v>
      </c>
      <c r="C42" s="67">
        <v>341</v>
      </c>
      <c r="D42" s="68" t="s">
        <v>36</v>
      </c>
      <c r="E42" s="69" t="s">
        <v>41</v>
      </c>
      <c r="F42" s="70">
        <v>45212</v>
      </c>
      <c r="G42" s="70">
        <f>F42+1</f>
        <v>45213</v>
      </c>
      <c r="H42" s="70">
        <f>F42+2</f>
        <v>45214</v>
      </c>
      <c r="I42" s="353"/>
      <c r="J42" s="476"/>
      <c r="K42" s="369"/>
      <c r="L42" s="477"/>
      <c r="M42" s="477"/>
      <c r="N42" s="472"/>
      <c r="O42" s="353"/>
      <c r="P42" s="397"/>
      <c r="Q42" s="277"/>
      <c r="R42" s="372"/>
      <c r="S42" s="387"/>
      <c r="T42" s="387"/>
      <c r="U42" s="482"/>
      <c r="V42" s="416"/>
      <c r="W42" s="404"/>
    </row>
    <row r="43" spans="1:23" x14ac:dyDescent="0.25">
      <c r="A43" s="169" t="s">
        <v>48</v>
      </c>
      <c r="B43" s="170" t="s">
        <v>142</v>
      </c>
      <c r="C43" s="171">
        <v>340</v>
      </c>
      <c r="D43" s="172" t="s">
        <v>36</v>
      </c>
      <c r="E43" s="173" t="s">
        <v>41</v>
      </c>
      <c r="F43" s="174">
        <v>45216</v>
      </c>
      <c r="G43" s="174">
        <f>F43+1</f>
        <v>45217</v>
      </c>
      <c r="H43" s="175">
        <f>F43+1</f>
        <v>45217</v>
      </c>
      <c r="I43" s="353"/>
      <c r="J43" s="476"/>
      <c r="K43" s="369"/>
      <c r="L43" s="477"/>
      <c r="M43" s="477"/>
      <c r="N43" s="472"/>
      <c r="O43" s="353"/>
      <c r="P43" s="397"/>
      <c r="Q43" s="277"/>
      <c r="R43" s="372"/>
      <c r="S43" s="387"/>
      <c r="T43" s="387"/>
      <c r="U43" s="482"/>
      <c r="V43" s="416"/>
      <c r="W43" s="404"/>
    </row>
    <row r="44" spans="1:23" x14ac:dyDescent="0.25">
      <c r="A44" s="139" t="s">
        <v>230</v>
      </c>
      <c r="B44" s="122" t="s">
        <v>150</v>
      </c>
      <c r="C44" s="123">
        <v>342</v>
      </c>
      <c r="D44" s="124" t="s">
        <v>36</v>
      </c>
      <c r="E44" s="100" t="s">
        <v>14</v>
      </c>
      <c r="F44" s="101">
        <v>45215</v>
      </c>
      <c r="G44" s="101">
        <f>F44</f>
        <v>45215</v>
      </c>
      <c r="H44" s="149">
        <f>F44+1</f>
        <v>45216</v>
      </c>
      <c r="I44" s="353"/>
      <c r="J44" s="476"/>
      <c r="K44" s="369"/>
      <c r="L44" s="477"/>
      <c r="M44" s="477"/>
      <c r="N44" s="472"/>
      <c r="O44" s="353"/>
      <c r="P44" s="397"/>
      <c r="Q44" s="277"/>
      <c r="R44" s="372"/>
      <c r="S44" s="387"/>
      <c r="T44" s="387"/>
      <c r="U44" s="482"/>
      <c r="V44" s="416"/>
      <c r="W44" s="404"/>
    </row>
    <row r="45" spans="1:23" ht="15.75" thickBot="1" x14ac:dyDescent="0.3">
      <c r="A45" s="141" t="s">
        <v>186</v>
      </c>
      <c r="B45" s="142" t="s">
        <v>76</v>
      </c>
      <c r="C45" s="143">
        <v>339</v>
      </c>
      <c r="D45" s="144" t="s">
        <v>77</v>
      </c>
      <c r="E45" s="145" t="s">
        <v>14</v>
      </c>
      <c r="F45" s="146">
        <v>45217</v>
      </c>
      <c r="G45" s="146">
        <f>F45+1</f>
        <v>45218</v>
      </c>
      <c r="H45" s="150">
        <f>F45+1</f>
        <v>45218</v>
      </c>
      <c r="I45" s="335"/>
      <c r="J45" s="339"/>
      <c r="K45" s="341"/>
      <c r="L45" s="333"/>
      <c r="M45" s="333"/>
      <c r="N45" s="473"/>
      <c r="O45" s="335"/>
      <c r="P45" s="398"/>
      <c r="Q45" s="280"/>
      <c r="R45" s="373"/>
      <c r="S45" s="388"/>
      <c r="T45" s="388"/>
      <c r="U45" s="483"/>
      <c r="V45" s="484"/>
      <c r="W45" s="405"/>
    </row>
    <row r="46" spans="1:23" ht="15.75" thickBot="1" x14ac:dyDescent="0.3">
      <c r="A46" s="43"/>
      <c r="B46" s="51"/>
      <c r="C46" s="43"/>
      <c r="D46" s="51"/>
      <c r="E46" s="43"/>
      <c r="F46" s="52"/>
      <c r="G46" s="52"/>
      <c r="H46" s="52"/>
    </row>
    <row r="47" spans="1:23" x14ac:dyDescent="0.25">
      <c r="A47" s="53" t="s">
        <v>82</v>
      </c>
      <c r="B47" s="54" t="s">
        <v>39</v>
      </c>
      <c r="C47" s="55">
        <v>343</v>
      </c>
      <c r="D47" s="56" t="s">
        <v>36</v>
      </c>
      <c r="E47" s="57" t="s">
        <v>37</v>
      </c>
      <c r="F47" s="58">
        <v>45221</v>
      </c>
      <c r="G47" s="58">
        <f>F47+1</f>
        <v>45222</v>
      </c>
      <c r="H47" s="151">
        <f>F47+4</f>
        <v>45225</v>
      </c>
      <c r="I47" s="334" t="s">
        <v>217</v>
      </c>
      <c r="J47" s="336" t="s">
        <v>219</v>
      </c>
      <c r="K47" s="338"/>
      <c r="L47" s="332">
        <v>45232</v>
      </c>
      <c r="M47" s="332">
        <f>L47+1</f>
        <v>45233</v>
      </c>
      <c r="N47" s="471">
        <f>L47+11</f>
        <v>45243</v>
      </c>
      <c r="O47" s="334" t="s">
        <v>222</v>
      </c>
      <c r="P47" s="396" t="s">
        <v>224</v>
      </c>
      <c r="Q47" s="274"/>
      <c r="R47" s="371"/>
      <c r="S47" s="386">
        <v>45247</v>
      </c>
      <c r="T47" s="386">
        <f>S47+1</f>
        <v>45248</v>
      </c>
      <c r="U47" s="480">
        <f>S47+30</f>
        <v>45277</v>
      </c>
      <c r="V47" s="481"/>
      <c r="W47" s="392"/>
    </row>
    <row r="48" spans="1:23" x14ac:dyDescent="0.25">
      <c r="A48" s="59" t="s">
        <v>82</v>
      </c>
      <c r="B48" s="60" t="s">
        <v>39</v>
      </c>
      <c r="C48" s="61">
        <v>343</v>
      </c>
      <c r="D48" s="62" t="s">
        <v>36</v>
      </c>
      <c r="E48" s="63" t="s">
        <v>40</v>
      </c>
      <c r="F48" s="64">
        <v>45224</v>
      </c>
      <c r="G48" s="64">
        <f>F48+1</f>
        <v>45225</v>
      </c>
      <c r="H48" s="148">
        <f>F48+1</f>
        <v>45225</v>
      </c>
      <c r="I48" s="353"/>
      <c r="J48" s="476"/>
      <c r="K48" s="369"/>
      <c r="L48" s="477"/>
      <c r="M48" s="477"/>
      <c r="N48" s="472"/>
      <c r="O48" s="353"/>
      <c r="P48" s="397"/>
      <c r="Q48" s="277"/>
      <c r="R48" s="372"/>
      <c r="S48" s="387"/>
      <c r="T48" s="387"/>
      <c r="U48" s="482"/>
      <c r="V48" s="416"/>
      <c r="W48" s="393"/>
    </row>
    <row r="49" spans="1:23" x14ac:dyDescent="0.25">
      <c r="A49" s="65" t="s">
        <v>179</v>
      </c>
      <c r="B49" s="66" t="s">
        <v>76</v>
      </c>
      <c r="C49" s="67">
        <v>340</v>
      </c>
      <c r="D49" s="68" t="s">
        <v>77</v>
      </c>
      <c r="E49" s="69" t="s">
        <v>41</v>
      </c>
      <c r="F49" s="70">
        <v>45221</v>
      </c>
      <c r="G49" s="70">
        <f>F49+1</f>
        <v>45222</v>
      </c>
      <c r="H49" s="70">
        <f>F49+4</f>
        <v>45225</v>
      </c>
      <c r="I49" s="353"/>
      <c r="J49" s="476"/>
      <c r="K49" s="369"/>
      <c r="L49" s="477"/>
      <c r="M49" s="477"/>
      <c r="N49" s="472"/>
      <c r="O49" s="353"/>
      <c r="P49" s="397"/>
      <c r="Q49" s="277"/>
      <c r="R49" s="372"/>
      <c r="S49" s="387"/>
      <c r="T49" s="387"/>
      <c r="U49" s="482"/>
      <c r="V49" s="416"/>
      <c r="W49" s="393"/>
    </row>
    <row r="50" spans="1:23" x14ac:dyDescent="0.25">
      <c r="A50" s="78" t="s">
        <v>209</v>
      </c>
      <c r="B50" s="75" t="s">
        <v>35</v>
      </c>
      <c r="C50" s="67">
        <v>342</v>
      </c>
      <c r="D50" s="68" t="s">
        <v>36</v>
      </c>
      <c r="E50" s="69" t="s">
        <v>41</v>
      </c>
      <c r="F50" s="70">
        <v>45219</v>
      </c>
      <c r="G50" s="70">
        <f>F50+1</f>
        <v>45220</v>
      </c>
      <c r="H50" s="70">
        <f>F50+2</f>
        <v>45221</v>
      </c>
      <c r="I50" s="353"/>
      <c r="J50" s="476"/>
      <c r="K50" s="369"/>
      <c r="L50" s="477"/>
      <c r="M50" s="477"/>
      <c r="N50" s="472"/>
      <c r="O50" s="353"/>
      <c r="P50" s="397"/>
      <c r="Q50" s="277"/>
      <c r="R50" s="372"/>
      <c r="S50" s="387"/>
      <c r="T50" s="387"/>
      <c r="U50" s="482"/>
      <c r="V50" s="416"/>
      <c r="W50" s="393"/>
    </row>
    <row r="51" spans="1:23" x14ac:dyDescent="0.25">
      <c r="A51" s="139" t="s">
        <v>231</v>
      </c>
      <c r="B51" s="122" t="s">
        <v>150</v>
      </c>
      <c r="C51" s="123">
        <v>343</v>
      </c>
      <c r="D51" s="124" t="s">
        <v>36</v>
      </c>
      <c r="E51" s="100" t="s">
        <v>14</v>
      </c>
      <c r="F51" s="101">
        <v>45222</v>
      </c>
      <c r="G51" s="101">
        <f>F51</f>
        <v>45222</v>
      </c>
      <c r="H51" s="149">
        <f>F51+1</f>
        <v>45223</v>
      </c>
      <c r="I51" s="353"/>
      <c r="J51" s="476"/>
      <c r="K51" s="369"/>
      <c r="L51" s="477"/>
      <c r="M51" s="477"/>
      <c r="N51" s="472"/>
      <c r="O51" s="353"/>
      <c r="P51" s="397"/>
      <c r="Q51" s="277"/>
      <c r="R51" s="372"/>
      <c r="S51" s="387"/>
      <c r="T51" s="387"/>
      <c r="U51" s="482"/>
      <c r="V51" s="416"/>
      <c r="W51" s="393"/>
    </row>
    <row r="52" spans="1:23" ht="15.75" thickBot="1" x14ac:dyDescent="0.3">
      <c r="A52" s="141" t="s">
        <v>179</v>
      </c>
      <c r="B52" s="142" t="s">
        <v>76</v>
      </c>
      <c r="C52" s="143">
        <v>340</v>
      </c>
      <c r="D52" s="144" t="s">
        <v>77</v>
      </c>
      <c r="E52" s="145" t="s">
        <v>14</v>
      </c>
      <c r="F52" s="146">
        <v>45224</v>
      </c>
      <c r="G52" s="146">
        <f>F52+1</f>
        <v>45225</v>
      </c>
      <c r="H52" s="150">
        <f>F52+1</f>
        <v>45225</v>
      </c>
      <c r="I52" s="335"/>
      <c r="J52" s="339"/>
      <c r="K52" s="341"/>
      <c r="L52" s="333"/>
      <c r="M52" s="333"/>
      <c r="N52" s="473"/>
      <c r="O52" s="335"/>
      <c r="P52" s="398"/>
      <c r="Q52" s="280"/>
      <c r="R52" s="373"/>
      <c r="S52" s="388"/>
      <c r="T52" s="388"/>
      <c r="U52" s="483"/>
      <c r="V52" s="484"/>
      <c r="W52" s="394"/>
    </row>
    <row r="53" spans="1:23" ht="15.75" thickBot="1" x14ac:dyDescent="0.3">
      <c r="A53" s="43"/>
      <c r="B53" s="51"/>
      <c r="C53" s="43"/>
      <c r="D53" s="51"/>
      <c r="E53" s="43"/>
      <c r="F53" s="52"/>
      <c r="G53" s="52"/>
      <c r="H53" s="52"/>
      <c r="I53" s="51"/>
      <c r="J53" s="51"/>
      <c r="K53" s="51"/>
      <c r="L53" s="52"/>
      <c r="M53" s="52"/>
      <c r="N53" s="52"/>
      <c r="O53" s="51"/>
      <c r="P53" s="128"/>
      <c r="Q53" s="128"/>
      <c r="R53" s="128"/>
      <c r="S53" s="129"/>
      <c r="T53" s="129"/>
      <c r="U53" s="129"/>
      <c r="V53" s="129"/>
      <c r="W53" s="130"/>
    </row>
    <row r="54" spans="1:23" x14ac:dyDescent="0.25">
      <c r="A54" s="79" t="s">
        <v>229</v>
      </c>
      <c r="B54" s="80" t="s">
        <v>39</v>
      </c>
      <c r="C54" s="81">
        <v>344</v>
      </c>
      <c r="D54" s="82" t="s">
        <v>36</v>
      </c>
      <c r="E54" s="83" t="s">
        <v>37</v>
      </c>
      <c r="F54" s="84">
        <v>45228</v>
      </c>
      <c r="G54" s="84">
        <f>F54+1</f>
        <v>45229</v>
      </c>
      <c r="H54" s="182">
        <f>F54+4</f>
        <v>45232</v>
      </c>
      <c r="I54" s="334" t="s">
        <v>218</v>
      </c>
      <c r="J54" s="336" t="s">
        <v>220</v>
      </c>
      <c r="K54" s="338"/>
      <c r="L54" s="332">
        <v>45239</v>
      </c>
      <c r="M54" s="332">
        <f>L54+1</f>
        <v>45240</v>
      </c>
      <c r="N54" s="471">
        <f>L54+11</f>
        <v>45250</v>
      </c>
      <c r="O54" s="334" t="s">
        <v>223</v>
      </c>
      <c r="P54" s="396" t="s">
        <v>225</v>
      </c>
      <c r="Q54" s="274"/>
      <c r="R54" s="371"/>
      <c r="S54" s="386">
        <v>45254</v>
      </c>
      <c r="T54" s="386">
        <f>S54+1</f>
        <v>45255</v>
      </c>
      <c r="U54" s="480">
        <f>S54+30</f>
        <v>45284</v>
      </c>
      <c r="V54" s="481"/>
      <c r="W54" s="392"/>
    </row>
    <row r="55" spans="1:23" x14ac:dyDescent="0.25">
      <c r="A55" s="85" t="s">
        <v>229</v>
      </c>
      <c r="B55" s="60" t="s">
        <v>39</v>
      </c>
      <c r="C55" s="61">
        <v>344</v>
      </c>
      <c r="D55" s="62" t="s">
        <v>36</v>
      </c>
      <c r="E55" s="63" t="s">
        <v>40</v>
      </c>
      <c r="F55" s="64">
        <v>45231</v>
      </c>
      <c r="G55" s="64">
        <f>F55+1</f>
        <v>45232</v>
      </c>
      <c r="H55" s="148">
        <f>F55+1</f>
        <v>45232</v>
      </c>
      <c r="I55" s="353"/>
      <c r="J55" s="476"/>
      <c r="K55" s="369"/>
      <c r="L55" s="477"/>
      <c r="M55" s="477"/>
      <c r="N55" s="472"/>
      <c r="O55" s="353"/>
      <c r="P55" s="397"/>
      <c r="Q55" s="277"/>
      <c r="R55" s="372"/>
      <c r="S55" s="387"/>
      <c r="T55" s="387"/>
      <c r="U55" s="482"/>
      <c r="V55" s="416"/>
      <c r="W55" s="393"/>
    </row>
    <row r="56" spans="1:23" x14ac:dyDescent="0.25">
      <c r="A56" s="78" t="s">
        <v>177</v>
      </c>
      <c r="B56" s="66" t="s">
        <v>76</v>
      </c>
      <c r="C56" s="67">
        <v>341</v>
      </c>
      <c r="D56" s="68" t="s">
        <v>77</v>
      </c>
      <c r="E56" s="69" t="s">
        <v>41</v>
      </c>
      <c r="F56" s="70">
        <v>45228</v>
      </c>
      <c r="G56" s="70">
        <f>F56+1</f>
        <v>45229</v>
      </c>
      <c r="H56" s="70">
        <f>F56+4</f>
        <v>45232</v>
      </c>
      <c r="I56" s="353"/>
      <c r="J56" s="476"/>
      <c r="K56" s="369"/>
      <c r="L56" s="477"/>
      <c r="M56" s="477"/>
      <c r="N56" s="472"/>
      <c r="O56" s="353"/>
      <c r="P56" s="397"/>
      <c r="Q56" s="277"/>
      <c r="R56" s="372"/>
      <c r="S56" s="387"/>
      <c r="T56" s="387"/>
      <c r="U56" s="482"/>
      <c r="V56" s="416"/>
      <c r="W56" s="393"/>
    </row>
    <row r="57" spans="1:23" x14ac:dyDescent="0.25">
      <c r="A57" s="78" t="s">
        <v>228</v>
      </c>
      <c r="B57" s="75" t="s">
        <v>35</v>
      </c>
      <c r="C57" s="67">
        <v>343</v>
      </c>
      <c r="D57" s="68" t="s">
        <v>36</v>
      </c>
      <c r="E57" s="69" t="s">
        <v>41</v>
      </c>
      <c r="F57" s="70">
        <v>45226</v>
      </c>
      <c r="G57" s="70">
        <f>F57+1</f>
        <v>45227</v>
      </c>
      <c r="H57" s="70">
        <f>F57+2</f>
        <v>45228</v>
      </c>
      <c r="I57" s="353"/>
      <c r="J57" s="476"/>
      <c r="K57" s="369"/>
      <c r="L57" s="477"/>
      <c r="M57" s="477"/>
      <c r="N57" s="472"/>
      <c r="O57" s="353"/>
      <c r="P57" s="397"/>
      <c r="Q57" s="277"/>
      <c r="R57" s="372"/>
      <c r="S57" s="387"/>
      <c r="T57" s="387"/>
      <c r="U57" s="482"/>
      <c r="V57" s="416"/>
      <c r="W57" s="393"/>
    </row>
    <row r="58" spans="1:23" x14ac:dyDescent="0.25">
      <c r="A58" s="139" t="s">
        <v>232</v>
      </c>
      <c r="B58" s="122" t="s">
        <v>150</v>
      </c>
      <c r="C58" s="123">
        <v>344</v>
      </c>
      <c r="D58" s="124" t="s">
        <v>36</v>
      </c>
      <c r="E58" s="100" t="s">
        <v>14</v>
      </c>
      <c r="F58" s="101">
        <v>45229</v>
      </c>
      <c r="G58" s="101">
        <f>F58</f>
        <v>45229</v>
      </c>
      <c r="H58" s="149">
        <f>F58+1</f>
        <v>45230</v>
      </c>
      <c r="I58" s="353"/>
      <c r="J58" s="476"/>
      <c r="K58" s="369"/>
      <c r="L58" s="477"/>
      <c r="M58" s="477"/>
      <c r="N58" s="472"/>
      <c r="O58" s="353"/>
      <c r="P58" s="397"/>
      <c r="Q58" s="277"/>
      <c r="R58" s="372"/>
      <c r="S58" s="387"/>
      <c r="T58" s="387"/>
      <c r="U58" s="482"/>
      <c r="V58" s="416"/>
      <c r="W58" s="393"/>
    </row>
    <row r="59" spans="1:23" ht="15.75" thickBot="1" x14ac:dyDescent="0.3">
      <c r="A59" s="141" t="s">
        <v>177</v>
      </c>
      <c r="B59" s="142" t="s">
        <v>76</v>
      </c>
      <c r="C59" s="143">
        <v>341</v>
      </c>
      <c r="D59" s="144" t="s">
        <v>77</v>
      </c>
      <c r="E59" s="145" t="s">
        <v>14</v>
      </c>
      <c r="F59" s="146">
        <v>45231</v>
      </c>
      <c r="G59" s="146">
        <f>F59+1</f>
        <v>45232</v>
      </c>
      <c r="H59" s="150">
        <f>F59+1</f>
        <v>45232</v>
      </c>
      <c r="I59" s="335"/>
      <c r="J59" s="339"/>
      <c r="K59" s="341"/>
      <c r="L59" s="333"/>
      <c r="M59" s="333"/>
      <c r="N59" s="473"/>
      <c r="O59" s="335"/>
      <c r="P59" s="398"/>
      <c r="Q59" s="280"/>
      <c r="R59" s="373"/>
      <c r="S59" s="388"/>
      <c r="T59" s="388"/>
      <c r="U59" s="483"/>
      <c r="V59" s="484"/>
      <c r="W59" s="394"/>
    </row>
    <row r="60" spans="1:23" ht="15.75" thickBot="1" x14ac:dyDescent="0.3">
      <c r="A60" s="43"/>
      <c r="B60" s="51"/>
      <c r="C60" s="43"/>
      <c r="D60" s="51"/>
      <c r="E60" s="43"/>
      <c r="F60" s="52"/>
      <c r="G60" s="52"/>
      <c r="H60" s="52"/>
    </row>
    <row r="61" spans="1:23" x14ac:dyDescent="0.25">
      <c r="A61" s="53" t="s">
        <v>216</v>
      </c>
      <c r="B61" s="54" t="s">
        <v>39</v>
      </c>
      <c r="C61" s="55">
        <v>345</v>
      </c>
      <c r="D61" s="56" t="s">
        <v>36</v>
      </c>
      <c r="E61" s="57" t="s">
        <v>37</v>
      </c>
      <c r="F61" s="58">
        <f t="shared" ref="F61:F66" si="0">F54+7</f>
        <v>45235</v>
      </c>
      <c r="G61" s="58">
        <f>F61+1</f>
        <v>45236</v>
      </c>
      <c r="H61" s="151">
        <f>F61+4</f>
        <v>45239</v>
      </c>
      <c r="I61" s="334" t="s">
        <v>233</v>
      </c>
      <c r="J61" s="336" t="s">
        <v>234</v>
      </c>
      <c r="K61" s="338"/>
      <c r="L61" s="332">
        <v>45246</v>
      </c>
      <c r="M61" s="332">
        <f>L61+1</f>
        <v>45247</v>
      </c>
      <c r="N61" s="471">
        <f>L61+11</f>
        <v>45257</v>
      </c>
      <c r="O61" s="334" t="s">
        <v>223</v>
      </c>
      <c r="P61" s="396" t="s">
        <v>225</v>
      </c>
      <c r="Q61" s="274"/>
      <c r="R61" s="371"/>
      <c r="S61" s="386">
        <v>45254</v>
      </c>
      <c r="T61" s="386">
        <f>S61+1</f>
        <v>45255</v>
      </c>
      <c r="U61" s="480">
        <f>S61+30</f>
        <v>45284</v>
      </c>
      <c r="V61" s="481"/>
      <c r="W61" s="392"/>
    </row>
    <row r="62" spans="1:23" x14ac:dyDescent="0.25">
      <c r="A62" s="59" t="s">
        <v>216</v>
      </c>
      <c r="B62" s="60" t="s">
        <v>39</v>
      </c>
      <c r="C62" s="61">
        <v>345</v>
      </c>
      <c r="D62" s="62" t="s">
        <v>36</v>
      </c>
      <c r="E62" s="63" t="s">
        <v>40</v>
      </c>
      <c r="F62" s="64">
        <f t="shared" si="0"/>
        <v>45238</v>
      </c>
      <c r="G62" s="64">
        <f>F62+1</f>
        <v>45239</v>
      </c>
      <c r="H62" s="148">
        <f>F62+1</f>
        <v>45239</v>
      </c>
      <c r="I62" s="353"/>
      <c r="J62" s="476"/>
      <c r="K62" s="369"/>
      <c r="L62" s="477"/>
      <c r="M62" s="477"/>
      <c r="N62" s="472"/>
      <c r="O62" s="353"/>
      <c r="P62" s="397"/>
      <c r="Q62" s="277"/>
      <c r="R62" s="372"/>
      <c r="S62" s="387"/>
      <c r="T62" s="387"/>
      <c r="U62" s="482"/>
      <c r="V62" s="416"/>
      <c r="W62" s="393"/>
    </row>
    <row r="63" spans="1:23" x14ac:dyDescent="0.25">
      <c r="A63" s="65" t="s">
        <v>184</v>
      </c>
      <c r="B63" s="66" t="s">
        <v>76</v>
      </c>
      <c r="C63" s="67">
        <v>342</v>
      </c>
      <c r="D63" s="68" t="s">
        <v>77</v>
      </c>
      <c r="E63" s="69" t="s">
        <v>41</v>
      </c>
      <c r="F63" s="70">
        <f t="shared" si="0"/>
        <v>45235</v>
      </c>
      <c r="G63" s="70">
        <f>F63+1</f>
        <v>45236</v>
      </c>
      <c r="H63" s="70">
        <f>F63+4</f>
        <v>45239</v>
      </c>
      <c r="I63" s="353"/>
      <c r="J63" s="476"/>
      <c r="K63" s="369"/>
      <c r="L63" s="477"/>
      <c r="M63" s="477"/>
      <c r="N63" s="472"/>
      <c r="O63" s="353"/>
      <c r="P63" s="397"/>
      <c r="Q63" s="277"/>
      <c r="R63" s="372"/>
      <c r="S63" s="387"/>
      <c r="T63" s="387"/>
      <c r="U63" s="482"/>
      <c r="V63" s="416"/>
      <c r="W63" s="393"/>
    </row>
    <row r="64" spans="1:23" x14ac:dyDescent="0.25">
      <c r="A64" s="78" t="s">
        <v>188</v>
      </c>
      <c r="B64" s="75" t="s">
        <v>35</v>
      </c>
      <c r="C64" s="67">
        <v>344</v>
      </c>
      <c r="D64" s="68" t="s">
        <v>36</v>
      </c>
      <c r="E64" s="69" t="s">
        <v>41</v>
      </c>
      <c r="F64" s="70">
        <f t="shared" si="0"/>
        <v>45233</v>
      </c>
      <c r="G64" s="70">
        <f>F64+1</f>
        <v>45234</v>
      </c>
      <c r="H64" s="70">
        <f>F64+2</f>
        <v>45235</v>
      </c>
      <c r="I64" s="353"/>
      <c r="J64" s="476"/>
      <c r="K64" s="369"/>
      <c r="L64" s="477"/>
      <c r="M64" s="477"/>
      <c r="N64" s="472"/>
      <c r="O64" s="353"/>
      <c r="P64" s="397"/>
      <c r="Q64" s="277"/>
      <c r="R64" s="372"/>
      <c r="S64" s="387"/>
      <c r="T64" s="387"/>
      <c r="U64" s="482"/>
      <c r="V64" s="416"/>
      <c r="W64" s="393"/>
    </row>
    <row r="65" spans="1:23" x14ac:dyDescent="0.25">
      <c r="A65" s="139" t="s">
        <v>168</v>
      </c>
      <c r="B65" s="122" t="s">
        <v>150</v>
      </c>
      <c r="C65" s="123">
        <v>345</v>
      </c>
      <c r="D65" s="124" t="s">
        <v>36</v>
      </c>
      <c r="E65" s="100" t="s">
        <v>14</v>
      </c>
      <c r="F65" s="101">
        <f t="shared" si="0"/>
        <v>45236</v>
      </c>
      <c r="G65" s="101">
        <f>F65</f>
        <v>45236</v>
      </c>
      <c r="H65" s="149">
        <f>F65+1</f>
        <v>45237</v>
      </c>
      <c r="I65" s="353"/>
      <c r="J65" s="476"/>
      <c r="K65" s="369"/>
      <c r="L65" s="477"/>
      <c r="M65" s="477"/>
      <c r="N65" s="472"/>
      <c r="O65" s="353"/>
      <c r="P65" s="397"/>
      <c r="Q65" s="277"/>
      <c r="R65" s="372"/>
      <c r="S65" s="387"/>
      <c r="T65" s="387"/>
      <c r="U65" s="482"/>
      <c r="V65" s="416"/>
      <c r="W65" s="393"/>
    </row>
    <row r="66" spans="1:23" ht="15.75" thickBot="1" x14ac:dyDescent="0.3">
      <c r="A66" s="141" t="s">
        <v>184</v>
      </c>
      <c r="B66" s="142" t="s">
        <v>76</v>
      </c>
      <c r="C66" s="143">
        <v>342</v>
      </c>
      <c r="D66" s="144" t="s">
        <v>77</v>
      </c>
      <c r="E66" s="145" t="s">
        <v>14</v>
      </c>
      <c r="F66" s="146">
        <f t="shared" si="0"/>
        <v>45238</v>
      </c>
      <c r="G66" s="146">
        <f>F66+1</f>
        <v>45239</v>
      </c>
      <c r="H66" s="150">
        <f>F66+1</f>
        <v>45239</v>
      </c>
      <c r="I66" s="335"/>
      <c r="J66" s="339"/>
      <c r="K66" s="341"/>
      <c r="L66" s="333"/>
      <c r="M66" s="333"/>
      <c r="N66" s="473"/>
      <c r="O66" s="335"/>
      <c r="P66" s="398"/>
      <c r="Q66" s="280"/>
      <c r="R66" s="373"/>
      <c r="S66" s="388"/>
      <c r="T66" s="388"/>
      <c r="U66" s="483"/>
      <c r="V66" s="484"/>
      <c r="W66" s="394"/>
    </row>
    <row r="67" spans="1:23" x14ac:dyDescent="0.25">
      <c r="A67" s="13" t="s">
        <v>52</v>
      </c>
      <c r="B67" s="14"/>
      <c r="C67" s="14"/>
      <c r="D67" s="14"/>
      <c r="E67" s="17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</row>
    <row r="68" spans="1:23" x14ac:dyDescent="0.25">
      <c r="A68" s="1"/>
      <c r="B68" s="1"/>
      <c r="C68" s="1"/>
      <c r="D68" s="5"/>
      <c r="E68" s="2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3" x14ac:dyDescent="0.25">
      <c r="A69" s="292" t="s">
        <v>53</v>
      </c>
      <c r="B69" s="293"/>
      <c r="C69" s="293"/>
      <c r="D69" s="293"/>
      <c r="E69" s="293"/>
      <c r="F69" s="294"/>
      <c r="G69" s="295" t="s">
        <v>83</v>
      </c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7"/>
    </row>
    <row r="70" spans="1:23" x14ac:dyDescent="0.25">
      <c r="A70" s="298"/>
      <c r="B70" s="287"/>
      <c r="C70" s="287"/>
      <c r="D70" s="287"/>
      <c r="E70" s="287"/>
      <c r="F70" s="288"/>
      <c r="G70" s="295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7"/>
    </row>
    <row r="71" spans="1:23" x14ac:dyDescent="0.25">
      <c r="A71" s="298"/>
      <c r="B71" s="287"/>
      <c r="C71" s="287"/>
      <c r="D71" s="287"/>
      <c r="E71" s="287"/>
      <c r="F71" s="288"/>
      <c r="G71" s="295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7"/>
    </row>
    <row r="72" spans="1:23" x14ac:dyDescent="0.25">
      <c r="A72" s="286"/>
      <c r="B72" s="287"/>
      <c r="C72" s="287"/>
      <c r="D72" s="287"/>
      <c r="E72" s="287"/>
      <c r="F72" s="288"/>
      <c r="G72" s="289"/>
      <c r="H72" s="290"/>
      <c r="I72" s="290"/>
      <c r="J72" s="290"/>
      <c r="K72" s="290"/>
      <c r="L72" s="290"/>
      <c r="M72" s="290"/>
      <c r="N72" s="290"/>
      <c r="O72" s="290"/>
      <c r="P72" s="290"/>
      <c r="Q72" s="290"/>
      <c r="R72" s="290"/>
      <c r="S72" s="290"/>
      <c r="T72" s="290"/>
      <c r="U72" s="290"/>
      <c r="V72" s="291"/>
    </row>
    <row r="73" spans="1:23" x14ac:dyDescent="0.25">
      <c r="A73" s="1"/>
      <c r="B73" s="1"/>
      <c r="C73" s="1"/>
      <c r="D73" s="5"/>
      <c r="E73" s="5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3" x14ac:dyDescent="0.25">
      <c r="A74" s="1"/>
      <c r="B74" s="1"/>
      <c r="C74" s="1"/>
      <c r="D74" s="5"/>
      <c r="E74" s="5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3" ht="15.75" x14ac:dyDescent="0.3">
      <c r="A75" s="15" t="s">
        <v>54</v>
      </c>
      <c r="B75" s="16"/>
      <c r="C75" s="16"/>
      <c r="D75" s="17"/>
      <c r="E75" s="5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</row>
    <row r="76" spans="1:23" ht="15.75" x14ac:dyDescent="0.3">
      <c r="A76" s="18" t="s">
        <v>55</v>
      </c>
      <c r="B76" s="19"/>
      <c r="C76" s="19"/>
      <c r="D76" s="20"/>
      <c r="E76" s="5"/>
      <c r="F76" s="18"/>
      <c r="G76" s="19"/>
      <c r="H76" s="18" t="s">
        <v>56</v>
      </c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</row>
    <row r="77" spans="1:23" ht="15.75" x14ac:dyDescent="0.3">
      <c r="A77" s="18" t="s">
        <v>57</v>
      </c>
      <c r="B77" s="19"/>
      <c r="C77" s="19"/>
      <c r="D77" s="20"/>
      <c r="E77" s="5"/>
      <c r="F77" s="18"/>
      <c r="G77" s="19"/>
      <c r="H77" s="18" t="s">
        <v>58</v>
      </c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</row>
    <row r="78" spans="1:23" x14ac:dyDescent="0.25">
      <c r="A78" s="1" t="s">
        <v>59</v>
      </c>
      <c r="B78" s="1"/>
      <c r="C78" s="1"/>
      <c r="D78" s="5"/>
      <c r="E78" s="5"/>
      <c r="F78" s="1"/>
      <c r="G78" s="1"/>
      <c r="H78" s="1" t="s">
        <v>60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3" x14ac:dyDescent="0.25">
      <c r="A79" s="21" t="s">
        <v>61</v>
      </c>
      <c r="B79" s="1"/>
      <c r="C79" s="1"/>
      <c r="D79" s="5"/>
      <c r="E79" s="5"/>
      <c r="F79" s="1"/>
      <c r="G79" s="1"/>
      <c r="H79" s="21" t="s">
        <v>62</v>
      </c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</row>
    <row r="80" spans="1:23" x14ac:dyDescent="0.25">
      <c r="A80" s="1"/>
      <c r="B80" s="1"/>
      <c r="C80" s="1"/>
      <c r="D80" s="5"/>
      <c r="E80" s="5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x14ac:dyDescent="0.25">
      <c r="A81" s="1" t="s">
        <v>63</v>
      </c>
      <c r="B81" s="1"/>
      <c r="C81" s="1"/>
      <c r="D81" s="5"/>
      <c r="E81" s="5"/>
      <c r="F81" s="1"/>
      <c r="G81" s="1"/>
      <c r="H81" s="1" t="s">
        <v>64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x14ac:dyDescent="0.25">
      <c r="A82" s="21" t="s">
        <v>65</v>
      </c>
      <c r="B82" s="1"/>
      <c r="C82" s="1"/>
      <c r="D82" s="5"/>
      <c r="E82" s="5"/>
      <c r="F82" s="1"/>
      <c r="G82" s="1"/>
      <c r="H82" s="21" t="s">
        <v>66</v>
      </c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</row>
  </sheetData>
  <mergeCells count="110">
    <mergeCell ref="J47:K52"/>
    <mergeCell ref="I47:I52"/>
    <mergeCell ref="I54:I59"/>
    <mergeCell ref="J54:K59"/>
    <mergeCell ref="L54:L59"/>
    <mergeCell ref="M54:M59"/>
    <mergeCell ref="N54:N59"/>
    <mergeCell ref="W47:W52"/>
    <mergeCell ref="U47:V52"/>
    <mergeCell ref="T47:T52"/>
    <mergeCell ref="S47:S52"/>
    <mergeCell ref="P47:R52"/>
    <mergeCell ref="O47:O52"/>
    <mergeCell ref="O54:O59"/>
    <mergeCell ref="P54:R59"/>
    <mergeCell ref="S54:S59"/>
    <mergeCell ref="T54:T59"/>
    <mergeCell ref="U54:V59"/>
    <mergeCell ref="W54:W59"/>
    <mergeCell ref="N47:N52"/>
    <mergeCell ref="M47:M52"/>
    <mergeCell ref="L47:L52"/>
    <mergeCell ref="T7:T13"/>
    <mergeCell ref="W7:W13"/>
    <mergeCell ref="I15:I21"/>
    <mergeCell ref="L15:L21"/>
    <mergeCell ref="J7:K13"/>
    <mergeCell ref="J15:K21"/>
    <mergeCell ref="J23:K29"/>
    <mergeCell ref="I31:I37"/>
    <mergeCell ref="L31:L37"/>
    <mergeCell ref="M31:M37"/>
    <mergeCell ref="N31:N37"/>
    <mergeCell ref="O31:O37"/>
    <mergeCell ref="P31:R37"/>
    <mergeCell ref="S31:S37"/>
    <mergeCell ref="T31:T37"/>
    <mergeCell ref="J31:K37"/>
    <mergeCell ref="A4:F4"/>
    <mergeCell ref="A5:A6"/>
    <mergeCell ref="B5:D6"/>
    <mergeCell ref="E5:E6"/>
    <mergeCell ref="F5:G5"/>
    <mergeCell ref="I5:I6"/>
    <mergeCell ref="W5:W6"/>
    <mergeCell ref="J5:K6"/>
    <mergeCell ref="L5:M5"/>
    <mergeCell ref="O5:O6"/>
    <mergeCell ref="P5:R6"/>
    <mergeCell ref="S5:T5"/>
    <mergeCell ref="U5:V5"/>
    <mergeCell ref="U6:V6"/>
    <mergeCell ref="A72:F72"/>
    <mergeCell ref="G72:V72"/>
    <mergeCell ref="A69:F69"/>
    <mergeCell ref="G69:V69"/>
    <mergeCell ref="A71:F71"/>
    <mergeCell ref="N7:N13"/>
    <mergeCell ref="O7:O13"/>
    <mergeCell ref="P7:R13"/>
    <mergeCell ref="S7:S13"/>
    <mergeCell ref="G71:V71"/>
    <mergeCell ref="A70:F70"/>
    <mergeCell ref="G70:V70"/>
    <mergeCell ref="I7:I13"/>
    <mergeCell ref="L7:L13"/>
    <mergeCell ref="M7:M13"/>
    <mergeCell ref="U15:V21"/>
    <mergeCell ref="U7:V13"/>
    <mergeCell ref="I39:I45"/>
    <mergeCell ref="L39:L45"/>
    <mergeCell ref="M39:M45"/>
    <mergeCell ref="I23:I29"/>
    <mergeCell ref="L23:L29"/>
    <mergeCell ref="M23:M29"/>
    <mergeCell ref="N23:N29"/>
    <mergeCell ref="J39:K45"/>
    <mergeCell ref="T39:T45"/>
    <mergeCell ref="U39:V45"/>
    <mergeCell ref="W39:W45"/>
    <mergeCell ref="W15:W21"/>
    <mergeCell ref="T15:T21"/>
    <mergeCell ref="U23:V29"/>
    <mergeCell ref="N39:N45"/>
    <mergeCell ref="O39:O45"/>
    <mergeCell ref="P39:R45"/>
    <mergeCell ref="S39:S45"/>
    <mergeCell ref="M15:M21"/>
    <mergeCell ref="N15:N21"/>
    <mergeCell ref="O15:O21"/>
    <mergeCell ref="P15:R21"/>
    <mergeCell ref="S15:S21"/>
    <mergeCell ref="U31:V37"/>
    <mergeCell ref="W31:W37"/>
    <mergeCell ref="W23:W29"/>
    <mergeCell ref="O23:O29"/>
    <mergeCell ref="P23:R29"/>
    <mergeCell ref="S23:S29"/>
    <mergeCell ref="T23:T29"/>
    <mergeCell ref="U61:V66"/>
    <mergeCell ref="W61:W66"/>
    <mergeCell ref="I61:I66"/>
    <mergeCell ref="J61:K66"/>
    <mergeCell ref="L61:L66"/>
    <mergeCell ref="M61:M66"/>
    <mergeCell ref="N61:N66"/>
    <mergeCell ref="O61:O66"/>
    <mergeCell ref="P61:R66"/>
    <mergeCell ref="S61:S66"/>
    <mergeCell ref="T61:T66"/>
  </mergeCells>
  <conditionalFormatting sqref="F10:H11">
    <cfRule type="timePeriod" dxfId="27" priority="59" timePeriod="lastMonth">
      <formula>AND(MONTH(F10)=MONTH(EDATE(TODAY(),0-1)),YEAR(F10)=YEAR(EDATE(TODAY(),0-1)))</formula>
    </cfRule>
  </conditionalFormatting>
  <conditionalFormatting sqref="F18:H19">
    <cfRule type="timePeriod" dxfId="26" priority="49" timePeriod="lastMonth">
      <formula>AND(MONTH(F18)=MONTH(EDATE(TODAY(),0-1)),YEAR(F18)=YEAR(EDATE(TODAY(),0-1)))</formula>
    </cfRule>
  </conditionalFormatting>
  <conditionalFormatting sqref="F26:H27">
    <cfRule type="timePeriod" dxfId="25" priority="39" timePeriod="lastMonth">
      <formula>AND(MONTH(F26)=MONTH(EDATE(TODAY(),0-1)),YEAR(F26)=YEAR(EDATE(TODAY(),0-1)))</formula>
    </cfRule>
  </conditionalFormatting>
  <conditionalFormatting sqref="F34:H35">
    <cfRule type="timePeriod" dxfId="24" priority="29" timePeriod="lastMonth">
      <formula>AND(MONTH(F34)=MONTH(EDATE(TODAY(),0-1)),YEAR(F34)=YEAR(EDATE(TODAY(),0-1)))</formula>
    </cfRule>
  </conditionalFormatting>
  <conditionalFormatting sqref="F42:H43">
    <cfRule type="timePeriod" dxfId="23" priority="19" timePeriod="lastMonth">
      <formula>AND(MONTH(F42)=MONTH(EDATE(TODAY(),0-1)),YEAR(F42)=YEAR(EDATE(TODAY(),0-1)))</formula>
    </cfRule>
  </conditionalFormatting>
  <conditionalFormatting sqref="F50:H50">
    <cfRule type="timePeriod" dxfId="22" priority="13" timePeriod="lastMonth">
      <formula>AND(MONTH(F50)=MONTH(EDATE(TODAY(),0-1)),YEAR(F50)=YEAR(EDATE(TODAY(),0-1)))</formula>
    </cfRule>
  </conditionalFormatting>
  <conditionalFormatting sqref="F57:H57">
    <cfRule type="timePeriod" dxfId="21" priority="7" timePeriod="lastMonth">
      <formula>AND(MONTH(F57)=MONTH(EDATE(TODAY(),0-1)),YEAR(F57)=YEAR(EDATE(TODAY(),0-1)))</formula>
    </cfRule>
  </conditionalFormatting>
  <conditionalFormatting sqref="F64:H64">
    <cfRule type="timePeriod" dxfId="20" priority="1" timePeriod="lastMonth">
      <formula>AND(MONTH(F64)=MONTH(EDATE(TODAY(),0-1)),YEAR(F64)=YEAR(EDATE(TODAY(),0-1)))</formula>
    </cfRule>
  </conditionalFormatting>
  <hyperlinks>
    <hyperlink ref="H82" r:id="rId1" xr:uid="{6E5E75BF-7BD4-4D78-9C6B-67182CB5758B}"/>
    <hyperlink ref="H79" r:id="rId2" xr:uid="{3683EE6A-F845-404F-AD92-72F7F0BBAC01}"/>
    <hyperlink ref="A82" r:id="rId3" xr:uid="{1E1F8DEE-0C29-46A9-95A2-BDFE49D18E5B}"/>
    <hyperlink ref="A79" r:id="rId4" xr:uid="{C2BACB11-5AD0-4F76-96AF-37A359B777BE}"/>
  </hyperlinks>
  <pageMargins left="0.7" right="0.7" top="0.75" bottom="0.75" header="0.3" footer="0.3"/>
  <headerFooter>
    <oddFooter>&amp;L_x000D_&amp;1#&amp;"Calibri"&amp;10&amp;K000000 Sensitivity: Internal</oddFooter>
  </headerFooter>
  <drawing r:id="rId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F6D3E-97EB-4A0E-86A9-C8B023DC9AC2}">
  <dimension ref="A1:X61"/>
  <sheetViews>
    <sheetView topLeftCell="A2" workbookViewId="0"/>
  </sheetViews>
  <sheetFormatPr defaultRowHeight="15" x14ac:dyDescent="0.25"/>
  <cols>
    <col min="1" max="1" width="20.42578125" customWidth="1"/>
    <col min="2" max="3" width="4.140625" customWidth="1"/>
    <col min="4" max="4" width="3" customWidth="1"/>
    <col min="6" max="7" width="7.28515625" bestFit="1" customWidth="1"/>
    <col min="8" max="8" width="8.5703125" customWidth="1"/>
    <col min="9" max="9" width="21" bestFit="1" customWidth="1"/>
    <col min="10" max="10" width="7.28515625" customWidth="1"/>
    <col min="11" max="11" width="0.5703125" hidden="1" customWidth="1"/>
    <col min="12" max="12" width="9.140625" hidden="1" customWidth="1"/>
    <col min="16" max="16" width="19.140625" bestFit="1" customWidth="1"/>
    <col min="18" max="18" width="0.140625" customWidth="1"/>
    <col min="19" max="19" width="9.140625" hidden="1" customWidth="1"/>
    <col min="23" max="23" width="7.7109375" customWidth="1"/>
    <col min="24" max="24" width="65.42578125" customWidth="1"/>
  </cols>
  <sheetData>
    <row r="1" spans="1:24" ht="24.75" x14ac:dyDescent="0.5">
      <c r="A1" s="1" t="s">
        <v>19</v>
      </c>
      <c r="B1" s="2"/>
      <c r="C1" s="2"/>
      <c r="D1" s="3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4.75" x14ac:dyDescent="0.5">
      <c r="A2" s="4" t="s">
        <v>20</v>
      </c>
      <c r="B2" s="3" t="s">
        <v>17</v>
      </c>
      <c r="C2" s="1"/>
      <c r="D2" s="5"/>
      <c r="E2" s="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7.75" x14ac:dyDescent="0.5">
      <c r="A3" s="1"/>
      <c r="B3" s="183"/>
      <c r="C3" s="7"/>
      <c r="D3" s="4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6.5" thickBot="1" x14ac:dyDescent="0.3">
      <c r="A4" s="245" t="s">
        <v>257</v>
      </c>
      <c r="B4" s="246"/>
      <c r="C4" s="246"/>
      <c r="D4" s="246"/>
      <c r="E4" s="246"/>
      <c r="F4" s="246"/>
      <c r="G4" s="25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8"/>
    </row>
    <row r="5" spans="1:24" ht="26.25" customHeight="1" thickBot="1" x14ac:dyDescent="0.3">
      <c r="A5" s="247" t="s">
        <v>22</v>
      </c>
      <c r="B5" s="249" t="s">
        <v>23</v>
      </c>
      <c r="C5" s="250"/>
      <c r="D5" s="251"/>
      <c r="E5" s="255" t="s">
        <v>24</v>
      </c>
      <c r="F5" s="257" t="s">
        <v>24</v>
      </c>
      <c r="G5" s="258"/>
      <c r="H5" s="49" t="s">
        <v>25</v>
      </c>
      <c r="I5" s="247" t="s">
        <v>139</v>
      </c>
      <c r="J5" s="249" t="s">
        <v>23</v>
      </c>
      <c r="K5" s="250"/>
      <c r="L5" s="251"/>
      <c r="M5" s="257" t="s">
        <v>26</v>
      </c>
      <c r="N5" s="258"/>
      <c r="O5" s="49" t="s">
        <v>126</v>
      </c>
      <c r="P5" s="247" t="s">
        <v>105</v>
      </c>
      <c r="Q5" s="249" t="s">
        <v>23</v>
      </c>
      <c r="R5" s="250"/>
      <c r="S5" s="251"/>
      <c r="T5" s="257" t="s">
        <v>126</v>
      </c>
      <c r="U5" s="258"/>
      <c r="V5" s="186" t="s">
        <v>254</v>
      </c>
      <c r="W5" s="189" t="s">
        <v>31</v>
      </c>
      <c r="X5" s="282" t="s">
        <v>28</v>
      </c>
    </row>
    <row r="6" spans="1:24" ht="15.75" thickBot="1" x14ac:dyDescent="0.3">
      <c r="A6" s="248"/>
      <c r="B6" s="252"/>
      <c r="C6" s="253"/>
      <c r="D6" s="254"/>
      <c r="E6" s="256"/>
      <c r="F6" s="9" t="s">
        <v>29</v>
      </c>
      <c r="G6" s="9" t="s">
        <v>30</v>
      </c>
      <c r="H6" s="10" t="s">
        <v>29</v>
      </c>
      <c r="I6" s="248"/>
      <c r="J6" s="252"/>
      <c r="K6" s="253"/>
      <c r="L6" s="254"/>
      <c r="M6" s="9" t="s">
        <v>29</v>
      </c>
      <c r="N6" s="9" t="s">
        <v>30</v>
      </c>
      <c r="O6" s="10" t="s">
        <v>29</v>
      </c>
      <c r="P6" s="248"/>
      <c r="Q6" s="252"/>
      <c r="R6" s="253"/>
      <c r="S6" s="254"/>
      <c r="T6" s="9" t="s">
        <v>29</v>
      </c>
      <c r="U6" s="9" t="s">
        <v>30</v>
      </c>
      <c r="V6" s="344" t="s">
        <v>29</v>
      </c>
      <c r="W6" s="345"/>
      <c r="X6" s="308"/>
    </row>
    <row r="7" spans="1:24" x14ac:dyDescent="0.25">
      <c r="A7" s="79" t="s">
        <v>216</v>
      </c>
      <c r="B7" s="80" t="s">
        <v>39</v>
      </c>
      <c r="C7" s="81">
        <v>402</v>
      </c>
      <c r="D7" s="82" t="s">
        <v>36</v>
      </c>
      <c r="E7" s="83" t="s">
        <v>37</v>
      </c>
      <c r="F7" s="84">
        <v>45298</v>
      </c>
      <c r="G7" s="84">
        <f>F7+1</f>
        <v>45299</v>
      </c>
      <c r="H7" s="84">
        <f>F7+5</f>
        <v>45303</v>
      </c>
      <c r="I7" s="270" t="s">
        <v>202</v>
      </c>
      <c r="J7" s="366" t="s">
        <v>238</v>
      </c>
      <c r="K7" s="337"/>
      <c r="L7" s="406"/>
      <c r="M7" s="309">
        <v>45310</v>
      </c>
      <c r="N7" s="309">
        <f>M7+1</f>
        <v>45311</v>
      </c>
      <c r="O7" s="309">
        <f>M7+8</f>
        <v>45318</v>
      </c>
      <c r="P7" s="270" t="s">
        <v>311</v>
      </c>
      <c r="Q7" s="273" t="s">
        <v>261</v>
      </c>
      <c r="R7" s="274"/>
      <c r="S7" s="275"/>
      <c r="T7" s="264">
        <v>45321</v>
      </c>
      <c r="U7" s="485">
        <f>T7+1</f>
        <v>45322</v>
      </c>
      <c r="V7" s="264">
        <f>T7+26</f>
        <v>45347</v>
      </c>
      <c r="W7" s="264">
        <f>U7+34</f>
        <v>45356</v>
      </c>
      <c r="X7" s="166" t="s">
        <v>113</v>
      </c>
    </row>
    <row r="8" spans="1:24" x14ac:dyDescent="0.25">
      <c r="A8" s="85" t="s">
        <v>216</v>
      </c>
      <c r="B8" s="60" t="s">
        <v>39</v>
      </c>
      <c r="C8" s="61">
        <v>402</v>
      </c>
      <c r="D8" s="62" t="s">
        <v>36</v>
      </c>
      <c r="E8" s="63" t="s">
        <v>40</v>
      </c>
      <c r="F8" s="64">
        <f>F7+3</f>
        <v>45301</v>
      </c>
      <c r="G8" s="64">
        <f>F8+1</f>
        <v>45302</v>
      </c>
      <c r="H8" s="64">
        <f>F8+2</f>
        <v>45303</v>
      </c>
      <c r="I8" s="271"/>
      <c r="J8" s="367"/>
      <c r="K8" s="368"/>
      <c r="L8" s="407"/>
      <c r="M8" s="310"/>
      <c r="N8" s="310"/>
      <c r="O8" s="310"/>
      <c r="P8" s="271"/>
      <c r="Q8" s="276"/>
      <c r="R8" s="277"/>
      <c r="S8" s="278"/>
      <c r="T8" s="265"/>
      <c r="U8" s="486"/>
      <c r="V8" s="265"/>
      <c r="W8" s="265"/>
      <c r="X8" s="167" t="s">
        <v>251</v>
      </c>
    </row>
    <row r="9" spans="1:24" x14ac:dyDescent="0.25">
      <c r="A9" s="78" t="s">
        <v>49</v>
      </c>
      <c r="B9" s="66" t="s">
        <v>76</v>
      </c>
      <c r="C9" s="67">
        <v>351</v>
      </c>
      <c r="D9" s="68" t="s">
        <v>77</v>
      </c>
      <c r="E9" s="69" t="s">
        <v>41</v>
      </c>
      <c r="F9" s="70">
        <f>F7</f>
        <v>45298</v>
      </c>
      <c r="G9" s="70">
        <f>F9+1</f>
        <v>45299</v>
      </c>
      <c r="H9" s="70">
        <f>F9+3</f>
        <v>45301</v>
      </c>
      <c r="I9" s="271"/>
      <c r="J9" s="367"/>
      <c r="K9" s="368"/>
      <c r="L9" s="407"/>
      <c r="M9" s="310"/>
      <c r="N9" s="310"/>
      <c r="O9" s="310"/>
      <c r="P9" s="271"/>
      <c r="Q9" s="276"/>
      <c r="R9" s="277"/>
      <c r="S9" s="278"/>
      <c r="T9" s="265"/>
      <c r="U9" s="486"/>
      <c r="V9" s="265"/>
      <c r="W9" s="265"/>
      <c r="X9" s="167" t="s">
        <v>252</v>
      </c>
    </row>
    <row r="10" spans="1:24" ht="15.75" thickBot="1" x14ac:dyDescent="0.3">
      <c r="A10" s="191" t="s">
        <v>263</v>
      </c>
      <c r="B10" s="161" t="s">
        <v>35</v>
      </c>
      <c r="C10" s="162">
        <v>402</v>
      </c>
      <c r="D10" s="163" t="s">
        <v>36</v>
      </c>
      <c r="E10" s="164" t="s">
        <v>41</v>
      </c>
      <c r="F10" s="165">
        <f>F7+5</f>
        <v>45303</v>
      </c>
      <c r="G10" s="165">
        <f>F10+1</f>
        <v>45304</v>
      </c>
      <c r="H10" s="165">
        <f>F10+2</f>
        <v>45305</v>
      </c>
      <c r="I10" s="272"/>
      <c r="J10" s="370"/>
      <c r="K10" s="340"/>
      <c r="L10" s="408"/>
      <c r="M10" s="311"/>
      <c r="N10" s="311"/>
      <c r="O10" s="311"/>
      <c r="P10" s="272"/>
      <c r="Q10" s="279"/>
      <c r="R10" s="280"/>
      <c r="S10" s="281"/>
      <c r="T10" s="266"/>
      <c r="U10" s="487"/>
      <c r="V10" s="266"/>
      <c r="W10" s="266"/>
      <c r="X10" s="168" t="s">
        <v>253</v>
      </c>
    </row>
    <row r="11" spans="1:24" ht="15.75" thickBot="1" x14ac:dyDescent="0.3">
      <c r="A11" s="43"/>
      <c r="B11" s="51"/>
      <c r="C11" s="43"/>
      <c r="D11" s="51"/>
      <c r="E11" s="51"/>
      <c r="F11" s="52"/>
      <c r="G11" s="52"/>
      <c r="H11" s="52"/>
    </row>
    <row r="12" spans="1:24" x14ac:dyDescent="0.25">
      <c r="A12" s="79" t="s">
        <v>298</v>
      </c>
      <c r="B12" s="80" t="s">
        <v>39</v>
      </c>
      <c r="C12" s="81">
        <v>403</v>
      </c>
      <c r="D12" s="82" t="s">
        <v>36</v>
      </c>
      <c r="E12" s="83" t="s">
        <v>37</v>
      </c>
      <c r="F12" s="84">
        <f>F7+7</f>
        <v>45305</v>
      </c>
      <c r="G12" s="84">
        <f>F12+1</f>
        <v>45306</v>
      </c>
      <c r="H12" s="84">
        <f>F12+5</f>
        <v>45310</v>
      </c>
      <c r="I12" s="270" t="s">
        <v>120</v>
      </c>
      <c r="J12" s="366" t="s">
        <v>240</v>
      </c>
      <c r="K12" s="337"/>
      <c r="L12" s="406"/>
      <c r="M12" s="309">
        <f>M7+7</f>
        <v>45317</v>
      </c>
      <c r="N12" s="309">
        <f>M12+1</f>
        <v>45318</v>
      </c>
      <c r="O12" s="309">
        <f>M12+8</f>
        <v>45325</v>
      </c>
      <c r="P12" s="270" t="s">
        <v>312</v>
      </c>
      <c r="Q12" s="273" t="s">
        <v>266</v>
      </c>
      <c r="R12" s="274"/>
      <c r="S12" s="275"/>
      <c r="T12" s="264">
        <f>T7+7</f>
        <v>45328</v>
      </c>
      <c r="U12" s="485">
        <f>T12+1</f>
        <v>45329</v>
      </c>
      <c r="V12" s="264">
        <f>T12+26</f>
        <v>45354</v>
      </c>
      <c r="W12" s="264">
        <f>U12+34</f>
        <v>45363</v>
      </c>
      <c r="X12" s="166" t="s">
        <v>113</v>
      </c>
    </row>
    <row r="13" spans="1:24" x14ac:dyDescent="0.25">
      <c r="A13" s="85" t="s">
        <v>298</v>
      </c>
      <c r="B13" s="60" t="s">
        <v>39</v>
      </c>
      <c r="C13" s="61">
        <v>403</v>
      </c>
      <c r="D13" s="62" t="s">
        <v>36</v>
      </c>
      <c r="E13" s="63" t="s">
        <v>40</v>
      </c>
      <c r="F13" s="64">
        <f>F12+3</f>
        <v>45308</v>
      </c>
      <c r="G13" s="64">
        <f>F13+1</f>
        <v>45309</v>
      </c>
      <c r="H13" s="64">
        <f>F13+2</f>
        <v>45310</v>
      </c>
      <c r="I13" s="271"/>
      <c r="J13" s="367"/>
      <c r="K13" s="368"/>
      <c r="L13" s="407"/>
      <c r="M13" s="310"/>
      <c r="N13" s="310"/>
      <c r="O13" s="310"/>
      <c r="P13" s="271"/>
      <c r="Q13" s="276"/>
      <c r="R13" s="277"/>
      <c r="S13" s="278"/>
      <c r="T13" s="265"/>
      <c r="U13" s="486"/>
      <c r="V13" s="265"/>
      <c r="W13" s="265"/>
      <c r="X13" s="167" t="s">
        <v>251</v>
      </c>
    </row>
    <row r="14" spans="1:24" x14ac:dyDescent="0.25">
      <c r="A14" s="78" t="s">
        <v>149</v>
      </c>
      <c r="B14" s="66" t="s">
        <v>76</v>
      </c>
      <c r="C14" s="67">
        <v>352</v>
      </c>
      <c r="D14" s="68" t="s">
        <v>77</v>
      </c>
      <c r="E14" s="69" t="s">
        <v>41</v>
      </c>
      <c r="F14" s="70">
        <f>F12</f>
        <v>45305</v>
      </c>
      <c r="G14" s="70">
        <f>F14+1</f>
        <v>45306</v>
      </c>
      <c r="H14" s="70">
        <f>F14+3</f>
        <v>45308</v>
      </c>
      <c r="I14" s="271"/>
      <c r="J14" s="367"/>
      <c r="K14" s="368"/>
      <c r="L14" s="407"/>
      <c r="M14" s="310"/>
      <c r="N14" s="310"/>
      <c r="O14" s="310"/>
      <c r="P14" s="271"/>
      <c r="Q14" s="276"/>
      <c r="R14" s="277"/>
      <c r="S14" s="278"/>
      <c r="T14" s="265"/>
      <c r="U14" s="486"/>
      <c r="V14" s="265"/>
      <c r="W14" s="265"/>
      <c r="X14" s="167" t="s">
        <v>252</v>
      </c>
    </row>
    <row r="15" spans="1:24" ht="15.75" thickBot="1" x14ac:dyDescent="0.3">
      <c r="A15" s="160" t="s">
        <v>209</v>
      </c>
      <c r="B15" s="161" t="s">
        <v>35</v>
      </c>
      <c r="C15" s="162">
        <v>403</v>
      </c>
      <c r="D15" s="163" t="s">
        <v>36</v>
      </c>
      <c r="E15" s="164" t="s">
        <v>41</v>
      </c>
      <c r="F15" s="165">
        <f>F12+5</f>
        <v>45310</v>
      </c>
      <c r="G15" s="165">
        <f>F15+1</f>
        <v>45311</v>
      </c>
      <c r="H15" s="165">
        <f>F15+2</f>
        <v>45312</v>
      </c>
      <c r="I15" s="272"/>
      <c r="J15" s="370"/>
      <c r="K15" s="340"/>
      <c r="L15" s="408"/>
      <c r="M15" s="311"/>
      <c r="N15" s="311"/>
      <c r="O15" s="311"/>
      <c r="P15" s="272"/>
      <c r="Q15" s="279"/>
      <c r="R15" s="280"/>
      <c r="S15" s="281"/>
      <c r="T15" s="266"/>
      <c r="U15" s="487"/>
      <c r="V15" s="266"/>
      <c r="W15" s="266"/>
      <c r="X15" s="168" t="s">
        <v>262</v>
      </c>
    </row>
    <row r="16" spans="1:24" ht="15.75" thickBot="1" x14ac:dyDescent="0.3">
      <c r="A16" s="43"/>
      <c r="B16" s="51"/>
      <c r="C16" s="43"/>
      <c r="D16" s="51"/>
      <c r="E16" s="51"/>
      <c r="F16" s="52"/>
      <c r="G16" s="52"/>
      <c r="H16" s="52"/>
    </row>
    <row r="17" spans="1:24" x14ac:dyDescent="0.25">
      <c r="A17" s="79" t="s">
        <v>80</v>
      </c>
      <c r="B17" s="80" t="s">
        <v>39</v>
      </c>
      <c r="C17" s="81">
        <v>404</v>
      </c>
      <c r="D17" s="82" t="s">
        <v>36</v>
      </c>
      <c r="E17" s="83" t="s">
        <v>37</v>
      </c>
      <c r="F17" s="84">
        <f>F12+7</f>
        <v>45312</v>
      </c>
      <c r="G17" s="84">
        <f>F17+1</f>
        <v>45313</v>
      </c>
      <c r="H17" s="182">
        <f>F17+5</f>
        <v>45317</v>
      </c>
      <c r="I17" s="270" t="s">
        <v>237</v>
      </c>
      <c r="J17" s="366" t="s">
        <v>243</v>
      </c>
      <c r="K17" s="337"/>
      <c r="L17" s="406"/>
      <c r="M17" s="309">
        <f>M12+7</f>
        <v>45324</v>
      </c>
      <c r="N17" s="309">
        <f>M17+1</f>
        <v>45325</v>
      </c>
      <c r="O17" s="309">
        <f>M17+8</f>
        <v>45332</v>
      </c>
      <c r="P17" s="270" t="s">
        <v>277</v>
      </c>
      <c r="Q17" s="273" t="s">
        <v>278</v>
      </c>
      <c r="R17" s="274"/>
      <c r="S17" s="275"/>
      <c r="T17" s="264">
        <f>T12+7</f>
        <v>45335</v>
      </c>
      <c r="U17" s="485">
        <f>T17+1</f>
        <v>45336</v>
      </c>
      <c r="V17" s="264">
        <f>T17+26</f>
        <v>45361</v>
      </c>
      <c r="W17" s="264">
        <f>U17+34</f>
        <v>45370</v>
      </c>
      <c r="X17" s="166" t="s">
        <v>113</v>
      </c>
    </row>
    <row r="18" spans="1:24" x14ac:dyDescent="0.25">
      <c r="A18" s="85" t="s">
        <v>80</v>
      </c>
      <c r="B18" s="60" t="s">
        <v>39</v>
      </c>
      <c r="C18" s="61">
        <v>404</v>
      </c>
      <c r="D18" s="62" t="s">
        <v>36</v>
      </c>
      <c r="E18" s="63" t="s">
        <v>40</v>
      </c>
      <c r="F18" s="64">
        <f>F17+3</f>
        <v>45315</v>
      </c>
      <c r="G18" s="64">
        <f>F18+1</f>
        <v>45316</v>
      </c>
      <c r="H18" s="148">
        <f>F18+2</f>
        <v>45317</v>
      </c>
      <c r="I18" s="271"/>
      <c r="J18" s="367"/>
      <c r="K18" s="368"/>
      <c r="L18" s="407"/>
      <c r="M18" s="310"/>
      <c r="N18" s="310"/>
      <c r="O18" s="310"/>
      <c r="P18" s="271"/>
      <c r="Q18" s="276"/>
      <c r="R18" s="277"/>
      <c r="S18" s="278"/>
      <c r="T18" s="265"/>
      <c r="U18" s="486"/>
      <c r="V18" s="265"/>
      <c r="W18" s="265"/>
      <c r="X18" s="167" t="s">
        <v>251</v>
      </c>
    </row>
    <row r="19" spans="1:24" x14ac:dyDescent="0.25">
      <c r="A19" s="78" t="s">
        <v>186</v>
      </c>
      <c r="B19" s="66" t="s">
        <v>76</v>
      </c>
      <c r="C19" s="67">
        <v>401</v>
      </c>
      <c r="D19" s="68" t="s">
        <v>77</v>
      </c>
      <c r="E19" s="69" t="s">
        <v>41</v>
      </c>
      <c r="F19" s="70">
        <f>F17</f>
        <v>45312</v>
      </c>
      <c r="G19" s="70">
        <f>F19+1</f>
        <v>45313</v>
      </c>
      <c r="H19" s="187">
        <f>F19+3</f>
        <v>45315</v>
      </c>
      <c r="I19" s="271"/>
      <c r="J19" s="367"/>
      <c r="K19" s="368"/>
      <c r="L19" s="407"/>
      <c r="M19" s="310"/>
      <c r="N19" s="310"/>
      <c r="O19" s="310"/>
      <c r="P19" s="271"/>
      <c r="Q19" s="276"/>
      <c r="R19" s="277"/>
      <c r="S19" s="278"/>
      <c r="T19" s="265"/>
      <c r="U19" s="486"/>
      <c r="V19" s="265"/>
      <c r="W19" s="265"/>
      <c r="X19" s="167" t="s">
        <v>252</v>
      </c>
    </row>
    <row r="20" spans="1:24" ht="15.75" thickBot="1" x14ac:dyDescent="0.3">
      <c r="A20" s="160" t="s">
        <v>241</v>
      </c>
      <c r="B20" s="161" t="s">
        <v>35</v>
      </c>
      <c r="C20" s="162">
        <v>404</v>
      </c>
      <c r="D20" s="163" t="s">
        <v>36</v>
      </c>
      <c r="E20" s="164" t="s">
        <v>41</v>
      </c>
      <c r="F20" s="165">
        <f>F17+5</f>
        <v>45317</v>
      </c>
      <c r="G20" s="165">
        <f>F20+1</f>
        <v>45318</v>
      </c>
      <c r="H20" s="190">
        <f>F20+2</f>
        <v>45319</v>
      </c>
      <c r="I20" s="272"/>
      <c r="J20" s="370"/>
      <c r="K20" s="340"/>
      <c r="L20" s="408"/>
      <c r="M20" s="311"/>
      <c r="N20" s="311"/>
      <c r="O20" s="311"/>
      <c r="P20" s="272"/>
      <c r="Q20" s="279"/>
      <c r="R20" s="280"/>
      <c r="S20" s="281"/>
      <c r="T20" s="266"/>
      <c r="U20" s="487"/>
      <c r="V20" s="266"/>
      <c r="W20" s="266"/>
      <c r="X20" s="168" t="s">
        <v>267</v>
      </c>
    </row>
    <row r="21" spans="1:24" ht="15.75" thickBot="1" x14ac:dyDescent="0.3">
      <c r="A21" s="43"/>
      <c r="B21" s="51"/>
      <c r="C21" s="43"/>
      <c r="D21" s="51"/>
      <c r="E21" s="51"/>
      <c r="F21" s="52"/>
      <c r="G21" s="52"/>
      <c r="H21" s="52"/>
    </row>
    <row r="22" spans="1:24" x14ac:dyDescent="0.25">
      <c r="A22" s="79" t="s">
        <v>271</v>
      </c>
      <c r="B22" s="80" t="s">
        <v>39</v>
      </c>
      <c r="C22" s="81">
        <v>405</v>
      </c>
      <c r="D22" s="82" t="s">
        <v>36</v>
      </c>
      <c r="E22" s="83" t="s">
        <v>37</v>
      </c>
      <c r="F22" s="84">
        <f>F17+7</f>
        <v>45319</v>
      </c>
      <c r="G22" s="84">
        <f>F22+1</f>
        <v>45320</v>
      </c>
      <c r="H22" s="182">
        <f>F22+5</f>
        <v>45324</v>
      </c>
      <c r="I22" s="270" t="s">
        <v>221</v>
      </c>
      <c r="J22" s="366" t="s">
        <v>246</v>
      </c>
      <c r="K22" s="337"/>
      <c r="L22" s="406"/>
      <c r="M22" s="309">
        <f>M17+7</f>
        <v>45331</v>
      </c>
      <c r="N22" s="309">
        <f>M22+1</f>
        <v>45332</v>
      </c>
      <c r="O22" s="309">
        <f>M22+8</f>
        <v>45339</v>
      </c>
      <c r="P22" s="270" t="s">
        <v>279</v>
      </c>
      <c r="Q22" s="273" t="s">
        <v>280</v>
      </c>
      <c r="R22" s="274"/>
      <c r="S22" s="275"/>
      <c r="T22" s="264">
        <f>T17+7</f>
        <v>45342</v>
      </c>
      <c r="U22" s="485">
        <f>T22+1</f>
        <v>45343</v>
      </c>
      <c r="V22" s="264">
        <f>T22+26</f>
        <v>45368</v>
      </c>
      <c r="W22" s="264">
        <f>U22+34</f>
        <v>45377</v>
      </c>
      <c r="X22" s="166" t="s">
        <v>113</v>
      </c>
    </row>
    <row r="23" spans="1:24" x14ac:dyDescent="0.25">
      <c r="A23" s="85" t="s">
        <v>271</v>
      </c>
      <c r="B23" s="60" t="s">
        <v>39</v>
      </c>
      <c r="C23" s="61">
        <v>405</v>
      </c>
      <c r="D23" s="62" t="s">
        <v>36</v>
      </c>
      <c r="E23" s="63" t="s">
        <v>40</v>
      </c>
      <c r="F23" s="64">
        <f>F22+3</f>
        <v>45322</v>
      </c>
      <c r="G23" s="64">
        <f>F23+1</f>
        <v>45323</v>
      </c>
      <c r="H23" s="148">
        <f>F23+2</f>
        <v>45324</v>
      </c>
      <c r="I23" s="271"/>
      <c r="J23" s="367"/>
      <c r="K23" s="368"/>
      <c r="L23" s="407"/>
      <c r="M23" s="310"/>
      <c r="N23" s="310"/>
      <c r="O23" s="310"/>
      <c r="P23" s="271"/>
      <c r="Q23" s="276"/>
      <c r="R23" s="277"/>
      <c r="S23" s="278"/>
      <c r="T23" s="265"/>
      <c r="U23" s="486"/>
      <c r="V23" s="265"/>
      <c r="W23" s="265"/>
      <c r="X23" s="167" t="s">
        <v>251</v>
      </c>
    </row>
    <row r="24" spans="1:24" x14ac:dyDescent="0.25">
      <c r="A24" s="78" t="s">
        <v>184</v>
      </c>
      <c r="B24" s="66" t="s">
        <v>76</v>
      </c>
      <c r="C24" s="67">
        <v>402</v>
      </c>
      <c r="D24" s="68" t="s">
        <v>77</v>
      </c>
      <c r="E24" s="69" t="s">
        <v>41</v>
      </c>
      <c r="F24" s="70">
        <f>F22</f>
        <v>45319</v>
      </c>
      <c r="G24" s="70">
        <f>F24+1</f>
        <v>45320</v>
      </c>
      <c r="H24" s="187">
        <f>F24+3</f>
        <v>45322</v>
      </c>
      <c r="I24" s="271"/>
      <c r="J24" s="367"/>
      <c r="K24" s="368"/>
      <c r="L24" s="407"/>
      <c r="M24" s="310"/>
      <c r="N24" s="310"/>
      <c r="O24" s="310"/>
      <c r="P24" s="271"/>
      <c r="Q24" s="276"/>
      <c r="R24" s="277"/>
      <c r="S24" s="278"/>
      <c r="T24" s="265"/>
      <c r="U24" s="486"/>
      <c r="V24" s="265"/>
      <c r="W24" s="265"/>
      <c r="X24" s="167" t="s">
        <v>252</v>
      </c>
    </row>
    <row r="25" spans="1:24" ht="15.75" thickBot="1" x14ac:dyDescent="0.3">
      <c r="A25" s="160" t="s">
        <v>178</v>
      </c>
      <c r="B25" s="161" t="s">
        <v>35</v>
      </c>
      <c r="C25" s="162">
        <v>405</v>
      </c>
      <c r="D25" s="163" t="s">
        <v>36</v>
      </c>
      <c r="E25" s="164" t="s">
        <v>41</v>
      </c>
      <c r="F25" s="165">
        <f>F22+5</f>
        <v>45324</v>
      </c>
      <c r="G25" s="165">
        <f>F25+1</f>
        <v>45325</v>
      </c>
      <c r="H25" s="190">
        <f>F25+2</f>
        <v>45326</v>
      </c>
      <c r="I25" s="272"/>
      <c r="J25" s="370"/>
      <c r="K25" s="340"/>
      <c r="L25" s="408"/>
      <c r="M25" s="311"/>
      <c r="N25" s="311"/>
      <c r="O25" s="311"/>
      <c r="P25" s="272"/>
      <c r="Q25" s="279"/>
      <c r="R25" s="280"/>
      <c r="S25" s="281"/>
      <c r="T25" s="266"/>
      <c r="U25" s="487"/>
      <c r="V25" s="266"/>
      <c r="W25" s="266"/>
      <c r="X25" s="168" t="s">
        <v>281</v>
      </c>
    </row>
    <row r="26" spans="1:24" ht="15.75" thickBot="1" x14ac:dyDescent="0.3">
      <c r="A26" s="43"/>
      <c r="B26" s="51"/>
      <c r="C26" s="43"/>
      <c r="D26" s="51"/>
      <c r="E26" s="51"/>
      <c r="F26" s="52"/>
      <c r="G26" s="52"/>
      <c r="H26" s="52"/>
    </row>
    <row r="27" spans="1:24" x14ac:dyDescent="0.25">
      <c r="A27" s="79" t="s">
        <v>82</v>
      </c>
      <c r="B27" s="80" t="s">
        <v>39</v>
      </c>
      <c r="C27" s="81">
        <v>406</v>
      </c>
      <c r="D27" s="82" t="s">
        <v>36</v>
      </c>
      <c r="E27" s="83" t="s">
        <v>37</v>
      </c>
      <c r="F27" s="84">
        <f>F22+7</f>
        <v>45326</v>
      </c>
      <c r="G27" s="84">
        <f>F27+1</f>
        <v>45327</v>
      </c>
      <c r="H27" s="84">
        <f>F27+5</f>
        <v>45331</v>
      </c>
      <c r="I27" s="270" t="s">
        <v>283</v>
      </c>
      <c r="J27" s="366" t="s">
        <v>284</v>
      </c>
      <c r="K27" s="337"/>
      <c r="L27" s="406"/>
      <c r="M27" s="309">
        <f>M22+7</f>
        <v>45338</v>
      </c>
      <c r="N27" s="309">
        <f>M27+1</f>
        <v>45339</v>
      </c>
      <c r="O27" s="309">
        <f>M27+8</f>
        <v>45346</v>
      </c>
      <c r="P27" s="270" t="s">
        <v>286</v>
      </c>
      <c r="Q27" s="273" t="s">
        <v>287</v>
      </c>
      <c r="R27" s="274"/>
      <c r="S27" s="275"/>
      <c r="T27" s="264">
        <f>T22+7</f>
        <v>45349</v>
      </c>
      <c r="U27" s="485">
        <f>T27+1</f>
        <v>45350</v>
      </c>
      <c r="V27" s="264">
        <f>T27+26</f>
        <v>45375</v>
      </c>
      <c r="W27" s="264">
        <f>U27+34</f>
        <v>45384</v>
      </c>
      <c r="X27" s="166" t="s">
        <v>113</v>
      </c>
    </row>
    <row r="28" spans="1:24" x14ac:dyDescent="0.25">
      <c r="A28" s="85" t="s">
        <v>82</v>
      </c>
      <c r="B28" s="60" t="s">
        <v>39</v>
      </c>
      <c r="C28" s="61">
        <v>406</v>
      </c>
      <c r="D28" s="62" t="s">
        <v>36</v>
      </c>
      <c r="E28" s="63" t="s">
        <v>40</v>
      </c>
      <c r="F28" s="64">
        <f>F27+3</f>
        <v>45329</v>
      </c>
      <c r="G28" s="64">
        <f>F28+1</f>
        <v>45330</v>
      </c>
      <c r="H28" s="64">
        <f>F28+2</f>
        <v>45331</v>
      </c>
      <c r="I28" s="271"/>
      <c r="J28" s="367"/>
      <c r="K28" s="368"/>
      <c r="L28" s="407"/>
      <c r="M28" s="310"/>
      <c r="N28" s="310"/>
      <c r="O28" s="310"/>
      <c r="P28" s="271"/>
      <c r="Q28" s="276"/>
      <c r="R28" s="277"/>
      <c r="S28" s="278"/>
      <c r="T28" s="265"/>
      <c r="U28" s="486"/>
      <c r="V28" s="265"/>
      <c r="W28" s="265"/>
      <c r="X28" s="167" t="s">
        <v>251</v>
      </c>
    </row>
    <row r="29" spans="1:24" x14ac:dyDescent="0.25">
      <c r="A29" s="78" t="s">
        <v>177</v>
      </c>
      <c r="B29" s="66" t="s">
        <v>76</v>
      </c>
      <c r="C29" s="67">
        <v>403</v>
      </c>
      <c r="D29" s="68" t="s">
        <v>77</v>
      </c>
      <c r="E29" s="69" t="s">
        <v>41</v>
      </c>
      <c r="F29" s="70">
        <f>F27</f>
        <v>45326</v>
      </c>
      <c r="G29" s="70">
        <f>F29+1</f>
        <v>45327</v>
      </c>
      <c r="H29" s="70">
        <f>F29+3</f>
        <v>45329</v>
      </c>
      <c r="I29" s="271"/>
      <c r="J29" s="367"/>
      <c r="K29" s="368"/>
      <c r="L29" s="407"/>
      <c r="M29" s="310"/>
      <c r="N29" s="310"/>
      <c r="O29" s="310"/>
      <c r="P29" s="271"/>
      <c r="Q29" s="276"/>
      <c r="R29" s="277"/>
      <c r="S29" s="278"/>
      <c r="T29" s="265"/>
      <c r="U29" s="486"/>
      <c r="V29" s="265"/>
      <c r="W29" s="265"/>
      <c r="X29" s="167" t="s">
        <v>252</v>
      </c>
    </row>
    <row r="30" spans="1:24" ht="15.75" thickBot="1" x14ac:dyDescent="0.3">
      <c r="A30" s="160" t="s">
        <v>187</v>
      </c>
      <c r="B30" s="161" t="s">
        <v>35</v>
      </c>
      <c r="C30" s="162">
        <v>406</v>
      </c>
      <c r="D30" s="163" t="s">
        <v>36</v>
      </c>
      <c r="E30" s="164" t="s">
        <v>41</v>
      </c>
      <c r="F30" s="165">
        <f>F27+5</f>
        <v>45331</v>
      </c>
      <c r="G30" s="165">
        <f>F30+1</f>
        <v>45332</v>
      </c>
      <c r="H30" s="165">
        <f>F30+2</f>
        <v>45333</v>
      </c>
      <c r="I30" s="272"/>
      <c r="J30" s="370"/>
      <c r="K30" s="340"/>
      <c r="L30" s="408"/>
      <c r="M30" s="311"/>
      <c r="N30" s="311"/>
      <c r="O30" s="311"/>
      <c r="P30" s="272"/>
      <c r="Q30" s="279"/>
      <c r="R30" s="280"/>
      <c r="S30" s="281"/>
      <c r="T30" s="266"/>
      <c r="U30" s="487"/>
      <c r="V30" s="266"/>
      <c r="W30" s="266"/>
      <c r="X30" s="168" t="s">
        <v>282</v>
      </c>
    </row>
    <row r="31" spans="1:24" ht="15.75" thickBot="1" x14ac:dyDescent="0.3">
      <c r="A31" s="43"/>
      <c r="B31" s="51"/>
      <c r="C31" s="43"/>
      <c r="D31" s="51"/>
      <c r="E31" s="51"/>
      <c r="F31" s="52"/>
      <c r="G31" s="52"/>
      <c r="H31" s="52"/>
    </row>
    <row r="32" spans="1:24" x14ac:dyDescent="0.25">
      <c r="A32" s="79" t="s">
        <v>216</v>
      </c>
      <c r="B32" s="80" t="s">
        <v>39</v>
      </c>
      <c r="C32" s="81">
        <v>407</v>
      </c>
      <c r="D32" s="82" t="s">
        <v>36</v>
      </c>
      <c r="E32" s="83" t="s">
        <v>37</v>
      </c>
      <c r="F32" s="84">
        <f>F27+7</f>
        <v>45333</v>
      </c>
      <c r="G32" s="84">
        <f>F32+1</f>
        <v>45334</v>
      </c>
      <c r="H32" s="84">
        <f>F32+5</f>
        <v>45338</v>
      </c>
      <c r="I32" s="270" t="s">
        <v>291</v>
      </c>
      <c r="J32" s="366" t="s">
        <v>292</v>
      </c>
      <c r="K32" s="337"/>
      <c r="L32" s="406"/>
      <c r="M32" s="309">
        <f>M27+7</f>
        <v>45345</v>
      </c>
      <c r="N32" s="309">
        <f>M32+1</f>
        <v>45346</v>
      </c>
      <c r="O32" s="309">
        <f>M32+8</f>
        <v>45353</v>
      </c>
      <c r="P32" s="270" t="s">
        <v>294</v>
      </c>
      <c r="Q32" s="273" t="s">
        <v>295</v>
      </c>
      <c r="R32" s="274"/>
      <c r="S32" s="275"/>
      <c r="T32" s="264">
        <f>T27+7</f>
        <v>45356</v>
      </c>
      <c r="U32" s="485">
        <f>T32+1</f>
        <v>45357</v>
      </c>
      <c r="V32" s="264">
        <f>T32+26</f>
        <v>45382</v>
      </c>
      <c r="W32" s="264">
        <f>U32+34</f>
        <v>45391</v>
      </c>
      <c r="X32" s="166" t="s">
        <v>113</v>
      </c>
    </row>
    <row r="33" spans="1:24" x14ac:dyDescent="0.25">
      <c r="A33" s="85" t="s">
        <v>216</v>
      </c>
      <c r="B33" s="60" t="s">
        <v>39</v>
      </c>
      <c r="C33" s="61">
        <v>407</v>
      </c>
      <c r="D33" s="62" t="s">
        <v>36</v>
      </c>
      <c r="E33" s="63" t="s">
        <v>40</v>
      </c>
      <c r="F33" s="64">
        <f>F32+3</f>
        <v>45336</v>
      </c>
      <c r="G33" s="64">
        <f>F33+1</f>
        <v>45337</v>
      </c>
      <c r="H33" s="64">
        <f>F33+2</f>
        <v>45338</v>
      </c>
      <c r="I33" s="271"/>
      <c r="J33" s="367"/>
      <c r="K33" s="368"/>
      <c r="L33" s="407"/>
      <c r="M33" s="310"/>
      <c r="N33" s="310"/>
      <c r="O33" s="310"/>
      <c r="P33" s="271"/>
      <c r="Q33" s="276"/>
      <c r="R33" s="277"/>
      <c r="S33" s="278"/>
      <c r="T33" s="265"/>
      <c r="U33" s="486"/>
      <c r="V33" s="265"/>
      <c r="W33" s="265"/>
      <c r="X33" s="167" t="s">
        <v>251</v>
      </c>
    </row>
    <row r="34" spans="1:24" x14ac:dyDescent="0.25">
      <c r="A34" s="78" t="s">
        <v>179</v>
      </c>
      <c r="B34" s="66" t="s">
        <v>76</v>
      </c>
      <c r="C34" s="67">
        <v>404</v>
      </c>
      <c r="D34" s="68" t="s">
        <v>77</v>
      </c>
      <c r="E34" s="69" t="s">
        <v>41</v>
      </c>
      <c r="F34" s="70">
        <f>F32</f>
        <v>45333</v>
      </c>
      <c r="G34" s="70">
        <f>F34+1</f>
        <v>45334</v>
      </c>
      <c r="H34" s="70">
        <f>F34+3</f>
        <v>45336</v>
      </c>
      <c r="I34" s="271"/>
      <c r="J34" s="367"/>
      <c r="K34" s="368"/>
      <c r="L34" s="407"/>
      <c r="M34" s="310"/>
      <c r="N34" s="310"/>
      <c r="O34" s="310"/>
      <c r="P34" s="271"/>
      <c r="Q34" s="276"/>
      <c r="R34" s="277"/>
      <c r="S34" s="278"/>
      <c r="T34" s="265"/>
      <c r="U34" s="486"/>
      <c r="V34" s="265"/>
      <c r="W34" s="265"/>
      <c r="X34" s="167" t="s">
        <v>252</v>
      </c>
    </row>
    <row r="35" spans="1:24" ht="15.75" thickBot="1" x14ac:dyDescent="0.3">
      <c r="A35" s="160" t="s">
        <v>263</v>
      </c>
      <c r="B35" s="161" t="s">
        <v>35</v>
      </c>
      <c r="C35" s="162">
        <v>407</v>
      </c>
      <c r="D35" s="163" t="s">
        <v>36</v>
      </c>
      <c r="E35" s="164" t="s">
        <v>41</v>
      </c>
      <c r="F35" s="165">
        <f>F32+5</f>
        <v>45338</v>
      </c>
      <c r="G35" s="165">
        <f>F35+1</f>
        <v>45339</v>
      </c>
      <c r="H35" s="165">
        <f>F35+2</f>
        <v>45340</v>
      </c>
      <c r="I35" s="272"/>
      <c r="J35" s="370"/>
      <c r="K35" s="340"/>
      <c r="L35" s="408"/>
      <c r="M35" s="311"/>
      <c r="N35" s="311"/>
      <c r="O35" s="311"/>
      <c r="P35" s="272"/>
      <c r="Q35" s="279"/>
      <c r="R35" s="280"/>
      <c r="S35" s="281"/>
      <c r="T35" s="266"/>
      <c r="U35" s="487"/>
      <c r="V35" s="266"/>
      <c r="W35" s="266"/>
      <c r="X35" s="168" t="s">
        <v>288</v>
      </c>
    </row>
    <row r="36" spans="1:24" ht="15.75" thickBot="1" x14ac:dyDescent="0.3">
      <c r="A36" s="43"/>
      <c r="B36" s="51"/>
      <c r="C36" s="43"/>
      <c r="D36" s="51"/>
      <c r="E36" s="51"/>
      <c r="F36" s="52"/>
      <c r="G36" s="52"/>
      <c r="H36" s="52"/>
    </row>
    <row r="37" spans="1:24" x14ac:dyDescent="0.25">
      <c r="A37" s="79" t="s">
        <v>229</v>
      </c>
      <c r="B37" s="80" t="s">
        <v>39</v>
      </c>
      <c r="C37" s="81">
        <v>408</v>
      </c>
      <c r="D37" s="82" t="s">
        <v>36</v>
      </c>
      <c r="E37" s="83" t="s">
        <v>37</v>
      </c>
      <c r="F37" s="84">
        <f>F32+7</f>
        <v>45340</v>
      </c>
      <c r="G37" s="84">
        <f>F37+1</f>
        <v>45341</v>
      </c>
      <c r="H37" s="84">
        <f>F37+5</f>
        <v>45345</v>
      </c>
      <c r="I37" s="270" t="s">
        <v>301</v>
      </c>
      <c r="J37" s="366" t="s">
        <v>308</v>
      </c>
      <c r="K37" s="337"/>
      <c r="L37" s="406"/>
      <c r="M37" s="309">
        <f>M32+7</f>
        <v>45352</v>
      </c>
      <c r="N37" s="309">
        <f>M37+1</f>
        <v>45353</v>
      </c>
      <c r="O37" s="309">
        <f>M37+8</f>
        <v>45360</v>
      </c>
      <c r="P37" s="270" t="s">
        <v>303</v>
      </c>
      <c r="Q37" s="273" t="s">
        <v>305</v>
      </c>
      <c r="R37" s="274"/>
      <c r="S37" s="275"/>
      <c r="T37" s="264">
        <f>T32+7</f>
        <v>45363</v>
      </c>
      <c r="U37" s="485">
        <f>T37+1</f>
        <v>45364</v>
      </c>
      <c r="V37" s="264">
        <f>T37+26</f>
        <v>45389</v>
      </c>
      <c r="W37" s="264">
        <f>U37+34</f>
        <v>45398</v>
      </c>
      <c r="X37" s="166" t="s">
        <v>113</v>
      </c>
    </row>
    <row r="38" spans="1:24" x14ac:dyDescent="0.25">
      <c r="A38" s="85" t="s">
        <v>229</v>
      </c>
      <c r="B38" s="60" t="s">
        <v>39</v>
      </c>
      <c r="C38" s="61">
        <v>408</v>
      </c>
      <c r="D38" s="62" t="s">
        <v>36</v>
      </c>
      <c r="E38" s="63" t="s">
        <v>40</v>
      </c>
      <c r="F38" s="64">
        <f>F37+3</f>
        <v>45343</v>
      </c>
      <c r="G38" s="64">
        <f>F38+1</f>
        <v>45344</v>
      </c>
      <c r="H38" s="64">
        <f>F38+2</f>
        <v>45345</v>
      </c>
      <c r="I38" s="271"/>
      <c r="J38" s="367"/>
      <c r="K38" s="368"/>
      <c r="L38" s="407"/>
      <c r="M38" s="310"/>
      <c r="N38" s="310"/>
      <c r="O38" s="310"/>
      <c r="P38" s="271"/>
      <c r="Q38" s="276"/>
      <c r="R38" s="277"/>
      <c r="S38" s="278"/>
      <c r="T38" s="265"/>
      <c r="U38" s="486"/>
      <c r="V38" s="265"/>
      <c r="W38" s="265"/>
      <c r="X38" s="167" t="s">
        <v>251</v>
      </c>
    </row>
    <row r="39" spans="1:24" x14ac:dyDescent="0.25">
      <c r="A39" s="78" t="s">
        <v>128</v>
      </c>
      <c r="B39" s="66" t="s">
        <v>76</v>
      </c>
      <c r="C39" s="67">
        <v>405</v>
      </c>
      <c r="D39" s="68" t="s">
        <v>77</v>
      </c>
      <c r="E39" s="69" t="s">
        <v>41</v>
      </c>
      <c r="F39" s="70">
        <f>F37</f>
        <v>45340</v>
      </c>
      <c r="G39" s="70">
        <f>F39+1</f>
        <v>45341</v>
      </c>
      <c r="H39" s="70">
        <f>F39+3</f>
        <v>45343</v>
      </c>
      <c r="I39" s="271"/>
      <c r="J39" s="367"/>
      <c r="K39" s="368"/>
      <c r="L39" s="407"/>
      <c r="M39" s="310"/>
      <c r="N39" s="310"/>
      <c r="O39" s="310"/>
      <c r="P39" s="271"/>
      <c r="Q39" s="276"/>
      <c r="R39" s="277"/>
      <c r="S39" s="278"/>
      <c r="T39" s="265"/>
      <c r="U39" s="486"/>
      <c r="V39" s="265"/>
      <c r="W39" s="265"/>
      <c r="X39" s="167" t="s">
        <v>252</v>
      </c>
    </row>
    <row r="40" spans="1:24" ht="15.75" thickBot="1" x14ac:dyDescent="0.3">
      <c r="A40" s="160" t="s">
        <v>209</v>
      </c>
      <c r="B40" s="161" t="s">
        <v>35</v>
      </c>
      <c r="C40" s="162">
        <v>408</v>
      </c>
      <c r="D40" s="163" t="s">
        <v>36</v>
      </c>
      <c r="E40" s="164" t="s">
        <v>41</v>
      </c>
      <c r="F40" s="165">
        <f>F37+5</f>
        <v>45345</v>
      </c>
      <c r="G40" s="165">
        <f>F40+1</f>
        <v>45346</v>
      </c>
      <c r="H40" s="165">
        <f>F40+2</f>
        <v>45347</v>
      </c>
      <c r="I40" s="272"/>
      <c r="J40" s="370"/>
      <c r="K40" s="340"/>
      <c r="L40" s="408"/>
      <c r="M40" s="311"/>
      <c r="N40" s="311"/>
      <c r="O40" s="311"/>
      <c r="P40" s="272"/>
      <c r="Q40" s="279"/>
      <c r="R40" s="280"/>
      <c r="S40" s="281"/>
      <c r="T40" s="266"/>
      <c r="U40" s="487"/>
      <c r="V40" s="266"/>
      <c r="W40" s="266"/>
      <c r="X40" s="168" t="s">
        <v>296</v>
      </c>
    </row>
    <row r="41" spans="1:24" ht="15.75" thickBot="1" x14ac:dyDescent="0.3">
      <c r="A41" s="43"/>
      <c r="B41" s="51"/>
      <c r="C41" s="43"/>
      <c r="D41" s="51"/>
      <c r="E41" s="51"/>
      <c r="F41" s="52"/>
      <c r="G41" s="52"/>
      <c r="H41" s="52"/>
    </row>
    <row r="42" spans="1:24" x14ac:dyDescent="0.25">
      <c r="A42" s="79" t="s">
        <v>80</v>
      </c>
      <c r="B42" s="80" t="s">
        <v>39</v>
      </c>
      <c r="C42" s="81">
        <v>409</v>
      </c>
      <c r="D42" s="82" t="s">
        <v>36</v>
      </c>
      <c r="E42" s="83" t="s">
        <v>37</v>
      </c>
      <c r="F42" s="84">
        <f>F37+7</f>
        <v>45347</v>
      </c>
      <c r="G42" s="84">
        <f>F42+1</f>
        <v>45348</v>
      </c>
      <c r="H42" s="84">
        <f>F42+5</f>
        <v>45352</v>
      </c>
      <c r="I42" s="270" t="s">
        <v>302</v>
      </c>
      <c r="J42" s="366" t="s">
        <v>269</v>
      </c>
      <c r="K42" s="337"/>
      <c r="L42" s="406"/>
      <c r="M42" s="309">
        <f>M37+7</f>
        <v>45359</v>
      </c>
      <c r="N42" s="309">
        <f>M42+1</f>
        <v>45360</v>
      </c>
      <c r="O42" s="309">
        <f>M42+8</f>
        <v>45367</v>
      </c>
      <c r="P42" s="270" t="s">
        <v>304</v>
      </c>
      <c r="Q42" s="273" t="s">
        <v>306</v>
      </c>
      <c r="R42" s="274"/>
      <c r="S42" s="275"/>
      <c r="T42" s="264">
        <f>T37+7</f>
        <v>45370</v>
      </c>
      <c r="U42" s="485">
        <f>T42+1</f>
        <v>45371</v>
      </c>
      <c r="V42" s="264">
        <f>T42+26</f>
        <v>45396</v>
      </c>
      <c r="W42" s="264">
        <f>U42+34</f>
        <v>45405</v>
      </c>
      <c r="X42" s="166" t="s">
        <v>113</v>
      </c>
    </row>
    <row r="43" spans="1:24" x14ac:dyDescent="0.25">
      <c r="A43" s="85" t="s">
        <v>80</v>
      </c>
      <c r="B43" s="60" t="s">
        <v>39</v>
      </c>
      <c r="C43" s="61">
        <v>409</v>
      </c>
      <c r="D43" s="62" t="s">
        <v>36</v>
      </c>
      <c r="E43" s="63" t="s">
        <v>40</v>
      </c>
      <c r="F43" s="64">
        <f>F42+3</f>
        <v>45350</v>
      </c>
      <c r="G43" s="64">
        <f>F43+1</f>
        <v>45351</v>
      </c>
      <c r="H43" s="64">
        <f>F43+2</f>
        <v>45352</v>
      </c>
      <c r="I43" s="271"/>
      <c r="J43" s="367"/>
      <c r="K43" s="368"/>
      <c r="L43" s="407"/>
      <c r="M43" s="310"/>
      <c r="N43" s="310"/>
      <c r="O43" s="310"/>
      <c r="P43" s="271"/>
      <c r="Q43" s="276"/>
      <c r="R43" s="277"/>
      <c r="S43" s="278"/>
      <c r="T43" s="265"/>
      <c r="U43" s="486"/>
      <c r="V43" s="265"/>
      <c r="W43" s="265"/>
      <c r="X43" s="167" t="s">
        <v>251</v>
      </c>
    </row>
    <row r="44" spans="1:24" x14ac:dyDescent="0.25">
      <c r="A44" s="78" t="s">
        <v>49</v>
      </c>
      <c r="B44" s="66" t="s">
        <v>76</v>
      </c>
      <c r="C44" s="67">
        <v>406</v>
      </c>
      <c r="D44" s="68" t="s">
        <v>77</v>
      </c>
      <c r="E44" s="69" t="s">
        <v>41</v>
      </c>
      <c r="F44" s="70">
        <f>F42</f>
        <v>45347</v>
      </c>
      <c r="G44" s="70">
        <f>F44+1</f>
        <v>45348</v>
      </c>
      <c r="H44" s="70">
        <f>F44+3</f>
        <v>45350</v>
      </c>
      <c r="I44" s="271"/>
      <c r="J44" s="367"/>
      <c r="K44" s="368"/>
      <c r="L44" s="407"/>
      <c r="M44" s="310"/>
      <c r="N44" s="310"/>
      <c r="O44" s="310"/>
      <c r="P44" s="271"/>
      <c r="Q44" s="276"/>
      <c r="R44" s="277"/>
      <c r="S44" s="278"/>
      <c r="T44" s="265"/>
      <c r="U44" s="486"/>
      <c r="V44" s="265"/>
      <c r="W44" s="265"/>
      <c r="X44" s="167" t="s">
        <v>252</v>
      </c>
    </row>
    <row r="45" spans="1:24" ht="15.75" thickBot="1" x14ac:dyDescent="0.3">
      <c r="A45" s="160" t="s">
        <v>241</v>
      </c>
      <c r="B45" s="161" t="s">
        <v>35</v>
      </c>
      <c r="C45" s="162">
        <v>409</v>
      </c>
      <c r="D45" s="163" t="s">
        <v>36</v>
      </c>
      <c r="E45" s="164" t="s">
        <v>41</v>
      </c>
      <c r="F45" s="165">
        <f>F42+5</f>
        <v>45352</v>
      </c>
      <c r="G45" s="165">
        <f>F45+1</f>
        <v>45353</v>
      </c>
      <c r="H45" s="165">
        <f>F45+2</f>
        <v>45354</v>
      </c>
      <c r="I45" s="272"/>
      <c r="J45" s="370"/>
      <c r="K45" s="340"/>
      <c r="L45" s="408"/>
      <c r="M45" s="311"/>
      <c r="N45" s="311"/>
      <c r="O45" s="311"/>
      <c r="P45" s="272"/>
      <c r="Q45" s="279"/>
      <c r="R45" s="280"/>
      <c r="S45" s="281"/>
      <c r="T45" s="266"/>
      <c r="U45" s="487"/>
      <c r="V45" s="266"/>
      <c r="W45" s="266"/>
      <c r="X45" s="168" t="s">
        <v>307</v>
      </c>
    </row>
    <row r="46" spans="1:24" x14ac:dyDescent="0.25">
      <c r="A46" s="13" t="s">
        <v>52</v>
      </c>
      <c r="B46" s="14"/>
      <c r="C46" s="14"/>
      <c r="D46" s="14"/>
      <c r="E46" s="17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"/>
    </row>
    <row r="47" spans="1:24" x14ac:dyDescent="0.25">
      <c r="A47" s="1"/>
      <c r="B47" s="1"/>
      <c r="C47" s="1"/>
      <c r="D47" s="5"/>
      <c r="E47" s="20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x14ac:dyDescent="0.25">
      <c r="A48" s="292" t="s">
        <v>53</v>
      </c>
      <c r="B48" s="293"/>
      <c r="C48" s="293"/>
      <c r="D48" s="293"/>
      <c r="E48" s="293"/>
      <c r="F48" s="294"/>
      <c r="G48" s="313" t="s">
        <v>83</v>
      </c>
      <c r="H48" s="313"/>
      <c r="I48" s="313"/>
      <c r="J48" s="313"/>
      <c r="K48" s="313"/>
      <c r="L48" s="313"/>
      <c r="M48" s="313"/>
      <c r="N48" s="313"/>
      <c r="O48" s="313"/>
      <c r="P48" s="313"/>
      <c r="Q48" s="313"/>
      <c r="R48" s="313"/>
      <c r="S48" s="313"/>
      <c r="T48" s="313"/>
      <c r="U48" s="313"/>
      <c r="V48" s="313"/>
      <c r="W48" s="313"/>
      <c r="X48" s="313"/>
    </row>
    <row r="49" spans="1:24" x14ac:dyDescent="0.25">
      <c r="A49" s="298"/>
      <c r="B49" s="287"/>
      <c r="C49" s="287"/>
      <c r="D49" s="287"/>
      <c r="E49" s="287"/>
      <c r="F49" s="288"/>
      <c r="G49" s="313"/>
      <c r="H49" s="313"/>
      <c r="I49" s="313"/>
      <c r="J49" s="313"/>
      <c r="K49" s="313"/>
      <c r="L49" s="313"/>
      <c r="M49" s="313"/>
      <c r="N49" s="313"/>
      <c r="O49" s="313"/>
      <c r="P49" s="313"/>
      <c r="Q49" s="313"/>
      <c r="R49" s="313"/>
      <c r="S49" s="313"/>
      <c r="T49" s="313"/>
      <c r="U49" s="313"/>
      <c r="V49" s="313"/>
      <c r="W49" s="313"/>
      <c r="X49" s="313"/>
    </row>
    <row r="50" spans="1:24" x14ac:dyDescent="0.25">
      <c r="A50" s="298"/>
      <c r="B50" s="287"/>
      <c r="C50" s="287"/>
      <c r="D50" s="287"/>
      <c r="E50" s="287"/>
      <c r="F50" s="288"/>
      <c r="G50" s="313"/>
      <c r="H50" s="313"/>
      <c r="I50" s="313"/>
      <c r="J50" s="313"/>
      <c r="K50" s="313"/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</row>
    <row r="51" spans="1:24" x14ac:dyDescent="0.25">
      <c r="A51" s="286"/>
      <c r="B51" s="287"/>
      <c r="C51" s="287"/>
      <c r="D51" s="287"/>
      <c r="E51" s="287"/>
      <c r="F51" s="288"/>
      <c r="G51" s="312"/>
      <c r="H51" s="312"/>
      <c r="I51" s="312"/>
      <c r="J51" s="312"/>
      <c r="K51" s="312"/>
      <c r="L51" s="312"/>
      <c r="M51" s="312"/>
      <c r="N51" s="312"/>
      <c r="O51" s="312"/>
      <c r="P51" s="312"/>
      <c r="Q51" s="312"/>
      <c r="R51" s="312"/>
      <c r="S51" s="312"/>
      <c r="T51" s="312"/>
      <c r="U51" s="312"/>
      <c r="V51" s="312"/>
      <c r="W51" s="312"/>
      <c r="X51" s="312"/>
    </row>
    <row r="52" spans="1:24" x14ac:dyDescent="0.25">
      <c r="A52" s="1"/>
      <c r="B52" s="1"/>
      <c r="C52" s="1"/>
      <c r="D52" s="5"/>
      <c r="E52" s="5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x14ac:dyDescent="0.25">
      <c r="A53" s="1"/>
      <c r="B53" s="1"/>
      <c r="C53" s="1"/>
      <c r="D53" s="5"/>
      <c r="E53" s="5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x14ac:dyDescent="0.3">
      <c r="A54" s="15" t="s">
        <v>54</v>
      </c>
      <c r="B54" s="16"/>
      <c r="C54" s="16"/>
      <c r="D54" s="17"/>
      <c r="E54" s="5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"/>
    </row>
    <row r="55" spans="1:24" ht="15.75" x14ac:dyDescent="0.3">
      <c r="A55" s="18" t="s">
        <v>55</v>
      </c>
      <c r="B55" s="19"/>
      <c r="C55" s="19"/>
      <c r="D55" s="20"/>
      <c r="E55" s="5"/>
      <c r="F55" s="18"/>
      <c r="G55" s="19"/>
      <c r="H55" s="18" t="s">
        <v>56</v>
      </c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"/>
    </row>
    <row r="56" spans="1:24" ht="15.75" x14ac:dyDescent="0.3">
      <c r="A56" s="18" t="s">
        <v>57</v>
      </c>
      <c r="B56" s="19"/>
      <c r="C56" s="19"/>
      <c r="D56" s="20"/>
      <c r="E56" s="5"/>
      <c r="F56" s="18"/>
      <c r="G56" s="19"/>
      <c r="H56" s="18" t="s">
        <v>58</v>
      </c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"/>
    </row>
    <row r="57" spans="1:24" x14ac:dyDescent="0.25">
      <c r="A57" s="1" t="s">
        <v>59</v>
      </c>
      <c r="B57" s="1"/>
      <c r="C57" s="1"/>
      <c r="D57" s="5"/>
      <c r="E57" s="5"/>
      <c r="F57" s="1"/>
      <c r="G57" s="1"/>
      <c r="H57" s="1" t="s">
        <v>60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x14ac:dyDescent="0.25">
      <c r="A58" s="21" t="s">
        <v>61</v>
      </c>
      <c r="B58" s="1"/>
      <c r="C58" s="1"/>
      <c r="D58" s="5"/>
      <c r="E58" s="5"/>
      <c r="F58" s="1"/>
      <c r="G58" s="1"/>
      <c r="H58" s="21" t="s">
        <v>62</v>
      </c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1"/>
    </row>
    <row r="59" spans="1:24" x14ac:dyDescent="0.25">
      <c r="A59" s="1"/>
      <c r="B59" s="1"/>
      <c r="C59" s="1"/>
      <c r="D59" s="5"/>
      <c r="E59" s="5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x14ac:dyDescent="0.25">
      <c r="A60" s="1" t="s">
        <v>63</v>
      </c>
      <c r="B60" s="1"/>
      <c r="C60" s="1"/>
      <c r="D60" s="5"/>
      <c r="E60" s="5"/>
      <c r="F60" s="1"/>
      <c r="G60" s="1"/>
      <c r="H60" s="1" t="s">
        <v>64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x14ac:dyDescent="0.25">
      <c r="A61" s="21" t="s">
        <v>65</v>
      </c>
      <c r="B61" s="1"/>
      <c r="C61" s="1"/>
      <c r="D61" s="5"/>
      <c r="E61" s="5"/>
      <c r="F61" s="1"/>
      <c r="G61" s="1"/>
      <c r="H61" s="21" t="s">
        <v>66</v>
      </c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1"/>
    </row>
  </sheetData>
  <mergeCells count="109">
    <mergeCell ref="W37:W40"/>
    <mergeCell ref="I42:I45"/>
    <mergeCell ref="J42:L45"/>
    <mergeCell ref="M42:M45"/>
    <mergeCell ref="N42:N45"/>
    <mergeCell ref="O42:O45"/>
    <mergeCell ref="P42:P45"/>
    <mergeCell ref="Q42:S45"/>
    <mergeCell ref="T42:T45"/>
    <mergeCell ref="U42:U45"/>
    <mergeCell ref="V42:V45"/>
    <mergeCell ref="W42:W45"/>
    <mergeCell ref="N37:N40"/>
    <mergeCell ref="O37:O40"/>
    <mergeCell ref="P37:P40"/>
    <mergeCell ref="Q37:S40"/>
    <mergeCell ref="T37:T40"/>
    <mergeCell ref="A51:F51"/>
    <mergeCell ref="G51:X51"/>
    <mergeCell ref="A48:F48"/>
    <mergeCell ref="G48:X48"/>
    <mergeCell ref="A49:F49"/>
    <mergeCell ref="G49:X49"/>
    <mergeCell ref="A50:F50"/>
    <mergeCell ref="G50:X50"/>
    <mergeCell ref="P27:P30"/>
    <mergeCell ref="Q27:S30"/>
    <mergeCell ref="T27:T30"/>
    <mergeCell ref="U27:U30"/>
    <mergeCell ref="V27:V30"/>
    <mergeCell ref="W27:W30"/>
    <mergeCell ref="I27:I30"/>
    <mergeCell ref="J27:L30"/>
    <mergeCell ref="M27:M30"/>
    <mergeCell ref="N27:N30"/>
    <mergeCell ref="O27:O30"/>
    <mergeCell ref="I37:I40"/>
    <mergeCell ref="J37:L40"/>
    <mergeCell ref="M37:M40"/>
    <mergeCell ref="U37:U40"/>
    <mergeCell ref="V37:V40"/>
    <mergeCell ref="I5:I6"/>
    <mergeCell ref="X5:X6"/>
    <mergeCell ref="J5:L6"/>
    <mergeCell ref="M5:N5"/>
    <mergeCell ref="P5:P6"/>
    <mergeCell ref="Q5:S6"/>
    <mergeCell ref="T5:U5"/>
    <mergeCell ref="V6:W6"/>
    <mergeCell ref="A4:F4"/>
    <mergeCell ref="A5:A6"/>
    <mergeCell ref="B5:D6"/>
    <mergeCell ref="E5:E6"/>
    <mergeCell ref="F5:G5"/>
    <mergeCell ref="W7:W10"/>
    <mergeCell ref="V7:V10"/>
    <mergeCell ref="I12:I15"/>
    <mergeCell ref="J12:L15"/>
    <mergeCell ref="M12:M15"/>
    <mergeCell ref="N12:N15"/>
    <mergeCell ref="O12:O15"/>
    <mergeCell ref="P12:P15"/>
    <mergeCell ref="Q12:S15"/>
    <mergeCell ref="T12:T15"/>
    <mergeCell ref="U12:U15"/>
    <mergeCell ref="J7:L10"/>
    <mergeCell ref="I7:I10"/>
    <mergeCell ref="V12:V15"/>
    <mergeCell ref="W12:W15"/>
    <mergeCell ref="M7:M10"/>
    <mergeCell ref="N7:N10"/>
    <mergeCell ref="O7:O10"/>
    <mergeCell ref="P7:P10"/>
    <mergeCell ref="Q7:S10"/>
    <mergeCell ref="T7:T10"/>
    <mergeCell ref="U7:U10"/>
    <mergeCell ref="V32:V35"/>
    <mergeCell ref="W32:W35"/>
    <mergeCell ref="I32:I35"/>
    <mergeCell ref="J32:L35"/>
    <mergeCell ref="M32:M35"/>
    <mergeCell ref="N32:N35"/>
    <mergeCell ref="O32:O35"/>
    <mergeCell ref="P32:P35"/>
    <mergeCell ref="Q32:S35"/>
    <mergeCell ref="T32:T35"/>
    <mergeCell ref="U32:U35"/>
    <mergeCell ref="V22:V25"/>
    <mergeCell ref="W22:W25"/>
    <mergeCell ref="I17:I20"/>
    <mergeCell ref="J17:L20"/>
    <mergeCell ref="M17:M20"/>
    <mergeCell ref="I22:I25"/>
    <mergeCell ref="J22:L25"/>
    <mergeCell ref="M22:M25"/>
    <mergeCell ref="N22:N25"/>
    <mergeCell ref="O22:O25"/>
    <mergeCell ref="P22:P25"/>
    <mergeCell ref="Q22:S25"/>
    <mergeCell ref="T22:T25"/>
    <mergeCell ref="U22:U25"/>
    <mergeCell ref="U17:U20"/>
    <mergeCell ref="V17:V20"/>
    <mergeCell ref="W17:W20"/>
    <mergeCell ref="N17:N20"/>
    <mergeCell ref="O17:O20"/>
    <mergeCell ref="P17:P20"/>
    <mergeCell ref="Q17:S20"/>
    <mergeCell ref="T17:T20"/>
  </mergeCells>
  <conditionalFormatting sqref="F10:H10 F15:H15 F20:H20 F25:H25 F30:H30">
    <cfRule type="timePeriod" dxfId="19" priority="2" timePeriod="lastMonth">
      <formula>AND(MONTH(F10)=MONTH(EDATE(TODAY(),0-1)),YEAR(F10)=YEAR(EDATE(TODAY(),0-1)))</formula>
    </cfRule>
  </conditionalFormatting>
  <conditionalFormatting sqref="F35:H35 F40:H40 F45:H45">
    <cfRule type="timePeriod" dxfId="18" priority="1" timePeriod="lastMonth">
      <formula>AND(MONTH(F35)=MONTH(EDATE(TODAY(),0-1)),YEAR(F35)=YEAR(EDATE(TODAY(),0-1)))</formula>
    </cfRule>
  </conditionalFormatting>
  <hyperlinks>
    <hyperlink ref="H61" r:id="rId1" xr:uid="{F583B85E-9B22-4E11-A3DF-4687D61B8739}"/>
    <hyperlink ref="H58" r:id="rId2" xr:uid="{8E955830-EE2D-42EE-B0B6-4323A9D509FD}"/>
    <hyperlink ref="A61" r:id="rId3" xr:uid="{63E05206-52AB-4D13-A0A4-B33948A3B217}"/>
    <hyperlink ref="A58" r:id="rId4" xr:uid="{561163A9-9FA5-4A57-AECF-8C389D1C1D86}"/>
  </hyperlinks>
  <pageMargins left="0.7" right="0.7" top="0.75" bottom="0.75" header="0.3" footer="0.3"/>
  <headerFooter>
    <oddFooter>&amp;L_x000D_&amp;1#&amp;"Calibri"&amp;10&amp;K000000 Sensitivity: Internal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991A0-A75E-4896-8BEE-E4A8E22EF58D}">
  <sheetPr>
    <pageSetUpPr autoPageBreaks="0"/>
  </sheetPr>
  <dimension ref="A1:BJ66"/>
  <sheetViews>
    <sheetView showGridLines="0" zoomScaleNormal="100" workbookViewId="0">
      <selection activeCell="A3" sqref="A3"/>
    </sheetView>
  </sheetViews>
  <sheetFormatPr defaultRowHeight="15" x14ac:dyDescent="0.25"/>
  <cols>
    <col min="1" max="1" width="24" customWidth="1"/>
    <col min="2" max="2" width="3.7109375" customWidth="1"/>
    <col min="3" max="3" width="4.7109375" customWidth="1"/>
    <col min="4" max="4" width="3.7109375" style="22" customWidth="1"/>
    <col min="5" max="5" width="8.28515625" style="22" customWidth="1"/>
    <col min="6" max="8" width="10.7109375" customWidth="1"/>
    <col min="9" max="9" width="21.7109375" customWidth="1"/>
    <col min="10" max="10" width="3.7109375" customWidth="1"/>
    <col min="11" max="11" width="4.7109375" customWidth="1"/>
    <col min="12" max="12" width="3.7109375" customWidth="1"/>
    <col min="13" max="14" width="10.7109375" customWidth="1"/>
    <col min="15" max="16" width="10.7109375" hidden="1" customWidth="1"/>
    <col min="17" max="17" width="10" bestFit="1" customWidth="1"/>
    <col min="18" max="18" width="51.5703125" bestFit="1" customWidth="1"/>
    <col min="19" max="19" width="21" style="1" bestFit="1" customWidth="1"/>
    <col min="20" max="62" width="9.28515625" style="1"/>
  </cols>
  <sheetData>
    <row r="1" spans="1:62" s="1" customFormat="1" ht="24.75" customHeight="1" x14ac:dyDescent="0.5">
      <c r="A1" s="1" t="s">
        <v>19</v>
      </c>
      <c r="B1" s="2"/>
      <c r="C1" s="2"/>
      <c r="D1" s="3"/>
      <c r="E1" s="3"/>
    </row>
    <row r="2" spans="1:62" s="1" customFormat="1" ht="24.75" customHeight="1" x14ac:dyDescent="0.5">
      <c r="A2" s="4" t="s">
        <v>20</v>
      </c>
      <c r="B2" s="3" t="s">
        <v>7</v>
      </c>
      <c r="D2" s="5"/>
      <c r="E2" s="5"/>
      <c r="U2" s="2"/>
      <c r="V2" s="2"/>
      <c r="W2" s="2"/>
    </row>
    <row r="3" spans="1:62" s="1" customFormat="1" ht="24.75" customHeight="1" x14ac:dyDescent="0.5">
      <c r="B3" s="6"/>
      <c r="C3" s="7"/>
      <c r="D3" s="4"/>
      <c r="E3" s="4"/>
      <c r="U3" s="2"/>
      <c r="V3" s="2"/>
      <c r="W3" s="2"/>
    </row>
    <row r="4" spans="1:62" ht="25.5" thickBot="1" x14ac:dyDescent="0.55000000000000004">
      <c r="A4" s="245" t="s">
        <v>21</v>
      </c>
      <c r="B4" s="246"/>
      <c r="C4" s="246"/>
      <c r="D4" s="246"/>
      <c r="E4" s="246"/>
      <c r="F4" s="246"/>
      <c r="G4" s="25"/>
      <c r="H4" s="26"/>
      <c r="I4" s="26"/>
      <c r="J4" s="26"/>
      <c r="K4" s="26"/>
      <c r="L4" s="26"/>
      <c r="M4" s="26"/>
      <c r="N4" s="26"/>
      <c r="O4" s="26"/>
      <c r="P4" s="26"/>
      <c r="Q4" s="26"/>
      <c r="R4" s="8"/>
      <c r="S4" s="8"/>
      <c r="U4" s="2"/>
      <c r="V4" s="2"/>
      <c r="W4" s="2"/>
    </row>
    <row r="5" spans="1:62" ht="24.75" customHeight="1" thickBot="1" x14ac:dyDescent="0.55000000000000004">
      <c r="A5" s="247" t="s">
        <v>22</v>
      </c>
      <c r="B5" s="249" t="s">
        <v>23</v>
      </c>
      <c r="C5" s="250"/>
      <c r="D5" s="251"/>
      <c r="E5" s="255" t="s">
        <v>24</v>
      </c>
      <c r="F5" s="257" t="s">
        <v>24</v>
      </c>
      <c r="G5" s="258"/>
      <c r="H5" s="49" t="s">
        <v>25</v>
      </c>
      <c r="I5" s="247" t="s">
        <v>161</v>
      </c>
      <c r="J5" s="249" t="s">
        <v>23</v>
      </c>
      <c r="K5" s="250"/>
      <c r="L5" s="251"/>
      <c r="M5" s="257" t="s">
        <v>26</v>
      </c>
      <c r="N5" s="258"/>
      <c r="O5" s="261" t="s">
        <v>27</v>
      </c>
      <c r="P5" s="262"/>
      <c r="Q5" s="263"/>
      <c r="R5" s="259" t="s">
        <v>28</v>
      </c>
      <c r="S5" s="23"/>
      <c r="T5"/>
      <c r="U5" s="24"/>
      <c r="V5" s="24"/>
      <c r="W5" s="24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</row>
    <row r="6" spans="1:62" s="12" customFormat="1" ht="24.75" customHeight="1" thickBot="1" x14ac:dyDescent="0.55000000000000004">
      <c r="A6" s="248"/>
      <c r="B6" s="252"/>
      <c r="C6" s="253"/>
      <c r="D6" s="254"/>
      <c r="E6" s="256"/>
      <c r="F6" s="9" t="s">
        <v>29</v>
      </c>
      <c r="G6" s="9" t="s">
        <v>30</v>
      </c>
      <c r="H6" s="10" t="s">
        <v>29</v>
      </c>
      <c r="I6" s="248"/>
      <c r="J6" s="252"/>
      <c r="K6" s="253"/>
      <c r="L6" s="254"/>
      <c r="M6" s="9" t="s">
        <v>29</v>
      </c>
      <c r="N6" s="9" t="s">
        <v>30</v>
      </c>
      <c r="O6" s="10" t="s">
        <v>31</v>
      </c>
      <c r="P6" s="10" t="s">
        <v>32</v>
      </c>
      <c r="Q6" s="10" t="s">
        <v>33</v>
      </c>
      <c r="R6" s="260"/>
      <c r="S6" s="11"/>
      <c r="T6" s="11"/>
      <c r="U6" s="2"/>
      <c r="V6" s="2"/>
      <c r="W6" s="2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</row>
    <row r="7" spans="1:62" x14ac:dyDescent="0.25">
      <c r="A7" s="53" t="s">
        <v>300</v>
      </c>
      <c r="B7" s="54" t="s">
        <v>39</v>
      </c>
      <c r="C7" s="55">
        <v>440</v>
      </c>
      <c r="D7" s="56" t="s">
        <v>36</v>
      </c>
      <c r="E7" s="83" t="s">
        <v>37</v>
      </c>
      <c r="F7" s="84">
        <v>45564</v>
      </c>
      <c r="G7" s="84">
        <f>F7+1</f>
        <v>45565</v>
      </c>
      <c r="H7" s="84">
        <f>F7+5</f>
        <v>45569</v>
      </c>
      <c r="I7" s="230" t="s">
        <v>407</v>
      </c>
      <c r="J7" s="233" t="s">
        <v>343</v>
      </c>
      <c r="K7" s="234"/>
      <c r="L7" s="235"/>
      <c r="M7" s="242">
        <v>45571</v>
      </c>
      <c r="N7" s="242">
        <f>M7+1</f>
        <v>45572</v>
      </c>
      <c r="O7" s="153">
        <f>M7+59</f>
        <v>45630</v>
      </c>
      <c r="P7" s="154">
        <f>M7+63</f>
        <v>45634</v>
      </c>
      <c r="Q7" s="242">
        <f>M7+55</f>
        <v>45626</v>
      </c>
      <c r="R7" s="227" t="s">
        <v>507</v>
      </c>
    </row>
    <row r="8" spans="1:62" x14ac:dyDescent="0.25">
      <c r="A8" s="59" t="s">
        <v>300</v>
      </c>
      <c r="B8" s="60" t="s">
        <v>39</v>
      </c>
      <c r="C8" s="61">
        <v>440</v>
      </c>
      <c r="D8" s="62" t="s">
        <v>36</v>
      </c>
      <c r="E8" s="63" t="s">
        <v>40</v>
      </c>
      <c r="F8" s="64">
        <f>F7+3</f>
        <v>45567</v>
      </c>
      <c r="G8" s="64">
        <f>F8+1</f>
        <v>45568</v>
      </c>
      <c r="H8" s="64">
        <f>F8+2</f>
        <v>45569</v>
      </c>
      <c r="I8" s="231"/>
      <c r="J8" s="236"/>
      <c r="K8" s="237"/>
      <c r="L8" s="238"/>
      <c r="M8" s="243"/>
      <c r="N8" s="243"/>
      <c r="O8" s="152"/>
      <c r="P8" s="155"/>
      <c r="Q8" s="243"/>
      <c r="R8" s="228"/>
    </row>
    <row r="9" spans="1:62" x14ac:dyDescent="0.25">
      <c r="A9" s="204" t="s">
        <v>179</v>
      </c>
      <c r="B9" s="66" t="s">
        <v>76</v>
      </c>
      <c r="C9" s="67">
        <v>437</v>
      </c>
      <c r="D9" s="68" t="s">
        <v>77</v>
      </c>
      <c r="E9" s="69" t="s">
        <v>41</v>
      </c>
      <c r="F9" s="70">
        <f>F7</f>
        <v>45564</v>
      </c>
      <c r="G9" s="70">
        <f>F9+1</f>
        <v>45565</v>
      </c>
      <c r="H9" s="70">
        <f>F9+3</f>
        <v>45567</v>
      </c>
      <c r="I9" s="231"/>
      <c r="J9" s="236"/>
      <c r="K9" s="237"/>
      <c r="L9" s="238"/>
      <c r="M9" s="243"/>
      <c r="N9" s="243"/>
      <c r="O9" s="152"/>
      <c r="P9" s="155"/>
      <c r="Q9" s="243"/>
      <c r="R9" s="228" t="s">
        <v>509</v>
      </c>
    </row>
    <row r="10" spans="1:62" ht="15.75" thickBot="1" x14ac:dyDescent="0.3">
      <c r="A10" s="207" t="s">
        <v>330</v>
      </c>
      <c r="B10" s="161" t="s">
        <v>35</v>
      </c>
      <c r="C10" s="162">
        <v>440</v>
      </c>
      <c r="D10" s="163" t="s">
        <v>36</v>
      </c>
      <c r="E10" s="164" t="s">
        <v>41</v>
      </c>
      <c r="F10" s="165">
        <v>45565</v>
      </c>
      <c r="G10" s="165">
        <f>F10+1</f>
        <v>45566</v>
      </c>
      <c r="H10" s="165">
        <f>F10+2</f>
        <v>45567</v>
      </c>
      <c r="I10" s="232"/>
      <c r="J10" s="239"/>
      <c r="K10" s="240"/>
      <c r="L10" s="241"/>
      <c r="M10" s="244"/>
      <c r="N10" s="244"/>
      <c r="O10" s="152"/>
      <c r="P10" s="155"/>
      <c r="Q10" s="244"/>
      <c r="R10" s="229"/>
    </row>
    <row r="11" spans="1:62" ht="15.75" thickBot="1" x14ac:dyDescent="0.3"/>
    <row r="12" spans="1:62" x14ac:dyDescent="0.25">
      <c r="A12" s="53" t="s">
        <v>290</v>
      </c>
      <c r="B12" s="54" t="s">
        <v>39</v>
      </c>
      <c r="C12" s="55">
        <v>441</v>
      </c>
      <c r="D12" s="56" t="s">
        <v>36</v>
      </c>
      <c r="E12" s="83" t="s">
        <v>37</v>
      </c>
      <c r="F12" s="84">
        <f>F7+7</f>
        <v>45571</v>
      </c>
      <c r="G12" s="84">
        <f>F12+1</f>
        <v>45572</v>
      </c>
      <c r="H12" s="84">
        <f>F12+5</f>
        <v>45576</v>
      </c>
      <c r="I12" s="230" t="s">
        <v>409</v>
      </c>
      <c r="J12" s="233" t="s">
        <v>352</v>
      </c>
      <c r="K12" s="234"/>
      <c r="L12" s="235"/>
      <c r="M12" s="242">
        <f>M7+7</f>
        <v>45578</v>
      </c>
      <c r="N12" s="242">
        <f>M12+1</f>
        <v>45579</v>
      </c>
      <c r="O12" s="153">
        <f>M12+59</f>
        <v>45637</v>
      </c>
      <c r="P12" s="154">
        <f>M12+63</f>
        <v>45641</v>
      </c>
      <c r="Q12" s="242">
        <f>M12+55</f>
        <v>45633</v>
      </c>
      <c r="R12" s="227" t="s">
        <v>113</v>
      </c>
    </row>
    <row r="13" spans="1:62" x14ac:dyDescent="0.25">
      <c r="A13" s="59" t="s">
        <v>290</v>
      </c>
      <c r="B13" s="60" t="s">
        <v>39</v>
      </c>
      <c r="C13" s="61">
        <v>441</v>
      </c>
      <c r="D13" s="62" t="s">
        <v>36</v>
      </c>
      <c r="E13" s="63" t="s">
        <v>40</v>
      </c>
      <c r="F13" s="64">
        <f>F12+3</f>
        <v>45574</v>
      </c>
      <c r="G13" s="64">
        <f>F13+1</f>
        <v>45575</v>
      </c>
      <c r="H13" s="64">
        <f>F13+2</f>
        <v>45576</v>
      </c>
      <c r="I13" s="231"/>
      <c r="J13" s="236"/>
      <c r="K13" s="237"/>
      <c r="L13" s="238"/>
      <c r="M13" s="243"/>
      <c r="N13" s="243"/>
      <c r="O13" s="152"/>
      <c r="P13" s="155"/>
      <c r="Q13" s="243"/>
      <c r="R13" s="228"/>
    </row>
    <row r="14" spans="1:62" x14ac:dyDescent="0.25">
      <c r="A14" s="204" t="s">
        <v>186</v>
      </c>
      <c r="B14" s="66" t="s">
        <v>76</v>
      </c>
      <c r="C14" s="67">
        <v>438</v>
      </c>
      <c r="D14" s="68" t="s">
        <v>77</v>
      </c>
      <c r="E14" s="69" t="s">
        <v>41</v>
      </c>
      <c r="F14" s="70">
        <f>F12</f>
        <v>45571</v>
      </c>
      <c r="G14" s="70">
        <f>F14+1</f>
        <v>45572</v>
      </c>
      <c r="H14" s="70">
        <f>F14+3</f>
        <v>45574</v>
      </c>
      <c r="I14" s="231"/>
      <c r="J14" s="236"/>
      <c r="K14" s="237"/>
      <c r="L14" s="238"/>
      <c r="M14" s="243"/>
      <c r="N14" s="243"/>
      <c r="O14" s="152"/>
      <c r="P14" s="155"/>
      <c r="Q14" s="243"/>
      <c r="R14" s="228"/>
    </row>
    <row r="15" spans="1:62" ht="15.75" thickBot="1" x14ac:dyDescent="0.3">
      <c r="A15" s="216" t="s">
        <v>151</v>
      </c>
      <c r="B15" s="161" t="s">
        <v>35</v>
      </c>
      <c r="C15" s="162">
        <v>441</v>
      </c>
      <c r="D15" s="163" t="s">
        <v>36</v>
      </c>
      <c r="E15" s="164" t="s">
        <v>41</v>
      </c>
      <c r="F15" s="165">
        <f>F10+7</f>
        <v>45572</v>
      </c>
      <c r="G15" s="165">
        <f>F15+1</f>
        <v>45573</v>
      </c>
      <c r="H15" s="165">
        <f>F15+2</f>
        <v>45574</v>
      </c>
      <c r="I15" s="232"/>
      <c r="J15" s="239"/>
      <c r="K15" s="240"/>
      <c r="L15" s="241"/>
      <c r="M15" s="244"/>
      <c r="N15" s="244"/>
      <c r="O15" s="152"/>
      <c r="P15" s="155"/>
      <c r="Q15" s="244"/>
      <c r="R15" s="229"/>
    </row>
    <row r="16" spans="1:62" ht="15.75" thickBot="1" x14ac:dyDescent="0.3"/>
    <row r="17" spans="1:18" x14ac:dyDescent="0.25">
      <c r="A17" s="53" t="s">
        <v>82</v>
      </c>
      <c r="B17" s="54" t="s">
        <v>39</v>
      </c>
      <c r="C17" s="55">
        <v>442</v>
      </c>
      <c r="D17" s="56" t="s">
        <v>36</v>
      </c>
      <c r="E17" s="83" t="s">
        <v>37</v>
      </c>
      <c r="F17" s="84">
        <f>F12+7</f>
        <v>45578</v>
      </c>
      <c r="G17" s="84">
        <f>F17+1</f>
        <v>45579</v>
      </c>
      <c r="H17" s="84">
        <f>F17+5</f>
        <v>45583</v>
      </c>
      <c r="I17" s="230" t="s">
        <v>428</v>
      </c>
      <c r="J17" s="233" t="s">
        <v>357</v>
      </c>
      <c r="K17" s="234"/>
      <c r="L17" s="235"/>
      <c r="M17" s="242">
        <f>M12+7</f>
        <v>45585</v>
      </c>
      <c r="N17" s="242">
        <f>M17+1</f>
        <v>45586</v>
      </c>
      <c r="O17" s="153">
        <f>M17+59</f>
        <v>45644</v>
      </c>
      <c r="P17" s="154">
        <f>M17+63</f>
        <v>45648</v>
      </c>
      <c r="Q17" s="242">
        <f>M17+55</f>
        <v>45640</v>
      </c>
      <c r="R17" s="227" t="s">
        <v>113</v>
      </c>
    </row>
    <row r="18" spans="1:18" x14ac:dyDescent="0.25">
      <c r="A18" s="59" t="s">
        <v>82</v>
      </c>
      <c r="B18" s="60" t="s">
        <v>39</v>
      </c>
      <c r="C18" s="61">
        <v>442</v>
      </c>
      <c r="D18" s="62" t="s">
        <v>36</v>
      </c>
      <c r="E18" s="63" t="s">
        <v>40</v>
      </c>
      <c r="F18" s="64">
        <f>F17+3</f>
        <v>45581</v>
      </c>
      <c r="G18" s="64">
        <f>F18+1</f>
        <v>45582</v>
      </c>
      <c r="H18" s="64">
        <f>F18+2</f>
        <v>45583</v>
      </c>
      <c r="I18" s="231"/>
      <c r="J18" s="236"/>
      <c r="K18" s="237"/>
      <c r="L18" s="238"/>
      <c r="M18" s="243"/>
      <c r="N18" s="243"/>
      <c r="O18" s="152"/>
      <c r="P18" s="155"/>
      <c r="Q18" s="243"/>
      <c r="R18" s="228"/>
    </row>
    <row r="19" spans="1:18" x14ac:dyDescent="0.25">
      <c r="A19" s="204" t="s">
        <v>149</v>
      </c>
      <c r="B19" s="66" t="s">
        <v>76</v>
      </c>
      <c r="C19" s="67">
        <v>439</v>
      </c>
      <c r="D19" s="68" t="s">
        <v>77</v>
      </c>
      <c r="E19" s="69" t="s">
        <v>41</v>
      </c>
      <c r="F19" s="70">
        <f>F17</f>
        <v>45578</v>
      </c>
      <c r="G19" s="70">
        <f>F19+1</f>
        <v>45579</v>
      </c>
      <c r="H19" s="70">
        <f>F19+3</f>
        <v>45581</v>
      </c>
      <c r="I19" s="231"/>
      <c r="J19" s="236"/>
      <c r="K19" s="237"/>
      <c r="L19" s="238"/>
      <c r="M19" s="243"/>
      <c r="N19" s="243"/>
      <c r="O19" s="152"/>
      <c r="P19" s="155"/>
      <c r="Q19" s="243"/>
      <c r="R19" s="228"/>
    </row>
    <row r="20" spans="1:18" ht="15.75" thickBot="1" x14ac:dyDescent="0.3">
      <c r="A20" s="207" t="s">
        <v>415</v>
      </c>
      <c r="B20" s="161" t="s">
        <v>35</v>
      </c>
      <c r="C20" s="162">
        <v>442</v>
      </c>
      <c r="D20" s="163" t="s">
        <v>36</v>
      </c>
      <c r="E20" s="164" t="s">
        <v>41</v>
      </c>
      <c r="F20" s="165">
        <f>F15+7</f>
        <v>45579</v>
      </c>
      <c r="G20" s="165">
        <f>F20+1</f>
        <v>45580</v>
      </c>
      <c r="H20" s="165">
        <f>F20+2</f>
        <v>45581</v>
      </c>
      <c r="I20" s="232"/>
      <c r="J20" s="239"/>
      <c r="K20" s="240"/>
      <c r="L20" s="241"/>
      <c r="M20" s="244"/>
      <c r="N20" s="244"/>
      <c r="O20" s="152"/>
      <c r="P20" s="155"/>
      <c r="Q20" s="244"/>
      <c r="R20" s="229"/>
    </row>
    <row r="21" spans="1:18" ht="15.75" thickBot="1" x14ac:dyDescent="0.3"/>
    <row r="22" spans="1:18" x14ac:dyDescent="0.25">
      <c r="A22" s="53" t="s">
        <v>349</v>
      </c>
      <c r="B22" s="54" t="s">
        <v>39</v>
      </c>
      <c r="C22" s="55">
        <v>443</v>
      </c>
      <c r="D22" s="56" t="s">
        <v>36</v>
      </c>
      <c r="E22" s="83" t="s">
        <v>37</v>
      </c>
      <c r="F22" s="84">
        <f>F17+7</f>
        <v>45585</v>
      </c>
      <c r="G22" s="84">
        <f>F22+1</f>
        <v>45586</v>
      </c>
      <c r="H22" s="84">
        <f>F22+5</f>
        <v>45590</v>
      </c>
      <c r="I22" s="230" t="s">
        <v>445</v>
      </c>
      <c r="J22" s="233" t="s">
        <v>366</v>
      </c>
      <c r="K22" s="234"/>
      <c r="L22" s="235"/>
      <c r="M22" s="242">
        <f>M17+7</f>
        <v>45592</v>
      </c>
      <c r="N22" s="242">
        <f>M22+1</f>
        <v>45593</v>
      </c>
      <c r="O22" s="153">
        <f>M22+59</f>
        <v>45651</v>
      </c>
      <c r="P22" s="154">
        <f>M22+63</f>
        <v>45655</v>
      </c>
      <c r="Q22" s="242">
        <f>M22+55</f>
        <v>45647</v>
      </c>
      <c r="R22" s="227" t="s">
        <v>113</v>
      </c>
    </row>
    <row r="23" spans="1:18" x14ac:dyDescent="0.25">
      <c r="A23" s="59" t="s">
        <v>349</v>
      </c>
      <c r="B23" s="60" t="s">
        <v>39</v>
      </c>
      <c r="C23" s="61">
        <v>443</v>
      </c>
      <c r="D23" s="62" t="s">
        <v>36</v>
      </c>
      <c r="E23" s="63" t="s">
        <v>40</v>
      </c>
      <c r="F23" s="64">
        <f>F22+3</f>
        <v>45588</v>
      </c>
      <c r="G23" s="64">
        <f>F23+1</f>
        <v>45589</v>
      </c>
      <c r="H23" s="64">
        <f>F23+2</f>
        <v>45590</v>
      </c>
      <c r="I23" s="231"/>
      <c r="J23" s="236"/>
      <c r="K23" s="237"/>
      <c r="L23" s="238"/>
      <c r="M23" s="243"/>
      <c r="N23" s="243"/>
      <c r="O23" s="152"/>
      <c r="P23" s="155"/>
      <c r="Q23" s="243"/>
      <c r="R23" s="228"/>
    </row>
    <row r="24" spans="1:18" x14ac:dyDescent="0.25">
      <c r="A24" s="204" t="s">
        <v>177</v>
      </c>
      <c r="B24" s="66" t="s">
        <v>76</v>
      </c>
      <c r="C24" s="67">
        <v>440</v>
      </c>
      <c r="D24" s="68" t="s">
        <v>77</v>
      </c>
      <c r="E24" s="69" t="s">
        <v>41</v>
      </c>
      <c r="F24" s="70">
        <f>F22</f>
        <v>45585</v>
      </c>
      <c r="G24" s="70">
        <f>F24+1</f>
        <v>45586</v>
      </c>
      <c r="H24" s="70">
        <f>F24+3</f>
        <v>45588</v>
      </c>
      <c r="I24" s="231"/>
      <c r="J24" s="236"/>
      <c r="K24" s="237"/>
      <c r="L24" s="238"/>
      <c r="M24" s="243"/>
      <c r="N24" s="243"/>
      <c r="O24" s="152"/>
      <c r="P24" s="155"/>
      <c r="Q24" s="243"/>
      <c r="R24" s="228"/>
    </row>
    <row r="25" spans="1:18" ht="15.75" thickBot="1" x14ac:dyDescent="0.3">
      <c r="A25" s="207" t="s">
        <v>34</v>
      </c>
      <c r="B25" s="161" t="s">
        <v>35</v>
      </c>
      <c r="C25" s="162">
        <v>443</v>
      </c>
      <c r="D25" s="163" t="s">
        <v>36</v>
      </c>
      <c r="E25" s="164" t="s">
        <v>41</v>
      </c>
      <c r="F25" s="165">
        <f>F20+7</f>
        <v>45586</v>
      </c>
      <c r="G25" s="165">
        <f>F25+1</f>
        <v>45587</v>
      </c>
      <c r="H25" s="165">
        <f>F25+2</f>
        <v>45588</v>
      </c>
      <c r="I25" s="232"/>
      <c r="J25" s="239"/>
      <c r="K25" s="240"/>
      <c r="L25" s="241"/>
      <c r="M25" s="244"/>
      <c r="N25" s="244"/>
      <c r="O25" s="152"/>
      <c r="P25" s="155"/>
      <c r="Q25" s="244"/>
      <c r="R25" s="229"/>
    </row>
    <row r="26" spans="1:18" ht="15.75" thickBot="1" x14ac:dyDescent="0.3"/>
    <row r="27" spans="1:18" x14ac:dyDescent="0.25">
      <c r="A27" s="53" t="s">
        <v>464</v>
      </c>
      <c r="B27" s="54" t="s">
        <v>39</v>
      </c>
      <c r="C27" s="55">
        <v>444</v>
      </c>
      <c r="D27" s="56" t="s">
        <v>36</v>
      </c>
      <c r="E27" s="83" t="s">
        <v>37</v>
      </c>
      <c r="F27" s="84">
        <f>F22+7</f>
        <v>45592</v>
      </c>
      <c r="G27" s="84">
        <f>F27+1</f>
        <v>45593</v>
      </c>
      <c r="H27" s="84">
        <f>F27+5</f>
        <v>45597</v>
      </c>
      <c r="I27" s="230" t="s">
        <v>465</v>
      </c>
      <c r="J27" s="233" t="s">
        <v>380</v>
      </c>
      <c r="K27" s="234"/>
      <c r="L27" s="235"/>
      <c r="M27" s="242">
        <f>M22+7</f>
        <v>45599</v>
      </c>
      <c r="N27" s="242">
        <f>M27+1</f>
        <v>45600</v>
      </c>
      <c r="O27" s="153">
        <f>M27+59</f>
        <v>45658</v>
      </c>
      <c r="P27" s="154">
        <f>M27+63</f>
        <v>45662</v>
      </c>
      <c r="Q27" s="242">
        <f>M27+55</f>
        <v>45654</v>
      </c>
      <c r="R27" s="227" t="s">
        <v>113</v>
      </c>
    </row>
    <row r="28" spans="1:18" x14ac:dyDescent="0.25">
      <c r="A28" s="59" t="s">
        <v>464</v>
      </c>
      <c r="B28" s="60" t="s">
        <v>39</v>
      </c>
      <c r="C28" s="61">
        <v>444</v>
      </c>
      <c r="D28" s="62" t="s">
        <v>36</v>
      </c>
      <c r="E28" s="63" t="s">
        <v>40</v>
      </c>
      <c r="F28" s="64">
        <f>F27+3</f>
        <v>45595</v>
      </c>
      <c r="G28" s="64">
        <f>F28+1</f>
        <v>45596</v>
      </c>
      <c r="H28" s="64">
        <f>F28+2</f>
        <v>45597</v>
      </c>
      <c r="I28" s="231"/>
      <c r="J28" s="236"/>
      <c r="K28" s="237"/>
      <c r="L28" s="238"/>
      <c r="M28" s="243"/>
      <c r="N28" s="243"/>
      <c r="O28" s="152"/>
      <c r="P28" s="155"/>
      <c r="Q28" s="243"/>
      <c r="R28" s="228"/>
    </row>
    <row r="29" spans="1:18" x14ac:dyDescent="0.25">
      <c r="A29" s="204" t="s">
        <v>128</v>
      </c>
      <c r="B29" s="66" t="s">
        <v>76</v>
      </c>
      <c r="C29" s="67">
        <v>441</v>
      </c>
      <c r="D29" s="68" t="s">
        <v>77</v>
      </c>
      <c r="E29" s="69" t="s">
        <v>41</v>
      </c>
      <c r="F29" s="70">
        <f>F27</f>
        <v>45592</v>
      </c>
      <c r="G29" s="70">
        <f>F29+1</f>
        <v>45593</v>
      </c>
      <c r="H29" s="70">
        <f>F29+3</f>
        <v>45595</v>
      </c>
      <c r="I29" s="231"/>
      <c r="J29" s="236"/>
      <c r="K29" s="237"/>
      <c r="L29" s="238"/>
      <c r="M29" s="243"/>
      <c r="N29" s="243"/>
      <c r="O29" s="152"/>
      <c r="P29" s="155"/>
      <c r="Q29" s="243"/>
      <c r="R29" s="228"/>
    </row>
    <row r="30" spans="1:18" ht="15.75" thickBot="1" x14ac:dyDescent="0.3">
      <c r="A30" s="207" t="s">
        <v>241</v>
      </c>
      <c r="B30" s="161" t="s">
        <v>35</v>
      </c>
      <c r="C30" s="162">
        <v>444</v>
      </c>
      <c r="D30" s="163" t="s">
        <v>36</v>
      </c>
      <c r="E30" s="164" t="s">
        <v>41</v>
      </c>
      <c r="F30" s="165">
        <f>F25+7</f>
        <v>45593</v>
      </c>
      <c r="G30" s="165">
        <f>F30+1</f>
        <v>45594</v>
      </c>
      <c r="H30" s="165">
        <f>F30+2</f>
        <v>45595</v>
      </c>
      <c r="I30" s="232"/>
      <c r="J30" s="239"/>
      <c r="K30" s="240"/>
      <c r="L30" s="241"/>
      <c r="M30" s="244"/>
      <c r="N30" s="244"/>
      <c r="O30" s="152"/>
      <c r="P30" s="155"/>
      <c r="Q30" s="244"/>
      <c r="R30" s="229"/>
    </row>
    <row r="31" spans="1:18" ht="15.75" thickBot="1" x14ac:dyDescent="0.3"/>
    <row r="32" spans="1:18" x14ac:dyDescent="0.25">
      <c r="A32" s="53" t="s">
        <v>263</v>
      </c>
      <c r="B32" s="54" t="s">
        <v>39</v>
      </c>
      <c r="C32" s="55">
        <v>445</v>
      </c>
      <c r="D32" s="56" t="s">
        <v>36</v>
      </c>
      <c r="E32" s="83" t="s">
        <v>37</v>
      </c>
      <c r="F32" s="84">
        <f>F27+7</f>
        <v>45599</v>
      </c>
      <c r="G32" s="84">
        <f>F32+1</f>
        <v>45600</v>
      </c>
      <c r="H32" s="84">
        <f>F32+5</f>
        <v>45604</v>
      </c>
      <c r="I32" s="230" t="s">
        <v>485</v>
      </c>
      <c r="J32" s="233" t="s">
        <v>381</v>
      </c>
      <c r="K32" s="234"/>
      <c r="L32" s="235"/>
      <c r="M32" s="242">
        <f>M27+7</f>
        <v>45606</v>
      </c>
      <c r="N32" s="242">
        <f>M32+1</f>
        <v>45607</v>
      </c>
      <c r="O32" s="153">
        <f>M32+59</f>
        <v>45665</v>
      </c>
      <c r="P32" s="154">
        <f>M32+63</f>
        <v>45669</v>
      </c>
      <c r="Q32" s="242">
        <f>M32+55</f>
        <v>45661</v>
      </c>
      <c r="R32" s="227" t="s">
        <v>113</v>
      </c>
    </row>
    <row r="33" spans="1:18" x14ac:dyDescent="0.25">
      <c r="A33" s="59" t="s">
        <v>263</v>
      </c>
      <c r="B33" s="60" t="s">
        <v>39</v>
      </c>
      <c r="C33" s="61">
        <v>445</v>
      </c>
      <c r="D33" s="62" t="s">
        <v>36</v>
      </c>
      <c r="E33" s="63" t="s">
        <v>40</v>
      </c>
      <c r="F33" s="64">
        <f>F32+3</f>
        <v>45602</v>
      </c>
      <c r="G33" s="64">
        <f>F33+1</f>
        <v>45603</v>
      </c>
      <c r="H33" s="64">
        <f>F33+2</f>
        <v>45604</v>
      </c>
      <c r="I33" s="231"/>
      <c r="J33" s="236"/>
      <c r="K33" s="237"/>
      <c r="L33" s="238"/>
      <c r="M33" s="243"/>
      <c r="N33" s="243"/>
      <c r="O33" s="152"/>
      <c r="P33" s="155"/>
      <c r="Q33" s="243"/>
      <c r="R33" s="228"/>
    </row>
    <row r="34" spans="1:18" x14ac:dyDescent="0.25">
      <c r="A34" s="204" t="s">
        <v>315</v>
      </c>
      <c r="B34" s="66" t="s">
        <v>76</v>
      </c>
      <c r="C34" s="67">
        <v>442</v>
      </c>
      <c r="D34" s="68" t="s">
        <v>77</v>
      </c>
      <c r="E34" s="69" t="s">
        <v>41</v>
      </c>
      <c r="F34" s="70">
        <f>F32</f>
        <v>45599</v>
      </c>
      <c r="G34" s="70">
        <f>F34+1</f>
        <v>45600</v>
      </c>
      <c r="H34" s="70">
        <f>F34+3</f>
        <v>45602</v>
      </c>
      <c r="I34" s="231"/>
      <c r="J34" s="236"/>
      <c r="K34" s="237"/>
      <c r="L34" s="238"/>
      <c r="M34" s="243"/>
      <c r="N34" s="243"/>
      <c r="O34" s="152"/>
      <c r="P34" s="155"/>
      <c r="Q34" s="243"/>
      <c r="R34" s="228"/>
    </row>
    <row r="35" spans="1:18" ht="15.75" thickBot="1" x14ac:dyDescent="0.3">
      <c r="A35" s="207" t="s">
        <v>408</v>
      </c>
      <c r="B35" s="161" t="s">
        <v>35</v>
      </c>
      <c r="C35" s="162">
        <v>445</v>
      </c>
      <c r="D35" s="163" t="s">
        <v>36</v>
      </c>
      <c r="E35" s="164" t="s">
        <v>41</v>
      </c>
      <c r="F35" s="165">
        <f>F30+7</f>
        <v>45600</v>
      </c>
      <c r="G35" s="165">
        <f>F35+1</f>
        <v>45601</v>
      </c>
      <c r="H35" s="165">
        <f>F35+2</f>
        <v>45602</v>
      </c>
      <c r="I35" s="232"/>
      <c r="J35" s="239"/>
      <c r="K35" s="240"/>
      <c r="L35" s="241"/>
      <c r="M35" s="244"/>
      <c r="N35" s="244"/>
      <c r="O35" s="152"/>
      <c r="P35" s="155"/>
      <c r="Q35" s="244"/>
      <c r="R35" s="229"/>
    </row>
    <row r="36" spans="1:18" ht="15.75" thickBot="1" x14ac:dyDescent="0.3"/>
    <row r="37" spans="1:18" x14ac:dyDescent="0.25">
      <c r="A37" s="53" t="s">
        <v>187</v>
      </c>
      <c r="B37" s="54" t="s">
        <v>39</v>
      </c>
      <c r="C37" s="55">
        <v>446</v>
      </c>
      <c r="D37" s="56" t="s">
        <v>36</v>
      </c>
      <c r="E37" s="83" t="s">
        <v>37</v>
      </c>
      <c r="F37" s="84">
        <f>F32+7</f>
        <v>45606</v>
      </c>
      <c r="G37" s="84">
        <f>F37+1</f>
        <v>45607</v>
      </c>
      <c r="H37" s="84">
        <f>F37+5</f>
        <v>45611</v>
      </c>
      <c r="I37" s="230" t="s">
        <v>510</v>
      </c>
      <c r="J37" s="233" t="s">
        <v>383</v>
      </c>
      <c r="K37" s="234"/>
      <c r="L37" s="235"/>
      <c r="M37" s="242">
        <f>M32+7</f>
        <v>45613</v>
      </c>
      <c r="N37" s="242">
        <f>M37+1</f>
        <v>45614</v>
      </c>
      <c r="O37" s="153">
        <f>M37+59</f>
        <v>45672</v>
      </c>
      <c r="P37" s="154">
        <f>M37+63</f>
        <v>45676</v>
      </c>
      <c r="Q37" s="242">
        <f>M37+55</f>
        <v>45668</v>
      </c>
      <c r="R37" s="227" t="s">
        <v>113</v>
      </c>
    </row>
    <row r="38" spans="1:18" x14ac:dyDescent="0.25">
      <c r="A38" s="59" t="s">
        <v>187</v>
      </c>
      <c r="B38" s="60" t="s">
        <v>39</v>
      </c>
      <c r="C38" s="61">
        <v>446</v>
      </c>
      <c r="D38" s="62" t="s">
        <v>36</v>
      </c>
      <c r="E38" s="63" t="s">
        <v>40</v>
      </c>
      <c r="F38" s="64">
        <f>F37+3</f>
        <v>45609</v>
      </c>
      <c r="G38" s="64">
        <f>F38+1</f>
        <v>45610</v>
      </c>
      <c r="H38" s="64">
        <f>F38+2</f>
        <v>45611</v>
      </c>
      <c r="I38" s="231"/>
      <c r="J38" s="236"/>
      <c r="K38" s="237"/>
      <c r="L38" s="238"/>
      <c r="M38" s="243"/>
      <c r="N38" s="243"/>
      <c r="O38" s="152"/>
      <c r="P38" s="155"/>
      <c r="Q38" s="243"/>
      <c r="R38" s="228"/>
    </row>
    <row r="39" spans="1:18" x14ac:dyDescent="0.25">
      <c r="A39" s="204" t="s">
        <v>38</v>
      </c>
      <c r="B39" s="66" t="s">
        <v>76</v>
      </c>
      <c r="C39" s="67">
        <v>443</v>
      </c>
      <c r="D39" s="68" t="s">
        <v>77</v>
      </c>
      <c r="E39" s="69" t="s">
        <v>41</v>
      </c>
      <c r="F39" s="70">
        <f>F37</f>
        <v>45606</v>
      </c>
      <c r="G39" s="70">
        <f>F39+1</f>
        <v>45607</v>
      </c>
      <c r="H39" s="70">
        <f>F39+3</f>
        <v>45609</v>
      </c>
      <c r="I39" s="231"/>
      <c r="J39" s="236"/>
      <c r="K39" s="237"/>
      <c r="L39" s="238"/>
      <c r="M39" s="243"/>
      <c r="N39" s="243"/>
      <c r="O39" s="152"/>
      <c r="P39" s="155"/>
      <c r="Q39" s="243"/>
      <c r="R39" s="228"/>
    </row>
    <row r="40" spans="1:18" ht="15.75" thickBot="1" x14ac:dyDescent="0.3">
      <c r="A40" s="207" t="s">
        <v>330</v>
      </c>
      <c r="B40" s="161" t="s">
        <v>35</v>
      </c>
      <c r="C40" s="162">
        <v>446</v>
      </c>
      <c r="D40" s="163" t="s">
        <v>36</v>
      </c>
      <c r="E40" s="164" t="s">
        <v>41</v>
      </c>
      <c r="F40" s="165">
        <f>F35+7</f>
        <v>45607</v>
      </c>
      <c r="G40" s="165">
        <f>F40+1</f>
        <v>45608</v>
      </c>
      <c r="H40" s="165">
        <f>F40+2</f>
        <v>45609</v>
      </c>
      <c r="I40" s="232"/>
      <c r="J40" s="239"/>
      <c r="K40" s="240"/>
      <c r="L40" s="241"/>
      <c r="M40" s="244"/>
      <c r="N40" s="244"/>
      <c r="O40" s="152"/>
      <c r="P40" s="155"/>
      <c r="Q40" s="244"/>
      <c r="R40" s="229"/>
    </row>
    <row r="41" spans="1:18" ht="15.75" thickBot="1" x14ac:dyDescent="0.3"/>
    <row r="42" spans="1:18" x14ac:dyDescent="0.25">
      <c r="A42" s="53" t="s">
        <v>82</v>
      </c>
      <c r="B42" s="54" t="s">
        <v>39</v>
      </c>
      <c r="C42" s="55">
        <v>447</v>
      </c>
      <c r="D42" s="56" t="s">
        <v>36</v>
      </c>
      <c r="E42" s="83" t="s">
        <v>37</v>
      </c>
      <c r="F42" s="84">
        <f>F37+7</f>
        <v>45613</v>
      </c>
      <c r="G42" s="84">
        <f>F42+1</f>
        <v>45614</v>
      </c>
      <c r="H42" s="84">
        <f>F42+5</f>
        <v>45618</v>
      </c>
      <c r="I42" s="230" t="s">
        <v>531</v>
      </c>
      <c r="J42" s="233" t="s">
        <v>410</v>
      </c>
      <c r="K42" s="234"/>
      <c r="L42" s="235"/>
      <c r="M42" s="242">
        <f>M37+7</f>
        <v>45620</v>
      </c>
      <c r="N42" s="242">
        <f>M42+1</f>
        <v>45621</v>
      </c>
      <c r="O42" s="153">
        <f>M42+59</f>
        <v>45679</v>
      </c>
      <c r="P42" s="154">
        <f>M42+63</f>
        <v>45683</v>
      </c>
      <c r="Q42" s="242">
        <f>M42+55</f>
        <v>45675</v>
      </c>
      <c r="R42" s="227" t="s">
        <v>113</v>
      </c>
    </row>
    <row r="43" spans="1:18" x14ac:dyDescent="0.25">
      <c r="A43" s="59" t="s">
        <v>82</v>
      </c>
      <c r="B43" s="60" t="s">
        <v>39</v>
      </c>
      <c r="C43" s="61">
        <v>448</v>
      </c>
      <c r="D43" s="62" t="s">
        <v>36</v>
      </c>
      <c r="E43" s="63" t="s">
        <v>40</v>
      </c>
      <c r="F43" s="64">
        <f>F42+3</f>
        <v>45616</v>
      </c>
      <c r="G43" s="64">
        <f>F43+1</f>
        <v>45617</v>
      </c>
      <c r="H43" s="64">
        <f>F43+2</f>
        <v>45618</v>
      </c>
      <c r="I43" s="231"/>
      <c r="J43" s="236"/>
      <c r="K43" s="237"/>
      <c r="L43" s="238"/>
      <c r="M43" s="243"/>
      <c r="N43" s="243"/>
      <c r="O43" s="152"/>
      <c r="P43" s="155"/>
      <c r="Q43" s="243"/>
      <c r="R43" s="228"/>
    </row>
    <row r="44" spans="1:18" x14ac:dyDescent="0.25">
      <c r="A44" s="204" t="s">
        <v>446</v>
      </c>
      <c r="B44" s="66" t="s">
        <v>76</v>
      </c>
      <c r="C44" s="67">
        <v>444</v>
      </c>
      <c r="D44" s="68" t="s">
        <v>77</v>
      </c>
      <c r="E44" s="69" t="s">
        <v>41</v>
      </c>
      <c r="F44" s="70">
        <f>F42</f>
        <v>45613</v>
      </c>
      <c r="G44" s="70">
        <f>F44+1</f>
        <v>45614</v>
      </c>
      <c r="H44" s="70">
        <f>F44+3</f>
        <v>45616</v>
      </c>
      <c r="I44" s="231"/>
      <c r="J44" s="236"/>
      <c r="K44" s="237"/>
      <c r="L44" s="238"/>
      <c r="M44" s="243"/>
      <c r="N44" s="243"/>
      <c r="O44" s="152"/>
      <c r="P44" s="155"/>
      <c r="Q44" s="243"/>
      <c r="R44" s="228"/>
    </row>
    <row r="45" spans="1:18" ht="15.75" thickBot="1" x14ac:dyDescent="0.3">
      <c r="A45" s="207" t="s">
        <v>75</v>
      </c>
      <c r="B45" s="161" t="s">
        <v>35</v>
      </c>
      <c r="C45" s="162">
        <v>447</v>
      </c>
      <c r="D45" s="163" t="s">
        <v>36</v>
      </c>
      <c r="E45" s="164" t="s">
        <v>41</v>
      </c>
      <c r="F45" s="165">
        <f>F40+7</f>
        <v>45614</v>
      </c>
      <c r="G45" s="165">
        <f>F45+1</f>
        <v>45615</v>
      </c>
      <c r="H45" s="165">
        <f>F45+2</f>
        <v>45616</v>
      </c>
      <c r="I45" s="232"/>
      <c r="J45" s="239"/>
      <c r="K45" s="240"/>
      <c r="L45" s="241"/>
      <c r="M45" s="244"/>
      <c r="N45" s="244"/>
      <c r="O45" s="152"/>
      <c r="P45" s="155"/>
      <c r="Q45" s="244"/>
      <c r="R45" s="229"/>
    </row>
    <row r="46" spans="1:18" ht="15.75" thickBot="1" x14ac:dyDescent="0.3"/>
    <row r="47" spans="1:18" x14ac:dyDescent="0.25">
      <c r="A47" s="53" t="s">
        <v>47</v>
      </c>
      <c r="B47" s="54" t="s">
        <v>39</v>
      </c>
      <c r="C47" s="55">
        <v>448</v>
      </c>
      <c r="D47" s="56" t="s">
        <v>36</v>
      </c>
      <c r="E47" s="83" t="s">
        <v>37</v>
      </c>
      <c r="F47" s="84">
        <f>F42+7</f>
        <v>45620</v>
      </c>
      <c r="G47" s="84">
        <f>F47+1</f>
        <v>45621</v>
      </c>
      <c r="H47" s="84">
        <f>F47+5</f>
        <v>45625</v>
      </c>
      <c r="I47" s="230" t="s">
        <v>561</v>
      </c>
      <c r="J47" s="233" t="s">
        <v>430</v>
      </c>
      <c r="K47" s="234"/>
      <c r="L47" s="235"/>
      <c r="M47" s="242">
        <f>M42+7</f>
        <v>45627</v>
      </c>
      <c r="N47" s="242">
        <f>M47+1</f>
        <v>45628</v>
      </c>
      <c r="O47" s="153">
        <f>M47+59</f>
        <v>45686</v>
      </c>
      <c r="P47" s="154">
        <f>M47+63</f>
        <v>45690</v>
      </c>
      <c r="Q47" s="242">
        <f>M47+55</f>
        <v>45682</v>
      </c>
      <c r="R47" s="227" t="s">
        <v>113</v>
      </c>
    </row>
    <row r="48" spans="1:18" x14ac:dyDescent="0.25">
      <c r="A48" s="488" t="s">
        <v>47</v>
      </c>
      <c r="B48" s="60" t="s">
        <v>39</v>
      </c>
      <c r="C48" s="61">
        <v>449</v>
      </c>
      <c r="D48" s="62" t="s">
        <v>36</v>
      </c>
      <c r="E48" s="63" t="s">
        <v>40</v>
      </c>
      <c r="F48" s="64">
        <f>F47+3</f>
        <v>45623</v>
      </c>
      <c r="G48" s="64">
        <f>F48+1</f>
        <v>45624</v>
      </c>
      <c r="H48" s="64">
        <f>F48+2</f>
        <v>45625</v>
      </c>
      <c r="I48" s="231"/>
      <c r="J48" s="236"/>
      <c r="K48" s="237"/>
      <c r="L48" s="238"/>
      <c r="M48" s="243"/>
      <c r="N48" s="243"/>
      <c r="O48" s="152"/>
      <c r="P48" s="155"/>
      <c r="Q48" s="243"/>
      <c r="R48" s="228"/>
    </row>
    <row r="49" spans="1:18" x14ac:dyDescent="0.25">
      <c r="A49" s="204" t="s">
        <v>179</v>
      </c>
      <c r="B49" s="66" t="s">
        <v>76</v>
      </c>
      <c r="C49" s="67">
        <v>445</v>
      </c>
      <c r="D49" s="68" t="s">
        <v>77</v>
      </c>
      <c r="E49" s="69" t="s">
        <v>41</v>
      </c>
      <c r="F49" s="70">
        <f>F47</f>
        <v>45620</v>
      </c>
      <c r="G49" s="70">
        <f>F49+1</f>
        <v>45621</v>
      </c>
      <c r="H49" s="70">
        <f>F49+3</f>
        <v>45623</v>
      </c>
      <c r="I49" s="231"/>
      <c r="J49" s="236"/>
      <c r="K49" s="237"/>
      <c r="L49" s="238"/>
      <c r="M49" s="243"/>
      <c r="N49" s="243"/>
      <c r="O49" s="152"/>
      <c r="P49" s="155"/>
      <c r="Q49" s="243"/>
      <c r="R49" s="228"/>
    </row>
    <row r="50" spans="1:18" ht="15.75" thickBot="1" x14ac:dyDescent="0.3">
      <c r="A50" s="207" t="s">
        <v>560</v>
      </c>
      <c r="B50" s="161" t="s">
        <v>35</v>
      </c>
      <c r="C50" s="162">
        <v>448</v>
      </c>
      <c r="D50" s="163" t="s">
        <v>36</v>
      </c>
      <c r="E50" s="164" t="s">
        <v>41</v>
      </c>
      <c r="F50" s="165">
        <f>F45+7</f>
        <v>45621</v>
      </c>
      <c r="G50" s="165">
        <f>F50+1</f>
        <v>45622</v>
      </c>
      <c r="H50" s="165">
        <f>F50+2</f>
        <v>45623</v>
      </c>
      <c r="I50" s="232"/>
      <c r="J50" s="239"/>
      <c r="K50" s="240"/>
      <c r="L50" s="241"/>
      <c r="M50" s="244"/>
      <c r="N50" s="244"/>
      <c r="O50" s="152"/>
      <c r="P50" s="155"/>
      <c r="Q50" s="244"/>
      <c r="R50" s="229"/>
    </row>
    <row r="51" spans="1:18" x14ac:dyDescent="0.25">
      <c r="A51" s="13" t="s">
        <v>52</v>
      </c>
      <c r="B51" s="14"/>
      <c r="C51" s="14"/>
      <c r="D51" s="14"/>
      <c r="E51" s="17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"/>
    </row>
    <row r="52" spans="1:18" x14ac:dyDescent="0.25">
      <c r="A52" s="1"/>
      <c r="B52" s="1"/>
      <c r="C52" s="1"/>
      <c r="D52" s="5"/>
      <c r="E52" s="20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5">
      <c r="A53" s="91" t="s">
        <v>53</v>
      </c>
      <c r="B53" s="92"/>
      <c r="C53" s="92"/>
      <c r="D53" s="92"/>
      <c r="E53" s="92"/>
      <c r="F53" s="93"/>
      <c r="G53" s="95" t="s">
        <v>530</v>
      </c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7"/>
    </row>
    <row r="54" spans="1:18" x14ac:dyDescent="0.25">
      <c r="A54" s="94"/>
      <c r="B54" s="89"/>
      <c r="C54" s="89"/>
      <c r="D54" s="89"/>
      <c r="E54" s="89"/>
      <c r="F54" s="90"/>
      <c r="G54" s="220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7"/>
    </row>
    <row r="55" spans="1:18" x14ac:dyDescent="0.25">
      <c r="A55" s="94"/>
      <c r="B55" s="89"/>
      <c r="C55" s="89"/>
      <c r="D55" s="89"/>
      <c r="E55" s="89"/>
      <c r="F55" s="90"/>
      <c r="G55" s="95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7"/>
    </row>
    <row r="56" spans="1:18" x14ac:dyDescent="0.25">
      <c r="A56" s="88"/>
      <c r="B56" s="89"/>
      <c r="C56" s="89"/>
      <c r="D56" s="89"/>
      <c r="E56" s="89"/>
      <c r="F56" s="90"/>
      <c r="G56" s="102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4"/>
    </row>
    <row r="57" spans="1:18" x14ac:dyDescent="0.25">
      <c r="A57" s="1"/>
      <c r="B57" s="1"/>
      <c r="C57" s="1"/>
      <c r="D57" s="5"/>
      <c r="E57" s="5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5">
      <c r="A58" s="1"/>
      <c r="B58" s="1"/>
      <c r="C58" s="1"/>
      <c r="D58" s="5"/>
      <c r="E58" s="5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5.75" x14ac:dyDescent="0.3">
      <c r="A59" s="15" t="s">
        <v>54</v>
      </c>
      <c r="B59" s="16"/>
      <c r="C59" s="16"/>
      <c r="D59" s="17"/>
      <c r="E59" s="5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"/>
    </row>
    <row r="60" spans="1:18" ht="15.75" x14ac:dyDescent="0.3">
      <c r="A60" s="18" t="s">
        <v>55</v>
      </c>
      <c r="B60" s="19"/>
      <c r="C60" s="19"/>
      <c r="D60" s="20"/>
      <c r="E60" s="5"/>
      <c r="F60" s="18"/>
      <c r="G60" s="19"/>
      <c r="H60" s="18" t="s">
        <v>56</v>
      </c>
      <c r="I60" s="18"/>
      <c r="J60" s="18"/>
      <c r="K60" s="18"/>
      <c r="L60" s="18"/>
      <c r="M60" s="18"/>
      <c r="N60" s="18"/>
      <c r="O60" s="18"/>
      <c r="P60" s="18"/>
      <c r="Q60" s="18"/>
      <c r="R60" s="1"/>
    </row>
    <row r="61" spans="1:18" ht="15.75" x14ac:dyDescent="0.3">
      <c r="A61" s="18" t="s">
        <v>57</v>
      </c>
      <c r="B61" s="19"/>
      <c r="C61" s="19"/>
      <c r="D61" s="20"/>
      <c r="E61" s="5"/>
      <c r="F61" s="18"/>
      <c r="G61" s="19"/>
      <c r="H61" s="18" t="s">
        <v>58</v>
      </c>
      <c r="I61" s="18"/>
      <c r="J61" s="18"/>
      <c r="K61" s="18"/>
      <c r="L61" s="18"/>
      <c r="M61" s="18"/>
      <c r="N61" s="18"/>
      <c r="O61" s="18"/>
      <c r="P61" s="18"/>
      <c r="Q61" s="18"/>
      <c r="R61" s="1"/>
    </row>
    <row r="62" spans="1:18" x14ac:dyDescent="0.25">
      <c r="A62" s="1" t="s">
        <v>59</v>
      </c>
      <c r="B62" s="1"/>
      <c r="C62" s="1"/>
      <c r="D62" s="5"/>
      <c r="E62" s="5"/>
      <c r="F62" s="1"/>
      <c r="G62" s="1"/>
      <c r="H62" s="1" t="s">
        <v>60</v>
      </c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5">
      <c r="A63" s="21" t="s">
        <v>61</v>
      </c>
      <c r="B63" s="1"/>
      <c r="C63" s="1"/>
      <c r="D63" s="5"/>
      <c r="E63" s="5"/>
      <c r="F63" s="1"/>
      <c r="G63" s="1"/>
      <c r="H63" s="21" t="s">
        <v>62</v>
      </c>
      <c r="I63" s="21"/>
      <c r="J63" s="21"/>
      <c r="K63" s="21"/>
      <c r="L63" s="21"/>
      <c r="M63" s="21"/>
      <c r="N63" s="21"/>
      <c r="O63" s="21"/>
      <c r="P63" s="21"/>
      <c r="Q63" s="21"/>
      <c r="R63" s="1"/>
    </row>
    <row r="64" spans="1:18" x14ac:dyDescent="0.25">
      <c r="A64" s="1"/>
      <c r="B64" s="1"/>
      <c r="C64" s="1"/>
      <c r="D64" s="5"/>
      <c r="E64" s="5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5">
      <c r="A65" s="1" t="s">
        <v>63</v>
      </c>
      <c r="B65" s="1"/>
      <c r="C65" s="1"/>
      <c r="D65" s="5"/>
      <c r="E65" s="5"/>
      <c r="F65" s="1"/>
      <c r="G65" s="1"/>
      <c r="H65" s="1" t="s">
        <v>64</v>
      </c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5">
      <c r="A66" s="21" t="s">
        <v>65</v>
      </c>
      <c r="B66" s="1"/>
      <c r="C66" s="1"/>
      <c r="D66" s="5"/>
      <c r="E66" s="5"/>
      <c r="F66" s="1"/>
      <c r="G66" s="1"/>
      <c r="H66" s="21" t="s">
        <v>66</v>
      </c>
      <c r="I66" s="21"/>
      <c r="J66" s="21"/>
      <c r="K66" s="21"/>
      <c r="L66" s="21"/>
      <c r="M66" s="21"/>
      <c r="N66" s="21"/>
      <c r="O66" s="21"/>
      <c r="P66" s="21"/>
      <c r="Q66" s="21"/>
      <c r="R66" s="1"/>
    </row>
  </sheetData>
  <mergeCells count="65">
    <mergeCell ref="R47:R50"/>
    <mergeCell ref="I47:I50"/>
    <mergeCell ref="J47:L50"/>
    <mergeCell ref="M47:M50"/>
    <mergeCell ref="N47:N50"/>
    <mergeCell ref="Q47:Q50"/>
    <mergeCell ref="R42:R45"/>
    <mergeCell ref="I42:I45"/>
    <mergeCell ref="J42:L45"/>
    <mergeCell ref="M42:M45"/>
    <mergeCell ref="N42:N45"/>
    <mergeCell ref="Q42:Q45"/>
    <mergeCell ref="R37:R40"/>
    <mergeCell ref="I37:I40"/>
    <mergeCell ref="J37:L40"/>
    <mergeCell ref="M37:M40"/>
    <mergeCell ref="N37:N40"/>
    <mergeCell ref="Q37:Q40"/>
    <mergeCell ref="R22:R25"/>
    <mergeCell ref="I27:I30"/>
    <mergeCell ref="J27:L30"/>
    <mergeCell ref="M27:M30"/>
    <mergeCell ref="N27:N30"/>
    <mergeCell ref="Q27:Q30"/>
    <mergeCell ref="R27:R30"/>
    <mergeCell ref="I22:I25"/>
    <mergeCell ref="J22:L25"/>
    <mergeCell ref="M22:M25"/>
    <mergeCell ref="N22:N25"/>
    <mergeCell ref="Q22:Q25"/>
    <mergeCell ref="R12:R15"/>
    <mergeCell ref="N7:N10"/>
    <mergeCell ref="Q7:Q10"/>
    <mergeCell ref="I12:I15"/>
    <mergeCell ref="J12:L15"/>
    <mergeCell ref="M12:M15"/>
    <mergeCell ref="N12:N15"/>
    <mergeCell ref="Q12:Q15"/>
    <mergeCell ref="I7:I10"/>
    <mergeCell ref="J7:L10"/>
    <mergeCell ref="M7:M10"/>
    <mergeCell ref="R9:R10"/>
    <mergeCell ref="R7:R8"/>
    <mergeCell ref="R5:R6"/>
    <mergeCell ref="I5:I6"/>
    <mergeCell ref="J5:L6"/>
    <mergeCell ref="M5:N5"/>
    <mergeCell ref="O5:Q5"/>
    <mergeCell ref="A4:F4"/>
    <mergeCell ref="A5:A6"/>
    <mergeCell ref="B5:D6"/>
    <mergeCell ref="E5:E6"/>
    <mergeCell ref="F5:G5"/>
    <mergeCell ref="R17:R20"/>
    <mergeCell ref="I17:I20"/>
    <mergeCell ref="J17:L20"/>
    <mergeCell ref="M17:M20"/>
    <mergeCell ref="N17:N20"/>
    <mergeCell ref="Q17:Q20"/>
    <mergeCell ref="R32:R35"/>
    <mergeCell ref="I32:I35"/>
    <mergeCell ref="J32:L35"/>
    <mergeCell ref="M32:M35"/>
    <mergeCell ref="N32:N35"/>
    <mergeCell ref="Q32:Q35"/>
  </mergeCells>
  <conditionalFormatting sqref="F10:H10">
    <cfRule type="timePeriod" dxfId="305" priority="12" timePeriod="lastMonth">
      <formula>AND(MONTH(F10)=MONTH(EDATE(TODAY(),0-1)),YEAR(F10)=YEAR(EDATE(TODAY(),0-1)))</formula>
    </cfRule>
  </conditionalFormatting>
  <conditionalFormatting sqref="F15:H15">
    <cfRule type="timePeriod" dxfId="304" priority="11" timePeriod="lastMonth">
      <formula>AND(MONTH(F15)=MONTH(EDATE(TODAY(),0-1)),YEAR(F15)=YEAR(EDATE(TODAY(),0-1)))</formula>
    </cfRule>
  </conditionalFormatting>
  <conditionalFormatting sqref="F20:H20">
    <cfRule type="timePeriod" dxfId="303" priority="8" timePeriod="lastMonth">
      <formula>AND(MONTH(F20)=MONTH(EDATE(TODAY(),0-1)),YEAR(F20)=YEAR(EDATE(TODAY(),0-1)))</formula>
    </cfRule>
  </conditionalFormatting>
  <conditionalFormatting sqref="F25:H25">
    <cfRule type="timePeriod" dxfId="302" priority="7" timePeriod="lastMonth">
      <formula>AND(MONTH(F25)=MONTH(EDATE(TODAY(),0-1)),YEAR(F25)=YEAR(EDATE(TODAY(),0-1)))</formula>
    </cfRule>
  </conditionalFormatting>
  <conditionalFormatting sqref="F30:H30">
    <cfRule type="timePeriod" dxfId="301" priority="5" timePeriod="lastMonth">
      <formula>AND(MONTH(F30)=MONTH(EDATE(TODAY(),0-1)),YEAR(F30)=YEAR(EDATE(TODAY(),0-1)))</formula>
    </cfRule>
  </conditionalFormatting>
  <conditionalFormatting sqref="F35:H35">
    <cfRule type="timePeriod" dxfId="300" priority="4" timePeriod="lastMonth">
      <formula>AND(MONTH(F35)=MONTH(EDATE(TODAY(),0-1)),YEAR(F35)=YEAR(EDATE(TODAY(),0-1)))</formula>
    </cfRule>
  </conditionalFormatting>
  <conditionalFormatting sqref="F40:H40">
    <cfRule type="timePeriod" dxfId="299" priority="3" timePeriod="lastMonth">
      <formula>AND(MONTH(F40)=MONTH(EDATE(TODAY(),0-1)),YEAR(F40)=YEAR(EDATE(TODAY(),0-1)))</formula>
    </cfRule>
  </conditionalFormatting>
  <conditionalFormatting sqref="F45:H45">
    <cfRule type="timePeriod" dxfId="298" priority="2" timePeriod="lastMonth">
      <formula>AND(MONTH(F45)=MONTH(EDATE(TODAY(),0-1)),YEAR(F45)=YEAR(EDATE(TODAY(),0-1)))</formula>
    </cfRule>
  </conditionalFormatting>
  <conditionalFormatting sqref="F50:H50">
    <cfRule type="timePeriod" dxfId="297" priority="1" timePeriod="lastMonth">
      <formula>AND(MONTH(F50)=MONTH(EDATE(TODAY(),0-1)),YEAR(F50)=YEAR(EDATE(TODAY(),0-1)))</formula>
    </cfRule>
  </conditionalFormatting>
  <hyperlinks>
    <hyperlink ref="H66" r:id="rId1" xr:uid="{FE657D30-1D5A-431D-9C1F-3068CCB3454B}"/>
    <hyperlink ref="H63" r:id="rId2" xr:uid="{1717FC82-D674-475F-A260-7A92107428BD}"/>
    <hyperlink ref="A66" r:id="rId3" xr:uid="{41880E47-9863-4417-84BB-4F95DDAD93A0}"/>
    <hyperlink ref="A63" r:id="rId4" xr:uid="{967E9F59-3AB8-478A-9DF7-C1DB35527630}"/>
  </hyperlinks>
  <pageMargins left="0.7" right="0.7" top="0.75" bottom="0.75" header="0.3" footer="0.3"/>
  <pageSetup orientation="portrait" r:id="rId5"/>
  <headerFooter>
    <oddFooter>&amp;L_x000D_&amp;1#&amp;"Calibri"&amp;10&amp;K000000 Sensitivity: Internal</oddFooter>
  </headerFooter>
  <drawing r:id="rId6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EC947-A8AD-45F4-9580-81CFE62D194D}">
  <sheetPr>
    <pageSetUpPr autoPageBreaks="0"/>
  </sheetPr>
  <dimension ref="A2:Z92"/>
  <sheetViews>
    <sheetView showGridLines="0" zoomScaleNormal="100" workbookViewId="0">
      <selection activeCell="P15" sqref="P15:P21"/>
    </sheetView>
  </sheetViews>
  <sheetFormatPr defaultRowHeight="15" x14ac:dyDescent="0.25"/>
  <cols>
    <col min="1" max="1" width="22.42578125" customWidth="1"/>
    <col min="2" max="2" width="5" customWidth="1"/>
    <col min="3" max="3" width="4.42578125" bestFit="1" customWidth="1"/>
    <col min="4" max="4" width="2.28515625" bestFit="1" customWidth="1"/>
    <col min="5" max="5" width="4.7109375" bestFit="1" customWidth="1"/>
    <col min="6" max="7" width="8" bestFit="1" customWidth="1"/>
    <col min="8" max="8" width="8.5703125" customWidth="1"/>
    <col min="9" max="9" width="19.140625" bestFit="1" customWidth="1"/>
    <col min="10" max="10" width="8.7109375" customWidth="1"/>
    <col min="11" max="12" width="9.140625" hidden="1" customWidth="1"/>
    <col min="13" max="15" width="8" bestFit="1" customWidth="1"/>
    <col min="16" max="16" width="20.42578125" bestFit="1" customWidth="1"/>
    <col min="17" max="17" width="8" customWidth="1"/>
    <col min="18" max="19" width="9.140625" hidden="1" customWidth="1"/>
    <col min="20" max="21" width="8" bestFit="1" customWidth="1"/>
    <col min="22" max="22" width="8.85546875" hidden="1" customWidth="1"/>
    <col min="23" max="23" width="8" hidden="1" customWidth="1"/>
    <col min="24" max="24" width="12.28515625" hidden="1" customWidth="1"/>
    <col min="25" max="25" width="9.42578125" customWidth="1"/>
    <col min="26" max="26" width="63.7109375" bestFit="1" customWidth="1"/>
  </cols>
  <sheetData>
    <row r="2" spans="1:26" ht="24.75" x14ac:dyDescent="0.5">
      <c r="A2" s="4" t="s">
        <v>20</v>
      </c>
      <c r="B2" s="3" t="s">
        <v>17</v>
      </c>
      <c r="C2" s="1"/>
      <c r="D2" s="5"/>
      <c r="E2" s="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6" ht="24.75" x14ac:dyDescent="0.5">
      <c r="A3" s="1"/>
      <c r="B3" s="6"/>
      <c r="C3" s="7"/>
      <c r="D3" s="4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6" ht="16.5" thickBot="1" x14ac:dyDescent="0.3">
      <c r="A4" s="245" t="s">
        <v>319</v>
      </c>
      <c r="B4" s="246"/>
      <c r="C4" s="246"/>
      <c r="D4" s="246"/>
      <c r="E4" s="246"/>
      <c r="F4" s="246"/>
      <c r="G4" s="25"/>
      <c r="H4" s="26"/>
      <c r="I4" s="26"/>
      <c r="J4" s="26"/>
      <c r="K4" s="26"/>
      <c r="L4" s="26"/>
      <c r="M4" s="26"/>
      <c r="N4" s="26"/>
      <c r="O4" s="26">
        <v>7</v>
      </c>
      <c r="P4" s="26"/>
      <c r="Q4" s="26"/>
      <c r="R4" s="26"/>
      <c r="S4" s="26"/>
      <c r="T4" s="26"/>
      <c r="U4" s="26"/>
      <c r="V4" s="26">
        <v>10</v>
      </c>
      <c r="W4" s="26"/>
      <c r="X4" s="26">
        <v>14</v>
      </c>
      <c r="Y4" s="8"/>
    </row>
    <row r="5" spans="1:26" ht="26.25" customHeight="1" thickBot="1" x14ac:dyDescent="0.3">
      <c r="A5" s="247" t="s">
        <v>22</v>
      </c>
      <c r="B5" s="249" t="s">
        <v>23</v>
      </c>
      <c r="C5" s="250"/>
      <c r="D5" s="251"/>
      <c r="E5" s="255" t="s">
        <v>24</v>
      </c>
      <c r="F5" s="257" t="s">
        <v>24</v>
      </c>
      <c r="G5" s="258"/>
      <c r="H5" s="49" t="s">
        <v>114</v>
      </c>
      <c r="I5" s="247" t="s">
        <v>346</v>
      </c>
      <c r="J5" s="249" t="s">
        <v>23</v>
      </c>
      <c r="K5" s="250"/>
      <c r="L5" s="251"/>
      <c r="M5" s="257" t="s">
        <v>114</v>
      </c>
      <c r="N5" s="258"/>
      <c r="O5" s="49" t="s">
        <v>91</v>
      </c>
      <c r="P5" s="247" t="s">
        <v>105</v>
      </c>
      <c r="Q5" s="249" t="s">
        <v>23</v>
      </c>
      <c r="R5" s="250"/>
      <c r="S5" s="250"/>
      <c r="T5" s="284" t="s">
        <v>91</v>
      </c>
      <c r="U5" s="285"/>
      <c r="V5" s="185" t="s">
        <v>27</v>
      </c>
      <c r="W5" s="184"/>
      <c r="X5" s="186" t="s">
        <v>258</v>
      </c>
      <c r="Y5" s="186" t="s">
        <v>31</v>
      </c>
      <c r="Z5" s="282" t="s">
        <v>28</v>
      </c>
    </row>
    <row r="6" spans="1:26" ht="26.25" thickBot="1" x14ac:dyDescent="0.3">
      <c r="A6" s="248"/>
      <c r="B6" s="252"/>
      <c r="C6" s="253"/>
      <c r="D6" s="254"/>
      <c r="E6" s="256"/>
      <c r="F6" s="9" t="s">
        <v>29</v>
      </c>
      <c r="G6" s="9" t="s">
        <v>30</v>
      </c>
      <c r="H6" s="10" t="s">
        <v>29</v>
      </c>
      <c r="I6" s="248"/>
      <c r="J6" s="252"/>
      <c r="K6" s="253"/>
      <c r="L6" s="254"/>
      <c r="M6" s="9" t="s">
        <v>29</v>
      </c>
      <c r="N6" s="9" t="s">
        <v>30</v>
      </c>
      <c r="O6" s="10" t="s">
        <v>29</v>
      </c>
      <c r="P6" s="248"/>
      <c r="Q6" s="252"/>
      <c r="R6" s="253"/>
      <c r="S6" s="253"/>
      <c r="T6" s="196" t="s">
        <v>29</v>
      </c>
      <c r="U6" s="196" t="s">
        <v>30</v>
      </c>
      <c r="V6" s="195" t="s">
        <v>93</v>
      </c>
      <c r="W6" s="49" t="s">
        <v>92</v>
      </c>
      <c r="X6" s="456" t="s">
        <v>29</v>
      </c>
      <c r="Y6" s="457"/>
      <c r="Z6" s="283"/>
    </row>
    <row r="7" spans="1:26" x14ac:dyDescent="0.25">
      <c r="A7" s="79" t="s">
        <v>349</v>
      </c>
      <c r="B7" s="80" t="s">
        <v>39</v>
      </c>
      <c r="C7" s="81">
        <v>433</v>
      </c>
      <c r="D7" s="82" t="s">
        <v>36</v>
      </c>
      <c r="E7" s="57" t="s">
        <v>37</v>
      </c>
      <c r="F7" s="58">
        <v>45515</v>
      </c>
      <c r="G7" s="58">
        <f>F7+1</f>
        <v>45516</v>
      </c>
      <c r="H7" s="151">
        <f>F7+4</f>
        <v>45519</v>
      </c>
      <c r="I7" s="270" t="s">
        <v>340</v>
      </c>
      <c r="J7" s="366" t="s">
        <v>341</v>
      </c>
      <c r="K7" s="406"/>
      <c r="L7" s="112"/>
      <c r="M7" s="309">
        <v>45526</v>
      </c>
      <c r="N7" s="309">
        <f>M7+1</f>
        <v>45527</v>
      </c>
      <c r="O7" s="309">
        <f>M7+11</f>
        <v>45537</v>
      </c>
      <c r="P7" s="270" t="s">
        <v>369</v>
      </c>
      <c r="Q7" s="357" t="s">
        <v>342</v>
      </c>
      <c r="R7" s="197"/>
      <c r="S7" s="264" t="e">
        <f>#REF!+7</f>
        <v>#REF!</v>
      </c>
      <c r="T7" s="264">
        <v>45543</v>
      </c>
      <c r="U7" s="264">
        <f>T7+1</f>
        <v>45544</v>
      </c>
      <c r="V7" s="156">
        <f>T7+26</f>
        <v>45569</v>
      </c>
      <c r="W7" s="158">
        <f>T7+28</f>
        <v>45571</v>
      </c>
      <c r="X7" s="485">
        <f>T7+23</f>
        <v>45566</v>
      </c>
      <c r="Y7" s="264">
        <f>T7+32</f>
        <v>45575</v>
      </c>
      <c r="Z7" s="267" t="s">
        <v>320</v>
      </c>
    </row>
    <row r="8" spans="1:26" x14ac:dyDescent="0.25">
      <c r="A8" s="85" t="s">
        <v>349</v>
      </c>
      <c r="B8" s="60" t="s">
        <v>39</v>
      </c>
      <c r="C8" s="61">
        <v>433</v>
      </c>
      <c r="D8" s="62" t="s">
        <v>36</v>
      </c>
      <c r="E8" s="63" t="s">
        <v>40</v>
      </c>
      <c r="F8" s="64">
        <f>F7+3</f>
        <v>45518</v>
      </c>
      <c r="G8" s="64">
        <f>F8+1</f>
        <v>45519</v>
      </c>
      <c r="H8" s="148">
        <f>F8+1</f>
        <v>45519</v>
      </c>
      <c r="I8" s="271"/>
      <c r="J8" s="367"/>
      <c r="K8" s="407"/>
      <c r="L8" s="51"/>
      <c r="M8" s="310"/>
      <c r="N8" s="310"/>
      <c r="O8" s="310"/>
      <c r="P8" s="271"/>
      <c r="Q8" s="359"/>
      <c r="R8" s="198"/>
      <c r="S8" s="265"/>
      <c r="T8" s="265"/>
      <c r="U8" s="265"/>
      <c r="V8" s="157"/>
      <c r="W8" s="159"/>
      <c r="X8" s="486"/>
      <c r="Y8" s="265"/>
      <c r="Z8" s="268"/>
    </row>
    <row r="9" spans="1:26" x14ac:dyDescent="0.25">
      <c r="A9" s="65" t="s">
        <v>331</v>
      </c>
      <c r="B9" s="75" t="s">
        <v>35</v>
      </c>
      <c r="C9" s="67">
        <v>432</v>
      </c>
      <c r="D9" s="68" t="s">
        <v>36</v>
      </c>
      <c r="E9" s="69" t="s">
        <v>41</v>
      </c>
      <c r="F9" s="70">
        <f>F7-2</f>
        <v>45513</v>
      </c>
      <c r="G9" s="70">
        <f>F9+1</f>
        <v>45514</v>
      </c>
      <c r="H9" s="187">
        <f>F9+2</f>
        <v>45515</v>
      </c>
      <c r="I9" s="271"/>
      <c r="J9" s="367"/>
      <c r="K9" s="407"/>
      <c r="L9" s="51"/>
      <c r="M9" s="310"/>
      <c r="N9" s="310"/>
      <c r="O9" s="310"/>
      <c r="P9" s="271"/>
      <c r="Q9" s="359"/>
      <c r="R9" s="198"/>
      <c r="S9" s="265"/>
      <c r="T9" s="265"/>
      <c r="U9" s="265"/>
      <c r="V9" s="157"/>
      <c r="W9" s="159"/>
      <c r="X9" s="486"/>
      <c r="Y9" s="265"/>
      <c r="Z9" s="268"/>
    </row>
    <row r="10" spans="1:26" x14ac:dyDescent="0.25">
      <c r="A10" s="65" t="s">
        <v>329</v>
      </c>
      <c r="B10" s="66" t="s">
        <v>76</v>
      </c>
      <c r="C10" s="67">
        <v>430</v>
      </c>
      <c r="D10" s="68" t="s">
        <v>77</v>
      </c>
      <c r="E10" s="69" t="s">
        <v>41</v>
      </c>
      <c r="F10" s="70">
        <f>F7</f>
        <v>45515</v>
      </c>
      <c r="G10" s="70">
        <f>F10+1</f>
        <v>45516</v>
      </c>
      <c r="H10" s="187">
        <f>F10+4</f>
        <v>45519</v>
      </c>
      <c r="I10" s="271"/>
      <c r="J10" s="367"/>
      <c r="K10" s="407"/>
      <c r="L10" s="51"/>
      <c r="M10" s="310"/>
      <c r="N10" s="310"/>
      <c r="O10" s="310"/>
      <c r="P10" s="271"/>
      <c r="Q10" s="359"/>
      <c r="R10" s="198"/>
      <c r="S10" s="265"/>
      <c r="T10" s="265"/>
      <c r="U10" s="265"/>
      <c r="V10" s="157"/>
      <c r="W10" s="159"/>
      <c r="X10" s="486"/>
      <c r="Y10" s="265"/>
      <c r="Z10" s="268"/>
    </row>
    <row r="11" spans="1:26" ht="15.75" thickBot="1" x14ac:dyDescent="0.3">
      <c r="A11" s="65" t="s">
        <v>323</v>
      </c>
      <c r="B11" s="66" t="s">
        <v>42</v>
      </c>
      <c r="C11" s="67">
        <v>431</v>
      </c>
      <c r="D11" s="68" t="s">
        <v>77</v>
      </c>
      <c r="E11" s="69" t="s">
        <v>41</v>
      </c>
      <c r="F11" s="70">
        <f>F7+1</f>
        <v>45516</v>
      </c>
      <c r="G11" s="70">
        <f>F11+1</f>
        <v>45517</v>
      </c>
      <c r="H11" s="187">
        <f>F11+2</f>
        <v>45518</v>
      </c>
      <c r="I11" s="271"/>
      <c r="J11" s="367"/>
      <c r="K11" s="407"/>
      <c r="L11" s="111"/>
      <c r="M11" s="310"/>
      <c r="N11" s="310"/>
      <c r="O11" s="310"/>
      <c r="P11" s="271"/>
      <c r="Q11" s="359"/>
      <c r="R11" s="198"/>
      <c r="S11" s="265"/>
      <c r="T11" s="265"/>
      <c r="U11" s="265"/>
      <c r="V11" s="157"/>
      <c r="W11" s="159"/>
      <c r="X11" s="486"/>
      <c r="Y11" s="265"/>
      <c r="Z11" s="268"/>
    </row>
    <row r="12" spans="1:26" ht="15.75" thickBot="1" x14ac:dyDescent="0.3">
      <c r="A12" s="121" t="s">
        <v>168</v>
      </c>
      <c r="B12" s="122" t="s">
        <v>150</v>
      </c>
      <c r="C12" s="123">
        <v>433</v>
      </c>
      <c r="D12" s="124" t="s">
        <v>36</v>
      </c>
      <c r="E12" s="100" t="s">
        <v>14</v>
      </c>
      <c r="F12" s="101">
        <f>F7+1</f>
        <v>45516</v>
      </c>
      <c r="G12" s="101">
        <f>F12</f>
        <v>45516</v>
      </c>
      <c r="H12" s="149">
        <f>F12+1</f>
        <v>45517</v>
      </c>
      <c r="I12" s="271"/>
      <c r="J12" s="367"/>
      <c r="K12" s="407"/>
      <c r="L12" s="113"/>
      <c r="M12" s="310"/>
      <c r="N12" s="310"/>
      <c r="O12" s="310"/>
      <c r="P12" s="271"/>
      <c r="Q12" s="359"/>
      <c r="R12" s="199"/>
      <c r="S12" s="265"/>
      <c r="T12" s="265"/>
      <c r="U12" s="265"/>
      <c r="V12" s="157"/>
      <c r="W12" s="159"/>
      <c r="X12" s="487"/>
      <c r="Y12" s="265"/>
      <c r="Z12" s="268"/>
    </row>
    <row r="13" spans="1:26" ht="15.75" thickBot="1" x14ac:dyDescent="0.3">
      <c r="A13" s="132" t="s">
        <v>38</v>
      </c>
      <c r="B13" s="109" t="s">
        <v>76</v>
      </c>
      <c r="C13" s="72">
        <v>430</v>
      </c>
      <c r="D13" s="110" t="s">
        <v>77</v>
      </c>
      <c r="E13" s="73" t="s">
        <v>14</v>
      </c>
      <c r="F13" s="74">
        <f>F7+3</f>
        <v>45518</v>
      </c>
      <c r="G13" s="74">
        <f>F13+1</f>
        <v>45519</v>
      </c>
      <c r="H13" s="188">
        <f>F13+1</f>
        <v>45519</v>
      </c>
      <c r="I13" s="272"/>
      <c r="J13" s="370"/>
      <c r="K13" s="408"/>
      <c r="M13" s="311"/>
      <c r="N13" s="311"/>
      <c r="O13" s="311"/>
      <c r="P13" s="272"/>
      <c r="Q13" s="361"/>
      <c r="S13" s="266"/>
      <c r="T13" s="266"/>
      <c r="U13" s="266"/>
      <c r="Y13" s="266"/>
      <c r="Z13" s="269"/>
    </row>
    <row r="14" spans="1:26" ht="15.75" thickBot="1" x14ac:dyDescent="0.3">
      <c r="D14" s="22"/>
      <c r="E14" s="22"/>
    </row>
    <row r="15" spans="1:26" x14ac:dyDescent="0.25">
      <c r="A15" s="205" t="s">
        <v>229</v>
      </c>
      <c r="B15" s="80" t="s">
        <v>39</v>
      </c>
      <c r="C15" s="81">
        <v>434</v>
      </c>
      <c r="D15" s="82" t="s">
        <v>36</v>
      </c>
      <c r="E15" s="57" t="s">
        <v>37</v>
      </c>
      <c r="F15" s="58">
        <f t="shared" ref="F15" si="0">F7+7</f>
        <v>45522</v>
      </c>
      <c r="G15" s="58">
        <f>F15+1</f>
        <v>45523</v>
      </c>
      <c r="H15" s="151">
        <f>F15+4</f>
        <v>45526</v>
      </c>
      <c r="I15" s="270" t="s">
        <v>199</v>
      </c>
      <c r="J15" s="366" t="s">
        <v>344</v>
      </c>
      <c r="K15" s="406"/>
      <c r="L15" s="112"/>
      <c r="M15" s="309">
        <f>M7+7</f>
        <v>45533</v>
      </c>
      <c r="N15" s="309">
        <f>M15+1</f>
        <v>45534</v>
      </c>
      <c r="O15" s="309">
        <f>M15+11</f>
        <v>45544</v>
      </c>
      <c r="P15" s="270" t="s">
        <v>335</v>
      </c>
      <c r="Q15" s="357" t="s">
        <v>348</v>
      </c>
      <c r="R15" s="197"/>
      <c r="S15" s="264" t="e">
        <f>S7+7</f>
        <v>#REF!</v>
      </c>
      <c r="T15" s="264">
        <f>T7+7</f>
        <v>45550</v>
      </c>
      <c r="U15" s="264">
        <f>T15+1</f>
        <v>45551</v>
      </c>
      <c r="V15" s="156">
        <f>T15+26</f>
        <v>45576</v>
      </c>
      <c r="W15" s="158">
        <f>T15+28</f>
        <v>45578</v>
      </c>
      <c r="X15" s="485">
        <f>T15+23</f>
        <v>45573</v>
      </c>
      <c r="Y15" s="264">
        <f>T15+32</f>
        <v>45582</v>
      </c>
      <c r="Z15" s="267" t="s">
        <v>320</v>
      </c>
    </row>
    <row r="16" spans="1:26" x14ac:dyDescent="0.25">
      <c r="A16" s="206" t="s">
        <v>229</v>
      </c>
      <c r="B16" s="60" t="s">
        <v>39</v>
      </c>
      <c r="C16" s="61">
        <v>434</v>
      </c>
      <c r="D16" s="62" t="s">
        <v>36</v>
      </c>
      <c r="E16" s="63" t="s">
        <v>40</v>
      </c>
      <c r="F16" s="64">
        <f>F15+3</f>
        <v>45525</v>
      </c>
      <c r="G16" s="64">
        <f>F16+1</f>
        <v>45526</v>
      </c>
      <c r="H16" s="148">
        <f>F16+1</f>
        <v>45526</v>
      </c>
      <c r="I16" s="271"/>
      <c r="J16" s="367"/>
      <c r="K16" s="407"/>
      <c r="L16" s="51"/>
      <c r="M16" s="310"/>
      <c r="N16" s="310"/>
      <c r="O16" s="310"/>
      <c r="P16" s="271"/>
      <c r="Q16" s="359"/>
      <c r="R16" s="198"/>
      <c r="S16" s="265"/>
      <c r="T16" s="265"/>
      <c r="U16" s="265"/>
      <c r="V16" s="157"/>
      <c r="W16" s="159"/>
      <c r="X16" s="486"/>
      <c r="Y16" s="265"/>
      <c r="Z16" s="268"/>
    </row>
    <row r="17" spans="1:26" x14ac:dyDescent="0.25">
      <c r="A17" s="65" t="s">
        <v>216</v>
      </c>
      <c r="B17" s="75" t="s">
        <v>35</v>
      </c>
      <c r="C17" s="67">
        <v>433</v>
      </c>
      <c r="D17" s="68" t="s">
        <v>36</v>
      </c>
      <c r="E17" s="69" t="s">
        <v>41</v>
      </c>
      <c r="F17" s="70">
        <f>F15-2</f>
        <v>45520</v>
      </c>
      <c r="G17" s="70">
        <f>F17+1</f>
        <v>45521</v>
      </c>
      <c r="H17" s="187">
        <f>F17+2</f>
        <v>45522</v>
      </c>
      <c r="I17" s="271"/>
      <c r="J17" s="367"/>
      <c r="K17" s="407"/>
      <c r="L17" s="51"/>
      <c r="M17" s="310"/>
      <c r="N17" s="310"/>
      <c r="O17" s="310"/>
      <c r="P17" s="271"/>
      <c r="Q17" s="359"/>
      <c r="R17" s="198"/>
      <c r="S17" s="265"/>
      <c r="T17" s="265"/>
      <c r="U17" s="265"/>
      <c r="V17" s="157"/>
      <c r="W17" s="159"/>
      <c r="X17" s="486"/>
      <c r="Y17" s="265"/>
      <c r="Z17" s="268"/>
    </row>
    <row r="18" spans="1:26" x14ac:dyDescent="0.25">
      <c r="A18" s="65" t="s">
        <v>186</v>
      </c>
      <c r="B18" s="66" t="s">
        <v>76</v>
      </c>
      <c r="C18" s="67">
        <v>431</v>
      </c>
      <c r="D18" s="68" t="s">
        <v>77</v>
      </c>
      <c r="E18" s="69" t="s">
        <v>41</v>
      </c>
      <c r="F18" s="70">
        <f>F15</f>
        <v>45522</v>
      </c>
      <c r="G18" s="70">
        <f>F18+1</f>
        <v>45523</v>
      </c>
      <c r="H18" s="187">
        <f>F18+4</f>
        <v>45526</v>
      </c>
      <c r="I18" s="271"/>
      <c r="J18" s="367"/>
      <c r="K18" s="407"/>
      <c r="L18" s="51"/>
      <c r="M18" s="310"/>
      <c r="N18" s="310"/>
      <c r="O18" s="310"/>
      <c r="P18" s="271"/>
      <c r="Q18" s="359"/>
      <c r="R18" s="198"/>
      <c r="S18" s="265"/>
      <c r="T18" s="265"/>
      <c r="U18" s="265"/>
      <c r="V18" s="157"/>
      <c r="W18" s="159"/>
      <c r="X18" s="486"/>
      <c r="Y18" s="265"/>
      <c r="Z18" s="268"/>
    </row>
    <row r="19" spans="1:26" ht="15.75" thickBot="1" x14ac:dyDescent="0.3">
      <c r="A19" s="65" t="s">
        <v>324</v>
      </c>
      <c r="B19" s="66" t="s">
        <v>42</v>
      </c>
      <c r="C19" s="67">
        <v>432</v>
      </c>
      <c r="D19" s="68" t="s">
        <v>77</v>
      </c>
      <c r="E19" s="69" t="s">
        <v>41</v>
      </c>
      <c r="F19" s="70">
        <f>F15+1</f>
        <v>45523</v>
      </c>
      <c r="G19" s="70">
        <f>F19+1</f>
        <v>45524</v>
      </c>
      <c r="H19" s="187">
        <f>F19+2</f>
        <v>45525</v>
      </c>
      <c r="I19" s="271"/>
      <c r="J19" s="367"/>
      <c r="K19" s="407"/>
      <c r="L19" s="111"/>
      <c r="M19" s="310"/>
      <c r="N19" s="310"/>
      <c r="O19" s="310"/>
      <c r="P19" s="271"/>
      <c r="Q19" s="359"/>
      <c r="R19" s="198"/>
      <c r="S19" s="265"/>
      <c r="T19" s="265"/>
      <c r="U19" s="265"/>
      <c r="V19" s="157"/>
      <c r="W19" s="159"/>
      <c r="X19" s="486"/>
      <c r="Y19" s="265"/>
      <c r="Z19" s="268"/>
    </row>
    <row r="20" spans="1:26" ht="15.75" thickBot="1" x14ac:dyDescent="0.3">
      <c r="A20" s="121" t="s">
        <v>180</v>
      </c>
      <c r="B20" s="122" t="s">
        <v>150</v>
      </c>
      <c r="C20" s="123">
        <v>434</v>
      </c>
      <c r="D20" s="124" t="s">
        <v>36</v>
      </c>
      <c r="E20" s="100" t="s">
        <v>14</v>
      </c>
      <c r="F20" s="101">
        <f>F15+1</f>
        <v>45523</v>
      </c>
      <c r="G20" s="101">
        <f>F20</f>
        <v>45523</v>
      </c>
      <c r="H20" s="149">
        <f>F20+1</f>
        <v>45524</v>
      </c>
      <c r="I20" s="271"/>
      <c r="J20" s="367"/>
      <c r="K20" s="407"/>
      <c r="L20" s="113"/>
      <c r="M20" s="310"/>
      <c r="N20" s="310"/>
      <c r="O20" s="310"/>
      <c r="P20" s="271"/>
      <c r="Q20" s="359"/>
      <c r="R20" s="199"/>
      <c r="S20" s="265"/>
      <c r="T20" s="265"/>
      <c r="U20" s="265"/>
      <c r="V20" s="157"/>
      <c r="W20" s="159"/>
      <c r="X20" s="487"/>
      <c r="Y20" s="265"/>
      <c r="Z20" s="268"/>
    </row>
    <row r="21" spans="1:26" ht="15.75" thickBot="1" x14ac:dyDescent="0.3">
      <c r="A21" s="132" t="s">
        <v>314</v>
      </c>
      <c r="B21" s="109" t="s">
        <v>76</v>
      </c>
      <c r="C21" s="72">
        <v>431</v>
      </c>
      <c r="D21" s="110" t="s">
        <v>77</v>
      </c>
      <c r="E21" s="73" t="s">
        <v>14</v>
      </c>
      <c r="F21" s="74">
        <f>F15+3</f>
        <v>45525</v>
      </c>
      <c r="G21" s="74">
        <f>F21+1</f>
        <v>45526</v>
      </c>
      <c r="H21" s="188">
        <f>F21+1</f>
        <v>45526</v>
      </c>
      <c r="I21" s="272"/>
      <c r="J21" s="370"/>
      <c r="K21" s="408"/>
      <c r="M21" s="311"/>
      <c r="N21" s="311"/>
      <c r="O21" s="311"/>
      <c r="P21" s="272"/>
      <c r="Q21" s="361"/>
      <c r="S21" s="266"/>
      <c r="T21" s="266"/>
      <c r="U21" s="266"/>
      <c r="Y21" s="266"/>
      <c r="Z21" s="269"/>
    </row>
    <row r="22" spans="1:26" ht="15.75" thickBot="1" x14ac:dyDescent="0.3">
      <c r="D22" s="22"/>
      <c r="E22" s="22"/>
    </row>
    <row r="23" spans="1:26" x14ac:dyDescent="0.25">
      <c r="A23" s="53" t="s">
        <v>263</v>
      </c>
      <c r="B23" s="54" t="s">
        <v>39</v>
      </c>
      <c r="C23" s="55">
        <v>435</v>
      </c>
      <c r="D23" s="56" t="s">
        <v>36</v>
      </c>
      <c r="E23" s="57" t="s">
        <v>37</v>
      </c>
      <c r="F23" s="58">
        <f t="shared" ref="F23" si="1">F15+7</f>
        <v>45529</v>
      </c>
      <c r="G23" s="58">
        <f>F23+1</f>
        <v>45530</v>
      </c>
      <c r="H23" s="151">
        <f>F23+4</f>
        <v>45533</v>
      </c>
      <c r="I23" s="270" t="s">
        <v>354</v>
      </c>
      <c r="J23" s="366" t="s">
        <v>355</v>
      </c>
      <c r="K23" s="406"/>
      <c r="L23" s="112"/>
      <c r="M23" s="309">
        <f>M15+7</f>
        <v>45540</v>
      </c>
      <c r="N23" s="309">
        <f>M23+1</f>
        <v>45541</v>
      </c>
      <c r="O23" s="309">
        <f>M23+11</f>
        <v>45551</v>
      </c>
      <c r="P23" s="270" t="s">
        <v>398</v>
      </c>
      <c r="Q23" s="357" t="s">
        <v>356</v>
      </c>
      <c r="T23" s="264">
        <f>T15+7</f>
        <v>45557</v>
      </c>
      <c r="U23" s="264">
        <f>T23+1</f>
        <v>45558</v>
      </c>
      <c r="V23" s="156">
        <f>T23+26</f>
        <v>45583</v>
      </c>
      <c r="W23" s="158">
        <f>T23+28</f>
        <v>45585</v>
      </c>
      <c r="X23" s="485">
        <f>T23+23</f>
        <v>45580</v>
      </c>
      <c r="Y23" s="264">
        <f>T23+32</f>
        <v>45589</v>
      </c>
      <c r="Z23" s="267" t="s">
        <v>320</v>
      </c>
    </row>
    <row r="24" spans="1:26" x14ac:dyDescent="0.25">
      <c r="A24" s="59" t="s">
        <v>263</v>
      </c>
      <c r="B24" s="60" t="s">
        <v>39</v>
      </c>
      <c r="C24" s="61">
        <v>435</v>
      </c>
      <c r="D24" s="62" t="s">
        <v>36</v>
      </c>
      <c r="E24" s="63" t="s">
        <v>40</v>
      </c>
      <c r="F24" s="64">
        <f>F23+3</f>
        <v>45532</v>
      </c>
      <c r="G24" s="64">
        <f>F24+1</f>
        <v>45533</v>
      </c>
      <c r="H24" s="148">
        <f>F24+1</f>
        <v>45533</v>
      </c>
      <c r="I24" s="271"/>
      <c r="J24" s="367"/>
      <c r="K24" s="407"/>
      <c r="L24" s="51"/>
      <c r="M24" s="310"/>
      <c r="N24" s="310"/>
      <c r="O24" s="310"/>
      <c r="P24" s="271"/>
      <c r="Q24" s="359"/>
      <c r="T24" s="265"/>
      <c r="U24" s="265"/>
      <c r="V24" s="157"/>
      <c r="W24" s="159"/>
      <c r="X24" s="486"/>
      <c r="Y24" s="265"/>
      <c r="Z24" s="268"/>
    </row>
    <row r="25" spans="1:26" x14ac:dyDescent="0.25">
      <c r="A25" s="65" t="s">
        <v>333</v>
      </c>
      <c r="B25" s="75" t="s">
        <v>35</v>
      </c>
      <c r="C25" s="67">
        <v>434</v>
      </c>
      <c r="D25" s="68" t="s">
        <v>36</v>
      </c>
      <c r="E25" s="69" t="s">
        <v>41</v>
      </c>
      <c r="F25" s="70">
        <f>F23-2</f>
        <v>45527</v>
      </c>
      <c r="G25" s="70">
        <f>F25+1</f>
        <v>45528</v>
      </c>
      <c r="H25" s="187">
        <f>F25+2</f>
        <v>45529</v>
      </c>
      <c r="I25" s="271"/>
      <c r="J25" s="367"/>
      <c r="K25" s="407"/>
      <c r="L25" s="51"/>
      <c r="M25" s="310"/>
      <c r="N25" s="310"/>
      <c r="O25" s="310"/>
      <c r="P25" s="271"/>
      <c r="Q25" s="359"/>
      <c r="T25" s="265"/>
      <c r="U25" s="265"/>
      <c r="V25" s="157"/>
      <c r="W25" s="159"/>
      <c r="X25" s="486"/>
      <c r="Y25" s="265"/>
      <c r="Z25" s="268"/>
    </row>
    <row r="26" spans="1:26" x14ac:dyDescent="0.25">
      <c r="A26" s="65" t="s">
        <v>149</v>
      </c>
      <c r="B26" s="66" t="s">
        <v>76</v>
      </c>
      <c r="C26" s="67">
        <v>432</v>
      </c>
      <c r="D26" s="68" t="s">
        <v>77</v>
      </c>
      <c r="E26" s="69" t="s">
        <v>41</v>
      </c>
      <c r="F26" s="70">
        <f>F23</f>
        <v>45529</v>
      </c>
      <c r="G26" s="70">
        <f>F26+1</f>
        <v>45530</v>
      </c>
      <c r="H26" s="187">
        <f>F26+4</f>
        <v>45533</v>
      </c>
      <c r="I26" s="271"/>
      <c r="J26" s="367"/>
      <c r="K26" s="407"/>
      <c r="L26" s="51"/>
      <c r="M26" s="310"/>
      <c r="N26" s="310"/>
      <c r="O26" s="310"/>
      <c r="P26" s="271"/>
      <c r="Q26" s="359"/>
      <c r="T26" s="265"/>
      <c r="U26" s="265"/>
      <c r="V26" s="157"/>
      <c r="W26" s="159"/>
      <c r="X26" s="486"/>
      <c r="Y26" s="265"/>
      <c r="Z26" s="268"/>
    </row>
    <row r="27" spans="1:26" ht="15.75" thickBot="1" x14ac:dyDescent="0.3">
      <c r="A27" s="65" t="s">
        <v>337</v>
      </c>
      <c r="B27" s="66" t="s">
        <v>42</v>
      </c>
      <c r="C27" s="67">
        <v>433</v>
      </c>
      <c r="D27" s="68" t="s">
        <v>77</v>
      </c>
      <c r="E27" s="69" t="s">
        <v>41</v>
      </c>
      <c r="F27" s="70">
        <f>F23+1</f>
        <v>45530</v>
      </c>
      <c r="G27" s="70">
        <f>F27+1</f>
        <v>45531</v>
      </c>
      <c r="H27" s="187">
        <f>F27+2</f>
        <v>45532</v>
      </c>
      <c r="I27" s="271"/>
      <c r="J27" s="367"/>
      <c r="K27" s="407"/>
      <c r="L27" s="111"/>
      <c r="M27" s="310"/>
      <c r="N27" s="310"/>
      <c r="O27" s="310"/>
      <c r="P27" s="271"/>
      <c r="Q27" s="359"/>
      <c r="T27" s="265"/>
      <c r="U27" s="265"/>
      <c r="V27" s="157"/>
      <c r="W27" s="159"/>
      <c r="X27" s="486"/>
      <c r="Y27" s="265"/>
      <c r="Z27" s="268"/>
    </row>
    <row r="28" spans="1:26" ht="15.75" thickBot="1" x14ac:dyDescent="0.3">
      <c r="A28" s="121" t="s">
        <v>271</v>
      </c>
      <c r="B28" s="122" t="s">
        <v>150</v>
      </c>
      <c r="C28" s="123">
        <v>435</v>
      </c>
      <c r="D28" s="124" t="s">
        <v>36</v>
      </c>
      <c r="E28" s="100" t="s">
        <v>14</v>
      </c>
      <c r="F28" s="101">
        <f>F23+1</f>
        <v>45530</v>
      </c>
      <c r="G28" s="101">
        <f>F28</f>
        <v>45530</v>
      </c>
      <c r="H28" s="149">
        <f>F28+1</f>
        <v>45531</v>
      </c>
      <c r="I28" s="271"/>
      <c r="J28" s="367"/>
      <c r="K28" s="407"/>
      <c r="L28" s="113"/>
      <c r="M28" s="310"/>
      <c r="N28" s="310"/>
      <c r="O28" s="310"/>
      <c r="P28" s="271"/>
      <c r="Q28" s="359"/>
      <c r="T28" s="265"/>
      <c r="U28" s="265"/>
      <c r="V28" s="157"/>
      <c r="W28" s="159"/>
      <c r="X28" s="487"/>
      <c r="Y28" s="265"/>
      <c r="Z28" s="268"/>
    </row>
    <row r="29" spans="1:26" ht="15.75" thickBot="1" x14ac:dyDescent="0.3">
      <c r="A29" s="132" t="s">
        <v>149</v>
      </c>
      <c r="B29" s="109" t="s">
        <v>76</v>
      </c>
      <c r="C29" s="72">
        <v>432</v>
      </c>
      <c r="D29" s="110" t="s">
        <v>77</v>
      </c>
      <c r="E29" s="73" t="s">
        <v>14</v>
      </c>
      <c r="F29" s="74">
        <f>F23+3</f>
        <v>45532</v>
      </c>
      <c r="G29" s="74">
        <f>F29+1</f>
        <v>45533</v>
      </c>
      <c r="H29" s="188">
        <f>F29+1</f>
        <v>45533</v>
      </c>
      <c r="I29" s="272"/>
      <c r="J29" s="370"/>
      <c r="K29" s="408"/>
      <c r="M29" s="311"/>
      <c r="N29" s="311"/>
      <c r="O29" s="311"/>
      <c r="P29" s="272"/>
      <c r="Q29" s="361"/>
      <c r="T29" s="266"/>
      <c r="U29" s="266"/>
      <c r="Y29" s="266"/>
      <c r="Z29" s="269"/>
    </row>
    <row r="30" spans="1:26" ht="15.75" thickBot="1" x14ac:dyDescent="0.3">
      <c r="D30" s="22"/>
      <c r="E30" s="22"/>
    </row>
    <row r="31" spans="1:26" x14ac:dyDescent="0.25">
      <c r="A31" s="53" t="s">
        <v>187</v>
      </c>
      <c r="B31" s="54" t="s">
        <v>39</v>
      </c>
      <c r="C31" s="55">
        <v>436</v>
      </c>
      <c r="D31" s="56" t="s">
        <v>36</v>
      </c>
      <c r="E31" s="57" t="s">
        <v>37</v>
      </c>
      <c r="F31" s="58">
        <f t="shared" ref="F31" si="2">F23+7</f>
        <v>45536</v>
      </c>
      <c r="G31" s="58">
        <f>F31+1</f>
        <v>45537</v>
      </c>
      <c r="H31" s="151">
        <f>F31+4</f>
        <v>45540</v>
      </c>
      <c r="I31" s="270" t="s">
        <v>359</v>
      </c>
      <c r="J31" s="366" t="s">
        <v>360</v>
      </c>
      <c r="K31" s="406"/>
      <c r="L31" s="112"/>
      <c r="M31" s="309">
        <f>M23+7</f>
        <v>45547</v>
      </c>
      <c r="N31" s="309">
        <f>M31+1</f>
        <v>45548</v>
      </c>
      <c r="O31" s="309">
        <f>M31+11</f>
        <v>45558</v>
      </c>
      <c r="P31" s="270" t="s">
        <v>347</v>
      </c>
      <c r="Q31" s="357" t="s">
        <v>361</v>
      </c>
      <c r="T31" s="264">
        <f>T23+7</f>
        <v>45564</v>
      </c>
      <c r="U31" s="264">
        <f>T31+1</f>
        <v>45565</v>
      </c>
      <c r="V31" s="156">
        <f>T31+26</f>
        <v>45590</v>
      </c>
      <c r="W31" s="158">
        <f>T31+28</f>
        <v>45592</v>
      </c>
      <c r="X31" s="485">
        <f>T31+23</f>
        <v>45587</v>
      </c>
      <c r="Y31" s="264">
        <f>T31+32</f>
        <v>45596</v>
      </c>
      <c r="Z31" s="267" t="s">
        <v>320</v>
      </c>
    </row>
    <row r="32" spans="1:26" x14ac:dyDescent="0.25">
      <c r="A32" s="59" t="s">
        <v>187</v>
      </c>
      <c r="B32" s="60" t="s">
        <v>39</v>
      </c>
      <c r="C32" s="61">
        <v>436</v>
      </c>
      <c r="D32" s="62" t="s">
        <v>36</v>
      </c>
      <c r="E32" s="63" t="s">
        <v>40</v>
      </c>
      <c r="F32" s="64">
        <f>F31+3</f>
        <v>45539</v>
      </c>
      <c r="G32" s="64">
        <f>F32+1</f>
        <v>45540</v>
      </c>
      <c r="H32" s="148">
        <f>F32+1</f>
        <v>45540</v>
      </c>
      <c r="I32" s="271"/>
      <c r="J32" s="367"/>
      <c r="K32" s="407"/>
      <c r="L32" s="51"/>
      <c r="M32" s="310"/>
      <c r="N32" s="310"/>
      <c r="O32" s="310"/>
      <c r="P32" s="271"/>
      <c r="Q32" s="359"/>
      <c r="T32" s="265"/>
      <c r="U32" s="265"/>
      <c r="V32" s="157"/>
      <c r="W32" s="159"/>
      <c r="X32" s="486"/>
      <c r="Y32" s="265"/>
      <c r="Z32" s="268"/>
    </row>
    <row r="33" spans="1:26" x14ac:dyDescent="0.25">
      <c r="A33" s="65" t="s">
        <v>330</v>
      </c>
      <c r="B33" s="75" t="s">
        <v>35</v>
      </c>
      <c r="C33" s="67">
        <v>435</v>
      </c>
      <c r="D33" s="68" t="s">
        <v>36</v>
      </c>
      <c r="E33" s="69" t="s">
        <v>41</v>
      </c>
      <c r="F33" s="70">
        <f>F31-2</f>
        <v>45534</v>
      </c>
      <c r="G33" s="70">
        <f>F33+1</f>
        <v>45535</v>
      </c>
      <c r="H33" s="187">
        <f>F33+2</f>
        <v>45536</v>
      </c>
      <c r="I33" s="271"/>
      <c r="J33" s="367"/>
      <c r="K33" s="407"/>
      <c r="L33" s="51"/>
      <c r="M33" s="310"/>
      <c r="N33" s="310"/>
      <c r="O33" s="310"/>
      <c r="P33" s="271"/>
      <c r="Q33" s="359"/>
      <c r="T33" s="265"/>
      <c r="U33" s="265"/>
      <c r="V33" s="157"/>
      <c r="W33" s="159"/>
      <c r="X33" s="486"/>
      <c r="Y33" s="265"/>
      <c r="Z33" s="268"/>
    </row>
    <row r="34" spans="1:26" x14ac:dyDescent="0.25">
      <c r="A34" s="65" t="s">
        <v>177</v>
      </c>
      <c r="B34" s="66" t="s">
        <v>76</v>
      </c>
      <c r="C34" s="67">
        <v>433</v>
      </c>
      <c r="D34" s="68" t="s">
        <v>77</v>
      </c>
      <c r="E34" s="69" t="s">
        <v>41</v>
      </c>
      <c r="F34" s="70">
        <f>F31</f>
        <v>45536</v>
      </c>
      <c r="G34" s="70">
        <f>F34+1</f>
        <v>45537</v>
      </c>
      <c r="H34" s="187">
        <f>F34+4</f>
        <v>45540</v>
      </c>
      <c r="I34" s="271"/>
      <c r="J34" s="367"/>
      <c r="K34" s="407"/>
      <c r="L34" s="51"/>
      <c r="M34" s="310"/>
      <c r="N34" s="310"/>
      <c r="O34" s="310"/>
      <c r="P34" s="271"/>
      <c r="Q34" s="359"/>
      <c r="T34" s="265"/>
      <c r="U34" s="265"/>
      <c r="V34" s="157"/>
      <c r="W34" s="159"/>
      <c r="X34" s="486"/>
      <c r="Y34" s="265"/>
      <c r="Z34" s="268"/>
    </row>
    <row r="35" spans="1:26" ht="15.75" thickBot="1" x14ac:dyDescent="0.3">
      <c r="A35" s="204" t="s">
        <v>322</v>
      </c>
      <c r="B35" s="66" t="s">
        <v>42</v>
      </c>
      <c r="C35" s="67">
        <v>434</v>
      </c>
      <c r="D35" s="68" t="s">
        <v>77</v>
      </c>
      <c r="E35" s="69" t="s">
        <v>41</v>
      </c>
      <c r="F35" s="70">
        <f>F31+1</f>
        <v>45537</v>
      </c>
      <c r="G35" s="70">
        <f>F35+1</f>
        <v>45538</v>
      </c>
      <c r="H35" s="187">
        <f>F35+2</f>
        <v>45539</v>
      </c>
      <c r="I35" s="271"/>
      <c r="J35" s="367"/>
      <c r="K35" s="407"/>
      <c r="L35" s="111"/>
      <c r="M35" s="310"/>
      <c r="N35" s="310"/>
      <c r="O35" s="310"/>
      <c r="P35" s="271"/>
      <c r="Q35" s="359"/>
      <c r="T35" s="265"/>
      <c r="U35" s="265"/>
      <c r="V35" s="157"/>
      <c r="W35" s="159"/>
      <c r="X35" s="486"/>
      <c r="Y35" s="265"/>
      <c r="Z35" s="268"/>
    </row>
    <row r="36" spans="1:26" ht="15.75" thickBot="1" x14ac:dyDescent="0.3">
      <c r="A36" s="121" t="s">
        <v>316</v>
      </c>
      <c r="B36" s="122" t="s">
        <v>150</v>
      </c>
      <c r="C36" s="123">
        <v>436</v>
      </c>
      <c r="D36" s="124" t="s">
        <v>36</v>
      </c>
      <c r="E36" s="100" t="s">
        <v>14</v>
      </c>
      <c r="F36" s="101">
        <f>F31+1</f>
        <v>45537</v>
      </c>
      <c r="G36" s="101">
        <f>F36</f>
        <v>45537</v>
      </c>
      <c r="H36" s="149">
        <f>F36+1</f>
        <v>45538</v>
      </c>
      <c r="I36" s="271"/>
      <c r="J36" s="367"/>
      <c r="K36" s="407"/>
      <c r="L36" s="113"/>
      <c r="M36" s="310"/>
      <c r="N36" s="310"/>
      <c r="O36" s="310"/>
      <c r="P36" s="271"/>
      <c r="Q36" s="359"/>
      <c r="T36" s="265"/>
      <c r="U36" s="265"/>
      <c r="V36" s="157"/>
      <c r="W36" s="159"/>
      <c r="X36" s="487"/>
      <c r="Y36" s="265"/>
      <c r="Z36" s="268"/>
    </row>
    <row r="37" spans="1:26" ht="15.75" thickBot="1" x14ac:dyDescent="0.3">
      <c r="A37" s="132" t="s">
        <v>177</v>
      </c>
      <c r="B37" s="109" t="s">
        <v>76</v>
      </c>
      <c r="C37" s="72">
        <v>433</v>
      </c>
      <c r="D37" s="110" t="s">
        <v>77</v>
      </c>
      <c r="E37" s="73" t="s">
        <v>14</v>
      </c>
      <c r="F37" s="74">
        <f>F31+3</f>
        <v>45539</v>
      </c>
      <c r="G37" s="74">
        <f>F37+1</f>
        <v>45540</v>
      </c>
      <c r="H37" s="188">
        <f>F37+1</f>
        <v>45540</v>
      </c>
      <c r="I37" s="272"/>
      <c r="J37" s="370"/>
      <c r="K37" s="408"/>
      <c r="M37" s="311"/>
      <c r="N37" s="311"/>
      <c r="O37" s="311"/>
      <c r="P37" s="272"/>
      <c r="Q37" s="361"/>
      <c r="T37" s="266"/>
      <c r="U37" s="266"/>
      <c r="Y37" s="266"/>
      <c r="Z37" s="269"/>
    </row>
    <row r="38" spans="1:26" ht="15.75" thickBot="1" x14ac:dyDescent="0.3">
      <c r="D38" s="22"/>
      <c r="E38" s="22"/>
    </row>
    <row r="39" spans="1:26" x14ac:dyDescent="0.25">
      <c r="A39" s="53" t="s">
        <v>313</v>
      </c>
      <c r="B39" s="54" t="s">
        <v>39</v>
      </c>
      <c r="C39" s="55">
        <v>437</v>
      </c>
      <c r="D39" s="56" t="s">
        <v>36</v>
      </c>
      <c r="E39" s="57" t="s">
        <v>37</v>
      </c>
      <c r="F39" s="58">
        <f t="shared" ref="F39" si="3">F31+7</f>
        <v>45543</v>
      </c>
      <c r="G39" s="58">
        <f>F39+1</f>
        <v>45544</v>
      </c>
      <c r="H39" s="151">
        <f>F39+4</f>
        <v>45547</v>
      </c>
      <c r="I39" s="270" t="s">
        <v>217</v>
      </c>
      <c r="J39" s="366" t="s">
        <v>368</v>
      </c>
      <c r="K39" s="406"/>
      <c r="L39" s="112"/>
      <c r="M39" s="309">
        <f>M31+7</f>
        <v>45554</v>
      </c>
      <c r="N39" s="309">
        <f>M39+1</f>
        <v>45555</v>
      </c>
      <c r="O39" s="309">
        <f>M39+11</f>
        <v>45565</v>
      </c>
      <c r="P39" s="270" t="s">
        <v>370</v>
      </c>
      <c r="Q39" s="357" t="s">
        <v>371</v>
      </c>
      <c r="T39" s="264">
        <f>T31+7</f>
        <v>45571</v>
      </c>
      <c r="U39" s="264">
        <f>T39+1</f>
        <v>45572</v>
      </c>
      <c r="V39" s="156">
        <f>T39+26</f>
        <v>45597</v>
      </c>
      <c r="W39" s="158">
        <f>T39+28</f>
        <v>45599</v>
      </c>
      <c r="X39" s="485">
        <f>T39+23</f>
        <v>45594</v>
      </c>
      <c r="Y39" s="264">
        <f>T39+32</f>
        <v>45603</v>
      </c>
      <c r="Z39" s="267" t="s">
        <v>320</v>
      </c>
    </row>
    <row r="40" spans="1:26" x14ac:dyDescent="0.25">
      <c r="A40" s="59" t="s">
        <v>313</v>
      </c>
      <c r="B40" s="60" t="s">
        <v>39</v>
      </c>
      <c r="C40" s="61">
        <v>437</v>
      </c>
      <c r="D40" s="62" t="s">
        <v>36</v>
      </c>
      <c r="E40" s="63" t="s">
        <v>40</v>
      </c>
      <c r="F40" s="64">
        <f>F39+3</f>
        <v>45546</v>
      </c>
      <c r="G40" s="64">
        <f>F40+1</f>
        <v>45547</v>
      </c>
      <c r="H40" s="148">
        <f>F40+1</f>
        <v>45547</v>
      </c>
      <c r="I40" s="271"/>
      <c r="J40" s="367"/>
      <c r="K40" s="407"/>
      <c r="L40" s="51"/>
      <c r="M40" s="310"/>
      <c r="N40" s="310"/>
      <c r="O40" s="310"/>
      <c r="P40" s="271"/>
      <c r="Q40" s="359"/>
      <c r="T40" s="265"/>
      <c r="U40" s="265"/>
      <c r="V40" s="157"/>
      <c r="W40" s="159"/>
      <c r="X40" s="486"/>
      <c r="Y40" s="265"/>
      <c r="Z40" s="268"/>
    </row>
    <row r="41" spans="1:26" x14ac:dyDescent="0.25">
      <c r="A41" s="65" t="s">
        <v>365</v>
      </c>
      <c r="B41" s="75" t="s">
        <v>35</v>
      </c>
      <c r="C41" s="67">
        <v>436</v>
      </c>
      <c r="D41" s="68" t="s">
        <v>36</v>
      </c>
      <c r="E41" s="69" t="s">
        <v>41</v>
      </c>
      <c r="F41" s="70">
        <f>F39-2</f>
        <v>45541</v>
      </c>
      <c r="G41" s="70">
        <f>F41+1</f>
        <v>45542</v>
      </c>
      <c r="H41" s="187">
        <f>F41+2</f>
        <v>45543</v>
      </c>
      <c r="I41" s="271"/>
      <c r="J41" s="367"/>
      <c r="K41" s="407"/>
      <c r="L41" s="51"/>
      <c r="M41" s="310"/>
      <c r="N41" s="310"/>
      <c r="O41" s="310"/>
      <c r="P41" s="271"/>
      <c r="Q41" s="359"/>
      <c r="T41" s="265"/>
      <c r="U41" s="265"/>
      <c r="V41" s="157"/>
      <c r="W41" s="159"/>
      <c r="X41" s="486"/>
      <c r="Y41" s="265"/>
      <c r="Z41" s="268"/>
    </row>
    <row r="42" spans="1:26" x14ac:dyDescent="0.25">
      <c r="A42" s="204" t="s">
        <v>299</v>
      </c>
      <c r="B42" s="66" t="s">
        <v>76</v>
      </c>
      <c r="C42" s="67">
        <v>434</v>
      </c>
      <c r="D42" s="68" t="s">
        <v>77</v>
      </c>
      <c r="E42" s="69" t="s">
        <v>41</v>
      </c>
      <c r="F42" s="70">
        <f>F39</f>
        <v>45543</v>
      </c>
      <c r="G42" s="70">
        <f>F42+1</f>
        <v>45544</v>
      </c>
      <c r="H42" s="187">
        <f>F42+4</f>
        <v>45547</v>
      </c>
      <c r="I42" s="271"/>
      <c r="J42" s="367"/>
      <c r="K42" s="407"/>
      <c r="L42" s="51"/>
      <c r="M42" s="310"/>
      <c r="N42" s="310"/>
      <c r="O42" s="310"/>
      <c r="P42" s="271"/>
      <c r="Q42" s="359"/>
      <c r="T42" s="265"/>
      <c r="U42" s="265"/>
      <c r="V42" s="157"/>
      <c r="W42" s="159"/>
      <c r="X42" s="486"/>
      <c r="Y42" s="265"/>
      <c r="Z42" s="268"/>
    </row>
    <row r="43" spans="1:26" ht="15.75" thickBot="1" x14ac:dyDescent="0.3">
      <c r="A43" s="204" t="s">
        <v>125</v>
      </c>
      <c r="B43" s="66" t="s">
        <v>42</v>
      </c>
      <c r="C43" s="67">
        <v>435</v>
      </c>
      <c r="D43" s="68" t="s">
        <v>77</v>
      </c>
      <c r="E43" s="69" t="s">
        <v>41</v>
      </c>
      <c r="F43" s="70">
        <f>F39+1</f>
        <v>45544</v>
      </c>
      <c r="G43" s="70">
        <f>F43+1</f>
        <v>45545</v>
      </c>
      <c r="H43" s="187">
        <f>F43+2</f>
        <v>45546</v>
      </c>
      <c r="I43" s="271"/>
      <c r="J43" s="367"/>
      <c r="K43" s="407"/>
      <c r="L43" s="111"/>
      <c r="M43" s="310"/>
      <c r="N43" s="310"/>
      <c r="O43" s="310"/>
      <c r="P43" s="271"/>
      <c r="Q43" s="359"/>
      <c r="T43" s="265"/>
      <c r="U43" s="265"/>
      <c r="V43" s="157"/>
      <c r="W43" s="159"/>
      <c r="X43" s="486"/>
      <c r="Y43" s="265"/>
      <c r="Z43" s="268"/>
    </row>
    <row r="44" spans="1:26" ht="15.75" thickBot="1" x14ac:dyDescent="0.3">
      <c r="A44" s="121" t="s">
        <v>351</v>
      </c>
      <c r="B44" s="122" t="s">
        <v>150</v>
      </c>
      <c r="C44" s="123">
        <v>437</v>
      </c>
      <c r="D44" s="124" t="s">
        <v>36</v>
      </c>
      <c r="E44" s="100" t="s">
        <v>14</v>
      </c>
      <c r="F44" s="101">
        <f>F39+1</f>
        <v>45544</v>
      </c>
      <c r="G44" s="101">
        <f>F44</f>
        <v>45544</v>
      </c>
      <c r="H44" s="149">
        <f>F44+1</f>
        <v>45545</v>
      </c>
      <c r="I44" s="271"/>
      <c r="J44" s="367"/>
      <c r="K44" s="407"/>
      <c r="L44" s="113"/>
      <c r="M44" s="310"/>
      <c r="N44" s="310"/>
      <c r="O44" s="310"/>
      <c r="P44" s="271"/>
      <c r="Q44" s="359"/>
      <c r="T44" s="265"/>
      <c r="U44" s="265"/>
      <c r="V44" s="157"/>
      <c r="W44" s="159"/>
      <c r="X44" s="487"/>
      <c r="Y44" s="265"/>
      <c r="Z44" s="268"/>
    </row>
    <row r="45" spans="1:26" ht="15.75" thickBot="1" x14ac:dyDescent="0.3">
      <c r="A45" s="215" t="s">
        <v>299</v>
      </c>
      <c r="B45" s="109" t="s">
        <v>76</v>
      </c>
      <c r="C45" s="72">
        <v>434</v>
      </c>
      <c r="D45" s="110" t="s">
        <v>77</v>
      </c>
      <c r="E45" s="73" t="s">
        <v>14</v>
      </c>
      <c r="F45" s="74">
        <f>F39+3</f>
        <v>45546</v>
      </c>
      <c r="G45" s="74">
        <f>F45+1</f>
        <v>45547</v>
      </c>
      <c r="H45" s="188">
        <f>F45+1</f>
        <v>45547</v>
      </c>
      <c r="I45" s="272"/>
      <c r="J45" s="370"/>
      <c r="K45" s="408"/>
      <c r="M45" s="311"/>
      <c r="N45" s="311"/>
      <c r="O45" s="311"/>
      <c r="P45" s="272"/>
      <c r="Q45" s="361"/>
      <c r="T45" s="266"/>
      <c r="U45" s="266"/>
      <c r="Y45" s="266"/>
      <c r="Z45" s="269"/>
    </row>
    <row r="46" spans="1:26" ht="15.75" thickBot="1" x14ac:dyDescent="0.3">
      <c r="D46" s="22"/>
      <c r="E46" s="22"/>
    </row>
    <row r="47" spans="1:26" x14ac:dyDescent="0.25">
      <c r="A47" s="205" t="s">
        <v>349</v>
      </c>
      <c r="B47" s="80" t="s">
        <v>39</v>
      </c>
      <c r="C47" s="81">
        <v>438</v>
      </c>
      <c r="D47" s="82" t="s">
        <v>36</v>
      </c>
      <c r="E47" s="57" t="s">
        <v>37</v>
      </c>
      <c r="F47" s="58">
        <f t="shared" ref="F47" si="4">F39+7</f>
        <v>45550</v>
      </c>
      <c r="G47" s="58">
        <f>F47+1</f>
        <v>45551</v>
      </c>
      <c r="H47" s="151">
        <f>F47+4</f>
        <v>45554</v>
      </c>
      <c r="I47" s="270" t="s">
        <v>391</v>
      </c>
      <c r="J47" s="366" t="s">
        <v>392</v>
      </c>
      <c r="K47" s="406"/>
      <c r="L47" s="112"/>
      <c r="M47" s="309">
        <f>M39+7</f>
        <v>45561</v>
      </c>
      <c r="N47" s="309">
        <f>M47+1</f>
        <v>45562</v>
      </c>
      <c r="O47" s="309">
        <f>M47+11</f>
        <v>45572</v>
      </c>
      <c r="P47" s="270" t="s">
        <v>399</v>
      </c>
      <c r="Q47" s="357" t="s">
        <v>401</v>
      </c>
      <c r="T47" s="264">
        <f>T39+7</f>
        <v>45578</v>
      </c>
      <c r="U47" s="264">
        <f>T47+1</f>
        <v>45579</v>
      </c>
      <c r="V47" s="156">
        <f>T47+26</f>
        <v>45604</v>
      </c>
      <c r="W47" s="158">
        <f>T47+28</f>
        <v>45606</v>
      </c>
      <c r="X47" s="485">
        <f>T47+23</f>
        <v>45601</v>
      </c>
      <c r="Y47" s="264">
        <f>T47+32</f>
        <v>45610</v>
      </c>
      <c r="Z47" s="267" t="s">
        <v>320</v>
      </c>
    </row>
    <row r="48" spans="1:26" x14ac:dyDescent="0.25">
      <c r="A48" s="206" t="s">
        <v>47</v>
      </c>
      <c r="B48" s="60" t="s">
        <v>39</v>
      </c>
      <c r="C48" s="61">
        <v>438</v>
      </c>
      <c r="D48" s="62" t="s">
        <v>36</v>
      </c>
      <c r="E48" s="63" t="s">
        <v>40</v>
      </c>
      <c r="F48" s="64">
        <f>F47+3</f>
        <v>45553</v>
      </c>
      <c r="G48" s="64">
        <f>F48+1</f>
        <v>45554</v>
      </c>
      <c r="H48" s="148">
        <f>F48+1</f>
        <v>45554</v>
      </c>
      <c r="I48" s="271"/>
      <c r="J48" s="367"/>
      <c r="K48" s="407"/>
      <c r="L48" s="51"/>
      <c r="M48" s="310"/>
      <c r="N48" s="310"/>
      <c r="O48" s="310"/>
      <c r="P48" s="271"/>
      <c r="Q48" s="359"/>
      <c r="T48" s="265"/>
      <c r="U48" s="265"/>
      <c r="V48" s="157"/>
      <c r="W48" s="159"/>
      <c r="X48" s="486"/>
      <c r="Y48" s="265"/>
      <c r="Z48" s="268"/>
    </row>
    <row r="49" spans="1:26" x14ac:dyDescent="0.25">
      <c r="A49" s="65" t="s">
        <v>331</v>
      </c>
      <c r="B49" s="75" t="s">
        <v>35</v>
      </c>
      <c r="C49" s="67">
        <v>437</v>
      </c>
      <c r="D49" s="68" t="s">
        <v>36</v>
      </c>
      <c r="E49" s="69" t="s">
        <v>41</v>
      </c>
      <c r="F49" s="70">
        <f>F47-2</f>
        <v>45548</v>
      </c>
      <c r="G49" s="70">
        <f>F49+1</f>
        <v>45549</v>
      </c>
      <c r="H49" s="187">
        <f>F49+2</f>
        <v>45550</v>
      </c>
      <c r="I49" s="271"/>
      <c r="J49" s="367"/>
      <c r="K49" s="407"/>
      <c r="L49" s="51"/>
      <c r="M49" s="310"/>
      <c r="N49" s="310"/>
      <c r="O49" s="310"/>
      <c r="P49" s="271"/>
      <c r="Q49" s="359"/>
      <c r="T49" s="265"/>
      <c r="U49" s="265"/>
      <c r="V49" s="157"/>
      <c r="W49" s="159"/>
      <c r="X49" s="486"/>
      <c r="Y49" s="265"/>
      <c r="Z49" s="268"/>
    </row>
    <row r="50" spans="1:26" x14ac:dyDescent="0.25">
      <c r="A50" s="204" t="s">
        <v>184</v>
      </c>
      <c r="B50" s="66" t="s">
        <v>76</v>
      </c>
      <c r="C50" s="67">
        <v>435</v>
      </c>
      <c r="D50" s="68" t="s">
        <v>77</v>
      </c>
      <c r="E50" s="69" t="s">
        <v>41</v>
      </c>
      <c r="F50" s="70">
        <f>F47</f>
        <v>45550</v>
      </c>
      <c r="G50" s="70">
        <f>F50+1</f>
        <v>45551</v>
      </c>
      <c r="H50" s="187">
        <f>F50+4</f>
        <v>45554</v>
      </c>
      <c r="I50" s="271"/>
      <c r="J50" s="367"/>
      <c r="K50" s="407"/>
      <c r="L50" s="51"/>
      <c r="M50" s="310"/>
      <c r="N50" s="310"/>
      <c r="O50" s="310"/>
      <c r="P50" s="271"/>
      <c r="Q50" s="359"/>
      <c r="T50" s="265"/>
      <c r="U50" s="265"/>
      <c r="V50" s="157"/>
      <c r="W50" s="159"/>
      <c r="X50" s="486"/>
      <c r="Y50" s="265"/>
      <c r="Z50" s="268"/>
    </row>
    <row r="51" spans="1:26" ht="15.75" thickBot="1" x14ac:dyDescent="0.3">
      <c r="A51" s="204" t="s">
        <v>338</v>
      </c>
      <c r="B51" s="66" t="s">
        <v>42</v>
      </c>
      <c r="C51" s="67">
        <v>436</v>
      </c>
      <c r="D51" s="68" t="s">
        <v>77</v>
      </c>
      <c r="E51" s="69" t="s">
        <v>41</v>
      </c>
      <c r="F51" s="70">
        <f>F47+1</f>
        <v>45551</v>
      </c>
      <c r="G51" s="70">
        <f>F51+1</f>
        <v>45552</v>
      </c>
      <c r="H51" s="187">
        <f>F51+2</f>
        <v>45553</v>
      </c>
      <c r="I51" s="271"/>
      <c r="J51" s="367"/>
      <c r="K51" s="407"/>
      <c r="L51" s="111"/>
      <c r="M51" s="310"/>
      <c r="N51" s="310"/>
      <c r="O51" s="310"/>
      <c r="P51" s="271"/>
      <c r="Q51" s="359"/>
      <c r="T51" s="265"/>
      <c r="U51" s="265"/>
      <c r="V51" s="157"/>
      <c r="W51" s="159"/>
      <c r="X51" s="486"/>
      <c r="Y51" s="265"/>
      <c r="Z51" s="268"/>
    </row>
    <row r="52" spans="1:26" ht="15.75" thickBot="1" x14ac:dyDescent="0.3">
      <c r="A52" s="121" t="s">
        <v>376</v>
      </c>
      <c r="B52" s="122" t="s">
        <v>150</v>
      </c>
      <c r="C52" s="123">
        <v>438</v>
      </c>
      <c r="D52" s="124" t="s">
        <v>36</v>
      </c>
      <c r="E52" s="100" t="s">
        <v>14</v>
      </c>
      <c r="F52" s="101">
        <f>F47+1</f>
        <v>45551</v>
      </c>
      <c r="G52" s="101">
        <f>F52</f>
        <v>45551</v>
      </c>
      <c r="H52" s="149">
        <f>F52+1</f>
        <v>45552</v>
      </c>
      <c r="I52" s="271"/>
      <c r="J52" s="367"/>
      <c r="K52" s="407"/>
      <c r="L52" s="113"/>
      <c r="M52" s="310"/>
      <c r="N52" s="310"/>
      <c r="O52" s="310"/>
      <c r="P52" s="271"/>
      <c r="Q52" s="359"/>
      <c r="T52" s="265"/>
      <c r="U52" s="265"/>
      <c r="V52" s="157"/>
      <c r="W52" s="159"/>
      <c r="X52" s="487"/>
      <c r="Y52" s="265"/>
      <c r="Z52" s="268"/>
    </row>
    <row r="53" spans="1:26" ht="15.75" thickBot="1" x14ac:dyDescent="0.3">
      <c r="A53" s="215" t="s">
        <v>315</v>
      </c>
      <c r="B53" s="109" t="s">
        <v>76</v>
      </c>
      <c r="C53" s="72">
        <v>435</v>
      </c>
      <c r="D53" s="110" t="s">
        <v>77</v>
      </c>
      <c r="E53" s="73" t="s">
        <v>14</v>
      </c>
      <c r="F53" s="74">
        <f>F47+3</f>
        <v>45553</v>
      </c>
      <c r="G53" s="74">
        <f>F53+1</f>
        <v>45554</v>
      </c>
      <c r="H53" s="188">
        <f>F53+1</f>
        <v>45554</v>
      </c>
      <c r="I53" s="272"/>
      <c r="J53" s="370"/>
      <c r="K53" s="408"/>
      <c r="M53" s="311"/>
      <c r="N53" s="311"/>
      <c r="O53" s="311"/>
      <c r="P53" s="272"/>
      <c r="Q53" s="361"/>
      <c r="T53" s="266"/>
      <c r="U53" s="266"/>
      <c r="Y53" s="266"/>
      <c r="Z53" s="269"/>
    </row>
    <row r="54" spans="1:26" ht="15.75" thickBot="1" x14ac:dyDescent="0.3">
      <c r="D54" s="22"/>
      <c r="E54" s="22"/>
    </row>
    <row r="55" spans="1:26" x14ac:dyDescent="0.25">
      <c r="A55" s="205" t="s">
        <v>229</v>
      </c>
      <c r="B55" s="80" t="s">
        <v>39</v>
      </c>
      <c r="C55" s="81">
        <v>439</v>
      </c>
      <c r="D55" s="82" t="s">
        <v>36</v>
      </c>
      <c r="E55" s="57" t="s">
        <v>37</v>
      </c>
      <c r="F55" s="58">
        <f t="shared" ref="F55" si="5">F47+7</f>
        <v>45557</v>
      </c>
      <c r="G55" s="58">
        <f>F55+1</f>
        <v>45558</v>
      </c>
      <c r="H55" s="151">
        <f>F55+4</f>
        <v>45561</v>
      </c>
      <c r="I55" s="270" t="s">
        <v>212</v>
      </c>
      <c r="J55" s="366" t="s">
        <v>393</v>
      </c>
      <c r="K55" s="406"/>
      <c r="L55" s="112"/>
      <c r="M55" s="309">
        <f>M47+7</f>
        <v>45568</v>
      </c>
      <c r="N55" s="309">
        <f>M55+1</f>
        <v>45569</v>
      </c>
      <c r="O55" s="309">
        <f>M55+11</f>
        <v>45579</v>
      </c>
      <c r="P55" s="270" t="s">
        <v>304</v>
      </c>
      <c r="Q55" s="357" t="s">
        <v>402</v>
      </c>
      <c r="T55" s="264">
        <f>T47+7</f>
        <v>45585</v>
      </c>
      <c r="U55" s="264">
        <f>T55+1</f>
        <v>45586</v>
      </c>
      <c r="V55" s="156">
        <f>T55+26</f>
        <v>45611</v>
      </c>
      <c r="W55" s="158">
        <f>T55+28</f>
        <v>45613</v>
      </c>
      <c r="X55" s="485">
        <f>T55+23</f>
        <v>45608</v>
      </c>
      <c r="Y55" s="264">
        <f>T55+32</f>
        <v>45617</v>
      </c>
      <c r="Z55" s="267" t="s">
        <v>320</v>
      </c>
    </row>
    <row r="56" spans="1:26" x14ac:dyDescent="0.25">
      <c r="A56" s="206" t="s">
        <v>229</v>
      </c>
      <c r="B56" s="60" t="s">
        <v>39</v>
      </c>
      <c r="C56" s="61">
        <v>439</v>
      </c>
      <c r="D56" s="62" t="s">
        <v>36</v>
      </c>
      <c r="E56" s="63" t="s">
        <v>40</v>
      </c>
      <c r="F56" s="64">
        <f>F55+3</f>
        <v>45560</v>
      </c>
      <c r="G56" s="64">
        <f>F56+1</f>
        <v>45561</v>
      </c>
      <c r="H56" s="148">
        <f>F56+1</f>
        <v>45561</v>
      </c>
      <c r="I56" s="271"/>
      <c r="J56" s="367"/>
      <c r="K56" s="407"/>
      <c r="L56" s="51"/>
      <c r="M56" s="310"/>
      <c r="N56" s="310"/>
      <c r="O56" s="310"/>
      <c r="P56" s="271"/>
      <c r="Q56" s="359"/>
      <c r="T56" s="265"/>
      <c r="U56" s="265"/>
      <c r="V56" s="157"/>
      <c r="W56" s="159"/>
      <c r="X56" s="486"/>
      <c r="Y56" s="265"/>
      <c r="Z56" s="268"/>
    </row>
    <row r="57" spans="1:26" x14ac:dyDescent="0.25">
      <c r="A57" s="204" t="s">
        <v>151</v>
      </c>
      <c r="B57" s="75" t="s">
        <v>35</v>
      </c>
      <c r="C57" s="67">
        <v>438</v>
      </c>
      <c r="D57" s="68" t="s">
        <v>36</v>
      </c>
      <c r="E57" s="69" t="s">
        <v>41</v>
      </c>
      <c r="F57" s="70">
        <f>F55-2</f>
        <v>45555</v>
      </c>
      <c r="G57" s="70">
        <f>F57+1</f>
        <v>45556</v>
      </c>
      <c r="H57" s="187">
        <f>F57+2</f>
        <v>45557</v>
      </c>
      <c r="I57" s="271"/>
      <c r="J57" s="367"/>
      <c r="K57" s="407"/>
      <c r="L57" s="51"/>
      <c r="M57" s="310"/>
      <c r="N57" s="310"/>
      <c r="O57" s="310"/>
      <c r="P57" s="271"/>
      <c r="Q57" s="359"/>
      <c r="T57" s="265"/>
      <c r="U57" s="265"/>
      <c r="V57" s="157"/>
      <c r="W57" s="159"/>
      <c r="X57" s="486"/>
      <c r="Y57" s="265"/>
      <c r="Z57" s="268"/>
    </row>
    <row r="58" spans="1:26" x14ac:dyDescent="0.25">
      <c r="A58" s="204" t="s">
        <v>289</v>
      </c>
      <c r="B58" s="66" t="s">
        <v>76</v>
      </c>
      <c r="C58" s="67">
        <v>436</v>
      </c>
      <c r="D58" s="68" t="s">
        <v>77</v>
      </c>
      <c r="E58" s="69" t="s">
        <v>41</v>
      </c>
      <c r="F58" s="70">
        <f>F55</f>
        <v>45557</v>
      </c>
      <c r="G58" s="70">
        <f>F58+1</f>
        <v>45558</v>
      </c>
      <c r="H58" s="187">
        <f>F58+4</f>
        <v>45561</v>
      </c>
      <c r="I58" s="271"/>
      <c r="J58" s="367"/>
      <c r="K58" s="407"/>
      <c r="L58" s="51"/>
      <c r="M58" s="310"/>
      <c r="N58" s="310"/>
      <c r="O58" s="310"/>
      <c r="P58" s="271"/>
      <c r="Q58" s="359"/>
      <c r="T58" s="265"/>
      <c r="U58" s="265"/>
      <c r="V58" s="157"/>
      <c r="W58" s="159"/>
      <c r="X58" s="486"/>
      <c r="Y58" s="265"/>
      <c r="Z58" s="268"/>
    </row>
    <row r="59" spans="1:26" ht="15.75" thickBot="1" x14ac:dyDescent="0.3">
      <c r="A59" s="204" t="s">
        <v>379</v>
      </c>
      <c r="B59" s="66" t="s">
        <v>42</v>
      </c>
      <c r="C59" s="67">
        <v>437</v>
      </c>
      <c r="D59" s="68" t="s">
        <v>77</v>
      </c>
      <c r="E59" s="69" t="s">
        <v>41</v>
      </c>
      <c r="F59" s="70">
        <f>F55+1</f>
        <v>45558</v>
      </c>
      <c r="G59" s="70">
        <f>F59+1</f>
        <v>45559</v>
      </c>
      <c r="H59" s="187">
        <f>F59+2</f>
        <v>45560</v>
      </c>
      <c r="I59" s="271"/>
      <c r="J59" s="367"/>
      <c r="K59" s="407"/>
      <c r="L59" s="111"/>
      <c r="M59" s="310"/>
      <c r="N59" s="310"/>
      <c r="O59" s="310"/>
      <c r="P59" s="271"/>
      <c r="Q59" s="359"/>
      <c r="T59" s="265"/>
      <c r="U59" s="265"/>
      <c r="V59" s="157"/>
      <c r="W59" s="159"/>
      <c r="X59" s="486"/>
      <c r="Y59" s="265"/>
      <c r="Z59" s="268"/>
    </row>
    <row r="60" spans="1:26" ht="15.75" thickBot="1" x14ac:dyDescent="0.3">
      <c r="A60" s="121" t="s">
        <v>377</v>
      </c>
      <c r="B60" s="122" t="s">
        <v>150</v>
      </c>
      <c r="C60" s="123">
        <v>439</v>
      </c>
      <c r="D60" s="124" t="s">
        <v>36</v>
      </c>
      <c r="E60" s="100" t="s">
        <v>14</v>
      </c>
      <c r="F60" s="101">
        <f>F55+1</f>
        <v>45558</v>
      </c>
      <c r="G60" s="101">
        <f>F60</f>
        <v>45558</v>
      </c>
      <c r="H60" s="149">
        <f>F60+1</f>
        <v>45559</v>
      </c>
      <c r="I60" s="271"/>
      <c r="J60" s="367"/>
      <c r="K60" s="407"/>
      <c r="L60" s="113"/>
      <c r="M60" s="310"/>
      <c r="N60" s="310"/>
      <c r="O60" s="310"/>
      <c r="P60" s="271"/>
      <c r="Q60" s="359"/>
      <c r="T60" s="265"/>
      <c r="U60" s="265"/>
      <c r="V60" s="157"/>
      <c r="W60" s="159"/>
      <c r="X60" s="487"/>
      <c r="Y60" s="265"/>
      <c r="Z60" s="268"/>
    </row>
    <row r="61" spans="1:26" ht="15.75" thickBot="1" x14ac:dyDescent="0.3">
      <c r="A61" s="215" t="s">
        <v>289</v>
      </c>
      <c r="B61" s="109" t="s">
        <v>76</v>
      </c>
      <c r="C61" s="72">
        <v>436</v>
      </c>
      <c r="D61" s="110" t="s">
        <v>77</v>
      </c>
      <c r="E61" s="73" t="s">
        <v>14</v>
      </c>
      <c r="F61" s="74">
        <f>F55+3</f>
        <v>45560</v>
      </c>
      <c r="G61" s="74">
        <f>F61+1</f>
        <v>45561</v>
      </c>
      <c r="H61" s="188">
        <f>F61+1</f>
        <v>45561</v>
      </c>
      <c r="I61" s="272"/>
      <c r="J61" s="370"/>
      <c r="K61" s="408"/>
      <c r="M61" s="311"/>
      <c r="N61" s="311"/>
      <c r="O61" s="311"/>
      <c r="P61" s="272"/>
      <c r="Q61" s="361"/>
      <c r="T61" s="266"/>
      <c r="U61" s="266"/>
      <c r="Y61" s="266"/>
      <c r="Z61" s="269"/>
    </row>
    <row r="62" spans="1:26" ht="15.75" thickBot="1" x14ac:dyDescent="0.3">
      <c r="D62" s="22"/>
      <c r="E62" s="22"/>
    </row>
    <row r="63" spans="1:26" x14ac:dyDescent="0.25">
      <c r="A63" s="53" t="s">
        <v>300</v>
      </c>
      <c r="B63" s="54" t="s">
        <v>39</v>
      </c>
      <c r="C63" s="55">
        <v>440</v>
      </c>
      <c r="D63" s="56" t="s">
        <v>36</v>
      </c>
      <c r="E63" s="57" t="s">
        <v>37</v>
      </c>
      <c r="F63" s="58">
        <f t="shared" ref="F63" si="6">F55+7</f>
        <v>45564</v>
      </c>
      <c r="G63" s="58">
        <f>F63+1</f>
        <v>45565</v>
      </c>
      <c r="H63" s="151">
        <f>F63+4</f>
        <v>45568</v>
      </c>
      <c r="I63" s="270" t="s">
        <v>394</v>
      </c>
      <c r="J63" s="366" t="s">
        <v>395</v>
      </c>
      <c r="K63" s="406"/>
      <c r="L63" s="112"/>
      <c r="M63" s="309">
        <f>M55+7</f>
        <v>45575</v>
      </c>
      <c r="N63" s="309">
        <f>M63+1</f>
        <v>45576</v>
      </c>
      <c r="O63" s="309">
        <f>M63+11</f>
        <v>45586</v>
      </c>
      <c r="P63" s="270" t="s">
        <v>400</v>
      </c>
      <c r="Q63" s="357" t="s">
        <v>403</v>
      </c>
      <c r="T63" s="264">
        <f>T55+7</f>
        <v>45592</v>
      </c>
      <c r="U63" s="264">
        <f>T63+1</f>
        <v>45593</v>
      </c>
      <c r="V63" s="156">
        <f>T63+26</f>
        <v>45618</v>
      </c>
      <c r="W63" s="158">
        <f>T63+28</f>
        <v>45620</v>
      </c>
      <c r="X63" s="485">
        <f>T63+23</f>
        <v>45615</v>
      </c>
      <c r="Y63" s="264">
        <f>T63+32</f>
        <v>45624</v>
      </c>
      <c r="Z63" s="267" t="s">
        <v>320</v>
      </c>
    </row>
    <row r="64" spans="1:26" x14ac:dyDescent="0.25">
      <c r="A64" s="59" t="s">
        <v>300</v>
      </c>
      <c r="B64" s="60" t="s">
        <v>39</v>
      </c>
      <c r="C64" s="61">
        <v>440</v>
      </c>
      <c r="D64" s="62" t="s">
        <v>36</v>
      </c>
      <c r="E64" s="63" t="s">
        <v>40</v>
      </c>
      <c r="F64" s="64">
        <f>F63+3</f>
        <v>45567</v>
      </c>
      <c r="G64" s="64">
        <f>F64+1</f>
        <v>45568</v>
      </c>
      <c r="H64" s="148">
        <f>F64+1</f>
        <v>45568</v>
      </c>
      <c r="I64" s="271"/>
      <c r="J64" s="367"/>
      <c r="K64" s="407"/>
      <c r="L64" s="51"/>
      <c r="M64" s="310"/>
      <c r="N64" s="310"/>
      <c r="O64" s="310"/>
      <c r="P64" s="271"/>
      <c r="Q64" s="359"/>
      <c r="T64" s="265"/>
      <c r="U64" s="265"/>
      <c r="V64" s="157"/>
      <c r="W64" s="159"/>
      <c r="X64" s="486"/>
      <c r="Y64" s="265"/>
      <c r="Z64" s="268"/>
    </row>
    <row r="65" spans="1:26" x14ac:dyDescent="0.25">
      <c r="A65" s="65" t="s">
        <v>408</v>
      </c>
      <c r="B65" s="75" t="s">
        <v>35</v>
      </c>
      <c r="C65" s="67">
        <v>439</v>
      </c>
      <c r="D65" s="68" t="s">
        <v>36</v>
      </c>
      <c r="E65" s="69" t="s">
        <v>41</v>
      </c>
      <c r="F65" s="70">
        <f>F63-2</f>
        <v>45562</v>
      </c>
      <c r="G65" s="70">
        <f>F65+1</f>
        <v>45563</v>
      </c>
      <c r="H65" s="187">
        <f>F65+2</f>
        <v>45564</v>
      </c>
      <c r="I65" s="271"/>
      <c r="J65" s="367"/>
      <c r="K65" s="407"/>
      <c r="L65" s="51"/>
      <c r="M65" s="310"/>
      <c r="N65" s="310"/>
      <c r="O65" s="310"/>
      <c r="P65" s="271"/>
      <c r="Q65" s="359"/>
      <c r="T65" s="265"/>
      <c r="U65" s="265"/>
      <c r="V65" s="157"/>
      <c r="W65" s="159"/>
      <c r="X65" s="486"/>
      <c r="Y65" s="265"/>
      <c r="Z65" s="268"/>
    </row>
    <row r="66" spans="1:26" x14ac:dyDescent="0.25">
      <c r="A66" s="204" t="s">
        <v>38</v>
      </c>
      <c r="B66" s="66" t="s">
        <v>76</v>
      </c>
      <c r="C66" s="67">
        <v>437</v>
      </c>
      <c r="D66" s="68" t="s">
        <v>77</v>
      </c>
      <c r="E66" s="69" t="s">
        <v>41</v>
      </c>
      <c r="F66" s="70">
        <f>F63</f>
        <v>45564</v>
      </c>
      <c r="G66" s="70">
        <f>F66+1</f>
        <v>45565</v>
      </c>
      <c r="H66" s="187">
        <f>F66+4</f>
        <v>45568</v>
      </c>
      <c r="I66" s="271"/>
      <c r="J66" s="367"/>
      <c r="K66" s="407"/>
      <c r="L66" s="51"/>
      <c r="M66" s="310"/>
      <c r="N66" s="310"/>
      <c r="O66" s="310"/>
      <c r="P66" s="271"/>
      <c r="Q66" s="359"/>
      <c r="T66" s="265"/>
      <c r="U66" s="265"/>
      <c r="V66" s="157"/>
      <c r="W66" s="159"/>
      <c r="X66" s="486"/>
      <c r="Y66" s="265"/>
      <c r="Z66" s="268"/>
    </row>
    <row r="67" spans="1:26" ht="15.75" thickBot="1" x14ac:dyDescent="0.3">
      <c r="A67" s="204" t="s">
        <v>408</v>
      </c>
      <c r="B67" s="66" t="s">
        <v>42</v>
      </c>
      <c r="C67" s="67">
        <v>438</v>
      </c>
      <c r="D67" s="68" t="s">
        <v>77</v>
      </c>
      <c r="E67" s="69" t="s">
        <v>41</v>
      </c>
      <c r="F67" s="70">
        <f>F63+1</f>
        <v>45565</v>
      </c>
      <c r="G67" s="70">
        <f>F67+1</f>
        <v>45566</v>
      </c>
      <c r="H67" s="187">
        <f>F67+2</f>
        <v>45567</v>
      </c>
      <c r="I67" s="271"/>
      <c r="J67" s="367"/>
      <c r="K67" s="407"/>
      <c r="L67" s="111"/>
      <c r="M67" s="310"/>
      <c r="N67" s="310"/>
      <c r="O67" s="310"/>
      <c r="P67" s="271"/>
      <c r="Q67" s="359"/>
      <c r="T67" s="265"/>
      <c r="U67" s="265"/>
      <c r="V67" s="157"/>
      <c r="W67" s="159"/>
      <c r="X67" s="486"/>
      <c r="Y67" s="265"/>
      <c r="Z67" s="268"/>
    </row>
    <row r="68" spans="1:26" ht="15.75" thickBot="1" x14ac:dyDescent="0.3">
      <c r="A68" s="121" t="s">
        <v>378</v>
      </c>
      <c r="B68" s="122" t="s">
        <v>150</v>
      </c>
      <c r="C68" s="123">
        <v>440</v>
      </c>
      <c r="D68" s="124" t="s">
        <v>36</v>
      </c>
      <c r="E68" s="100" t="s">
        <v>14</v>
      </c>
      <c r="F68" s="101">
        <f>F63+1</f>
        <v>45565</v>
      </c>
      <c r="G68" s="101">
        <f>F68</f>
        <v>45565</v>
      </c>
      <c r="H68" s="149">
        <f>F68+1</f>
        <v>45566</v>
      </c>
      <c r="I68" s="271"/>
      <c r="J68" s="367"/>
      <c r="K68" s="407"/>
      <c r="L68" s="113"/>
      <c r="M68" s="310"/>
      <c r="N68" s="310"/>
      <c r="O68" s="310"/>
      <c r="P68" s="271"/>
      <c r="Q68" s="359"/>
      <c r="T68" s="265"/>
      <c r="U68" s="265"/>
      <c r="V68" s="157"/>
      <c r="W68" s="159"/>
      <c r="X68" s="487"/>
      <c r="Y68" s="265"/>
      <c r="Z68" s="268"/>
    </row>
    <row r="69" spans="1:26" ht="15.75" thickBot="1" x14ac:dyDescent="0.3">
      <c r="A69" s="215" t="s">
        <v>38</v>
      </c>
      <c r="B69" s="109" t="s">
        <v>76</v>
      </c>
      <c r="C69" s="72">
        <v>437</v>
      </c>
      <c r="D69" s="110" t="s">
        <v>77</v>
      </c>
      <c r="E69" s="73" t="s">
        <v>14</v>
      </c>
      <c r="F69" s="74">
        <f>F63+3</f>
        <v>45567</v>
      </c>
      <c r="G69" s="74">
        <f>F69+1</f>
        <v>45568</v>
      </c>
      <c r="H69" s="188">
        <f>F69+1</f>
        <v>45568</v>
      </c>
      <c r="I69" s="272"/>
      <c r="J69" s="370"/>
      <c r="K69" s="408"/>
      <c r="M69" s="311"/>
      <c r="N69" s="311"/>
      <c r="O69" s="311"/>
      <c r="P69" s="272"/>
      <c r="Q69" s="361"/>
      <c r="T69" s="266"/>
      <c r="U69" s="266"/>
      <c r="Y69" s="266"/>
      <c r="Z69" s="269"/>
    </row>
    <row r="70" spans="1:26" ht="15.75" thickBot="1" x14ac:dyDescent="0.3">
      <c r="D70" s="22"/>
      <c r="E70" s="22"/>
    </row>
    <row r="71" spans="1:26" x14ac:dyDescent="0.25">
      <c r="A71" s="53" t="s">
        <v>187</v>
      </c>
      <c r="B71" s="54" t="s">
        <v>39</v>
      </c>
      <c r="C71" s="55">
        <v>441</v>
      </c>
      <c r="D71" s="56" t="s">
        <v>36</v>
      </c>
      <c r="E71" s="57" t="s">
        <v>37</v>
      </c>
      <c r="F71" s="58">
        <f t="shared" ref="F71" si="7">F63+7</f>
        <v>45571</v>
      </c>
      <c r="G71" s="58">
        <f>F71+1</f>
        <v>45572</v>
      </c>
      <c r="H71" s="151">
        <f>F71+4</f>
        <v>45575</v>
      </c>
      <c r="I71" s="270" t="s">
        <v>233</v>
      </c>
      <c r="J71" s="366" t="s">
        <v>418</v>
      </c>
      <c r="K71" s="406"/>
      <c r="L71" s="112"/>
      <c r="M71" s="309">
        <f>M63+7</f>
        <v>45582</v>
      </c>
      <c r="N71" s="309">
        <f>M71+1</f>
        <v>45583</v>
      </c>
      <c r="O71" s="309">
        <f>M71+11</f>
        <v>45593</v>
      </c>
      <c r="P71" s="270" t="s">
        <v>426</v>
      </c>
      <c r="Q71" s="357" t="s">
        <v>427</v>
      </c>
      <c r="T71" s="264">
        <f>T63+7</f>
        <v>45599</v>
      </c>
      <c r="U71" s="264">
        <f>T71+1</f>
        <v>45600</v>
      </c>
      <c r="V71" s="156">
        <f>T71+26</f>
        <v>45625</v>
      </c>
      <c r="W71" s="158">
        <f>T71+28</f>
        <v>45627</v>
      </c>
      <c r="X71" s="485">
        <f>T71+23</f>
        <v>45622</v>
      </c>
      <c r="Y71" s="264">
        <f>T71+32</f>
        <v>45631</v>
      </c>
      <c r="Z71" s="267" t="s">
        <v>320</v>
      </c>
    </row>
    <row r="72" spans="1:26" x14ac:dyDescent="0.25">
      <c r="A72" s="59" t="s">
        <v>187</v>
      </c>
      <c r="B72" s="60" t="s">
        <v>39</v>
      </c>
      <c r="C72" s="61">
        <v>441</v>
      </c>
      <c r="D72" s="62" t="s">
        <v>36</v>
      </c>
      <c r="E72" s="63" t="s">
        <v>40</v>
      </c>
      <c r="F72" s="64">
        <f>F71+3</f>
        <v>45574</v>
      </c>
      <c r="G72" s="64">
        <f>F72+1</f>
        <v>45575</v>
      </c>
      <c r="H72" s="148">
        <f>F72+1</f>
        <v>45575</v>
      </c>
      <c r="I72" s="271"/>
      <c r="J72" s="367"/>
      <c r="K72" s="407"/>
      <c r="L72" s="51"/>
      <c r="M72" s="310"/>
      <c r="N72" s="310"/>
      <c r="O72" s="310"/>
      <c r="P72" s="271"/>
      <c r="Q72" s="359"/>
      <c r="T72" s="265"/>
      <c r="U72" s="265"/>
      <c r="V72" s="157"/>
      <c r="W72" s="159"/>
      <c r="X72" s="486"/>
      <c r="Y72" s="265"/>
      <c r="Z72" s="268"/>
    </row>
    <row r="73" spans="1:26" x14ac:dyDescent="0.25">
      <c r="A73" s="65" t="s">
        <v>333</v>
      </c>
      <c r="B73" s="75" t="s">
        <v>35</v>
      </c>
      <c r="C73" s="67">
        <v>440</v>
      </c>
      <c r="D73" s="68" t="s">
        <v>36</v>
      </c>
      <c r="E73" s="69" t="s">
        <v>41</v>
      </c>
      <c r="F73" s="70">
        <f>F71-2</f>
        <v>45569</v>
      </c>
      <c r="G73" s="70">
        <f>F73+1</f>
        <v>45570</v>
      </c>
      <c r="H73" s="187">
        <f>F73+2</f>
        <v>45571</v>
      </c>
      <c r="I73" s="271"/>
      <c r="J73" s="367"/>
      <c r="K73" s="407"/>
      <c r="L73" s="51"/>
      <c r="M73" s="310"/>
      <c r="N73" s="310"/>
      <c r="O73" s="310"/>
      <c r="P73" s="271"/>
      <c r="Q73" s="359"/>
      <c r="T73" s="265"/>
      <c r="U73" s="265"/>
      <c r="V73" s="157"/>
      <c r="W73" s="159"/>
      <c r="X73" s="486"/>
      <c r="Y73" s="265"/>
      <c r="Z73" s="268"/>
    </row>
    <row r="74" spans="1:26" x14ac:dyDescent="0.25">
      <c r="A74" s="204" t="s">
        <v>314</v>
      </c>
      <c r="B74" s="66" t="s">
        <v>76</v>
      </c>
      <c r="C74" s="67">
        <v>438</v>
      </c>
      <c r="D74" s="68" t="s">
        <v>77</v>
      </c>
      <c r="E74" s="69" t="s">
        <v>41</v>
      </c>
      <c r="F74" s="70">
        <f>F71</f>
        <v>45571</v>
      </c>
      <c r="G74" s="70">
        <f>F74+1</f>
        <v>45572</v>
      </c>
      <c r="H74" s="187">
        <f>F74+4</f>
        <v>45575</v>
      </c>
      <c r="I74" s="271"/>
      <c r="J74" s="367"/>
      <c r="K74" s="407"/>
      <c r="L74" s="51"/>
      <c r="M74" s="310"/>
      <c r="N74" s="310"/>
      <c r="O74" s="310"/>
      <c r="P74" s="271"/>
      <c r="Q74" s="359"/>
      <c r="T74" s="265"/>
      <c r="U74" s="265"/>
      <c r="V74" s="157"/>
      <c r="W74" s="159"/>
      <c r="X74" s="486"/>
      <c r="Y74" s="265"/>
      <c r="Z74" s="268"/>
    </row>
    <row r="75" spans="1:26" ht="15.75" thickBot="1" x14ac:dyDescent="0.3">
      <c r="A75" s="204" t="s">
        <v>322</v>
      </c>
      <c r="B75" s="66" t="s">
        <v>42</v>
      </c>
      <c r="C75" s="67">
        <v>439</v>
      </c>
      <c r="D75" s="68" t="s">
        <v>77</v>
      </c>
      <c r="E75" s="69" t="s">
        <v>41</v>
      </c>
      <c r="F75" s="70">
        <f>F71+1</f>
        <v>45572</v>
      </c>
      <c r="G75" s="70">
        <f>F75+1</f>
        <v>45573</v>
      </c>
      <c r="H75" s="187">
        <f>F75+2</f>
        <v>45574</v>
      </c>
      <c r="I75" s="271"/>
      <c r="J75" s="367"/>
      <c r="K75" s="407"/>
      <c r="L75" s="111"/>
      <c r="M75" s="310"/>
      <c r="N75" s="310"/>
      <c r="O75" s="310"/>
      <c r="P75" s="271"/>
      <c r="Q75" s="359"/>
      <c r="T75" s="265"/>
      <c r="U75" s="265"/>
      <c r="V75" s="157"/>
      <c r="W75" s="159"/>
      <c r="X75" s="486"/>
      <c r="Y75" s="265"/>
      <c r="Z75" s="268"/>
    </row>
    <row r="76" spans="1:26" ht="15.75" thickBot="1" x14ac:dyDescent="0.3">
      <c r="A76" s="121" t="s">
        <v>271</v>
      </c>
      <c r="B76" s="122" t="s">
        <v>150</v>
      </c>
      <c r="C76" s="123">
        <v>441</v>
      </c>
      <c r="D76" s="124" t="s">
        <v>36</v>
      </c>
      <c r="E76" s="100" t="s">
        <v>14</v>
      </c>
      <c r="F76" s="101">
        <f>F71+1</f>
        <v>45572</v>
      </c>
      <c r="G76" s="101">
        <f>F76</f>
        <v>45572</v>
      </c>
      <c r="H76" s="149">
        <f>F76+1</f>
        <v>45573</v>
      </c>
      <c r="I76" s="271"/>
      <c r="J76" s="367"/>
      <c r="K76" s="407"/>
      <c r="L76" s="113"/>
      <c r="M76" s="310"/>
      <c r="N76" s="310"/>
      <c r="O76" s="310"/>
      <c r="P76" s="271"/>
      <c r="Q76" s="359"/>
      <c r="T76" s="265"/>
      <c r="U76" s="265"/>
      <c r="V76" s="157"/>
      <c r="W76" s="159"/>
      <c r="X76" s="487"/>
      <c r="Y76" s="265"/>
      <c r="Z76" s="268"/>
    </row>
    <row r="77" spans="1:26" ht="15.75" thickBot="1" x14ac:dyDescent="0.3">
      <c r="A77" s="215" t="s">
        <v>186</v>
      </c>
      <c r="B77" s="109" t="s">
        <v>76</v>
      </c>
      <c r="C77" s="72">
        <v>438</v>
      </c>
      <c r="D77" s="110" t="s">
        <v>77</v>
      </c>
      <c r="E77" s="73" t="s">
        <v>14</v>
      </c>
      <c r="F77" s="74">
        <f>F71+3</f>
        <v>45574</v>
      </c>
      <c r="G77" s="74">
        <f>F77+1</f>
        <v>45575</v>
      </c>
      <c r="H77" s="188">
        <f>F77+1</f>
        <v>45575</v>
      </c>
      <c r="I77" s="272"/>
      <c r="J77" s="370"/>
      <c r="K77" s="408"/>
      <c r="M77" s="311"/>
      <c r="N77" s="311"/>
      <c r="O77" s="311"/>
      <c r="P77" s="272"/>
      <c r="Q77" s="361"/>
      <c r="T77" s="266"/>
      <c r="U77" s="266"/>
      <c r="Y77" s="266"/>
      <c r="Z77" s="269"/>
    </row>
    <row r="78" spans="1:26" x14ac:dyDescent="0.25">
      <c r="A78" s="13" t="s">
        <v>52</v>
      </c>
    </row>
    <row r="79" spans="1:26" x14ac:dyDescent="0.25">
      <c r="A79" s="292" t="s">
        <v>53</v>
      </c>
      <c r="B79" s="293"/>
      <c r="C79" s="293"/>
      <c r="D79" s="293"/>
      <c r="E79" s="293"/>
      <c r="F79" s="294"/>
      <c r="G79" s="313" t="s">
        <v>83</v>
      </c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</row>
    <row r="80" spans="1:26" x14ac:dyDescent="0.25">
      <c r="A80" s="298"/>
      <c r="B80" s="287"/>
      <c r="C80" s="287"/>
      <c r="D80" s="287"/>
      <c r="E80" s="287"/>
      <c r="F80" s="288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</row>
    <row r="81" spans="1:25" x14ac:dyDescent="0.25">
      <c r="A81" s="298"/>
      <c r="B81" s="287"/>
      <c r="C81" s="287"/>
      <c r="D81" s="287"/>
      <c r="E81" s="287"/>
      <c r="F81" s="288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</row>
    <row r="82" spans="1:25" x14ac:dyDescent="0.25">
      <c r="A82" s="286"/>
      <c r="B82" s="287"/>
      <c r="C82" s="287"/>
      <c r="D82" s="287"/>
      <c r="E82" s="287"/>
      <c r="F82" s="288"/>
      <c r="G82" s="312"/>
      <c r="H82" s="312"/>
      <c r="I82" s="312"/>
      <c r="J82" s="312"/>
      <c r="K82" s="312"/>
      <c r="L82" s="312"/>
      <c r="M82" s="312"/>
      <c r="N82" s="312"/>
      <c r="O82" s="312"/>
      <c r="P82" s="312"/>
      <c r="Q82" s="312"/>
      <c r="R82" s="312"/>
      <c r="S82" s="312"/>
      <c r="T82" s="312"/>
      <c r="U82" s="312"/>
      <c r="V82" s="312"/>
      <c r="W82" s="312"/>
      <c r="X82" s="312"/>
      <c r="Y82" s="312"/>
    </row>
    <row r="83" spans="1:25" x14ac:dyDescent="0.25">
      <c r="A83" s="1"/>
      <c r="B83" s="1"/>
      <c r="C83" s="1"/>
      <c r="D83" s="5"/>
      <c r="E83" s="5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25">
      <c r="A84" s="1"/>
      <c r="B84" s="1"/>
      <c r="C84" s="1"/>
      <c r="D84" s="5"/>
      <c r="E84" s="5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x14ac:dyDescent="0.3">
      <c r="A85" s="15" t="s">
        <v>54</v>
      </c>
      <c r="B85" s="16"/>
      <c r="C85" s="16"/>
      <c r="D85" s="17"/>
      <c r="E85" s="5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"/>
    </row>
    <row r="86" spans="1:25" ht="15.75" x14ac:dyDescent="0.3">
      <c r="A86" s="18" t="s">
        <v>55</v>
      </c>
      <c r="B86" s="19"/>
      <c r="C86" s="19"/>
      <c r="D86" s="20"/>
      <c r="E86" s="5"/>
      <c r="F86" s="18"/>
      <c r="G86" s="19"/>
      <c r="H86" s="18" t="s">
        <v>56</v>
      </c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"/>
    </row>
    <row r="87" spans="1:25" ht="15.75" x14ac:dyDescent="0.3">
      <c r="A87" s="18" t="s">
        <v>57</v>
      </c>
      <c r="B87" s="19"/>
      <c r="C87" s="19"/>
      <c r="D87" s="20"/>
      <c r="E87" s="5"/>
      <c r="F87" s="18"/>
      <c r="G87" s="19"/>
      <c r="H87" s="18" t="s">
        <v>58</v>
      </c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"/>
    </row>
    <row r="88" spans="1:25" x14ac:dyDescent="0.25">
      <c r="A88" s="1" t="s">
        <v>59</v>
      </c>
      <c r="B88" s="1"/>
      <c r="C88" s="1"/>
      <c r="D88" s="5"/>
      <c r="E88" s="5"/>
      <c r="F88" s="1"/>
      <c r="G88" s="1"/>
      <c r="H88" s="1" t="s">
        <v>60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25">
      <c r="A89" s="21" t="s">
        <v>61</v>
      </c>
      <c r="B89" s="1"/>
      <c r="C89" s="1"/>
      <c r="D89" s="5"/>
      <c r="E89" s="5"/>
      <c r="F89" s="1"/>
      <c r="G89" s="1"/>
      <c r="H89" s="21" t="s">
        <v>62</v>
      </c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1"/>
    </row>
    <row r="90" spans="1:25" x14ac:dyDescent="0.25">
      <c r="A90" s="1"/>
      <c r="B90" s="1"/>
      <c r="C90" s="1"/>
      <c r="D90" s="5"/>
      <c r="E90" s="5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25">
      <c r="A91" s="1" t="s">
        <v>63</v>
      </c>
      <c r="B91" s="1"/>
      <c r="C91" s="1"/>
      <c r="D91" s="5"/>
      <c r="E91" s="5"/>
      <c r="F91" s="1"/>
      <c r="G91" s="1"/>
      <c r="H91" s="1" t="s">
        <v>64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21" t="s">
        <v>65</v>
      </c>
      <c r="B92" s="1"/>
      <c r="C92" s="1"/>
      <c r="D92" s="5"/>
      <c r="E92" s="5"/>
      <c r="F92" s="1"/>
      <c r="G92" s="1"/>
      <c r="H92" s="21" t="s">
        <v>66</v>
      </c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1"/>
    </row>
  </sheetData>
  <mergeCells count="131">
    <mergeCell ref="X71:X76"/>
    <mergeCell ref="Y71:Y77"/>
    <mergeCell ref="Z71:Z77"/>
    <mergeCell ref="I71:I77"/>
    <mergeCell ref="J71:K77"/>
    <mergeCell ref="M71:M77"/>
    <mergeCell ref="N71:N77"/>
    <mergeCell ref="O71:O77"/>
    <mergeCell ref="P71:P77"/>
    <mergeCell ref="Q71:Q77"/>
    <mergeCell ref="T71:T77"/>
    <mergeCell ref="U71:U77"/>
    <mergeCell ref="Y63:Y69"/>
    <mergeCell ref="Z63:Z69"/>
    <mergeCell ref="T47:T53"/>
    <mergeCell ref="U47:U53"/>
    <mergeCell ref="X47:X52"/>
    <mergeCell ref="Y47:Y53"/>
    <mergeCell ref="Z47:Z53"/>
    <mergeCell ref="T55:T61"/>
    <mergeCell ref="U55:U61"/>
    <mergeCell ref="X55:X60"/>
    <mergeCell ref="Y55:Y61"/>
    <mergeCell ref="Z55:Z61"/>
    <mergeCell ref="Z31:Z37"/>
    <mergeCell ref="J31:K37"/>
    <mergeCell ref="M31:M37"/>
    <mergeCell ref="N31:N37"/>
    <mergeCell ref="O31:O37"/>
    <mergeCell ref="P31:P37"/>
    <mergeCell ref="Q31:Q37"/>
    <mergeCell ref="T31:T37"/>
    <mergeCell ref="U31:U37"/>
    <mergeCell ref="X31:X36"/>
    <mergeCell ref="Z5:Z6"/>
    <mergeCell ref="J5:L6"/>
    <mergeCell ref="M5:N5"/>
    <mergeCell ref="P5:P6"/>
    <mergeCell ref="Q5:S6"/>
    <mergeCell ref="T5:U5"/>
    <mergeCell ref="X6:Y6"/>
    <mergeCell ref="Z15:Z21"/>
    <mergeCell ref="I15:I21"/>
    <mergeCell ref="J15:K21"/>
    <mergeCell ref="M15:M21"/>
    <mergeCell ref="N15:N21"/>
    <mergeCell ref="O15:O21"/>
    <mergeCell ref="P15:P21"/>
    <mergeCell ref="Q15:Q21"/>
    <mergeCell ref="S15:S21"/>
    <mergeCell ref="T15:T21"/>
    <mergeCell ref="U15:U21"/>
    <mergeCell ref="X15:X20"/>
    <mergeCell ref="Y15:Y21"/>
    <mergeCell ref="U7:U13"/>
    <mergeCell ref="X7:X12"/>
    <mergeCell ref="Y7:Y13"/>
    <mergeCell ref="Q7:Q13"/>
    <mergeCell ref="A82:F82"/>
    <mergeCell ref="G82:Y82"/>
    <mergeCell ref="A79:F79"/>
    <mergeCell ref="G79:Y79"/>
    <mergeCell ref="A80:F80"/>
    <mergeCell ref="G80:Y80"/>
    <mergeCell ref="X23:X28"/>
    <mergeCell ref="Y23:Y29"/>
    <mergeCell ref="Y31:Y37"/>
    <mergeCell ref="X39:X44"/>
    <mergeCell ref="Y39:Y45"/>
    <mergeCell ref="O55:O61"/>
    <mergeCell ref="I63:I69"/>
    <mergeCell ref="J63:K69"/>
    <mergeCell ref="M63:M69"/>
    <mergeCell ref="N63:N69"/>
    <mergeCell ref="O63:O69"/>
    <mergeCell ref="P47:P53"/>
    <mergeCell ref="Q47:Q53"/>
    <mergeCell ref="P55:P61"/>
    <mergeCell ref="Q55:Q61"/>
    <mergeCell ref="P63:P69"/>
    <mergeCell ref="Q63:Q69"/>
    <mergeCell ref="T63:T69"/>
    <mergeCell ref="A4:F4"/>
    <mergeCell ref="A5:A6"/>
    <mergeCell ref="B5:D6"/>
    <mergeCell ref="E5:E6"/>
    <mergeCell ref="F5:G5"/>
    <mergeCell ref="A81:F81"/>
    <mergeCell ref="G81:Y81"/>
    <mergeCell ref="I5:I6"/>
    <mergeCell ref="I31:I37"/>
    <mergeCell ref="I47:I53"/>
    <mergeCell ref="J47:K53"/>
    <mergeCell ref="M47:M53"/>
    <mergeCell ref="N47:N53"/>
    <mergeCell ref="O47:O53"/>
    <mergeCell ref="I55:I61"/>
    <mergeCell ref="J55:K61"/>
    <mergeCell ref="M55:M61"/>
    <mergeCell ref="N55:N61"/>
    <mergeCell ref="I7:I13"/>
    <mergeCell ref="J7:K13"/>
    <mergeCell ref="M7:M13"/>
    <mergeCell ref="N7:N13"/>
    <mergeCell ref="U63:U69"/>
    <mergeCell ref="X63:X68"/>
    <mergeCell ref="O7:O13"/>
    <mergeCell ref="P7:P13"/>
    <mergeCell ref="Z7:Z13"/>
    <mergeCell ref="Z23:Z29"/>
    <mergeCell ref="I23:I29"/>
    <mergeCell ref="J23:K29"/>
    <mergeCell ref="M23:M29"/>
    <mergeCell ref="N23:N29"/>
    <mergeCell ref="O23:O29"/>
    <mergeCell ref="P23:P29"/>
    <mergeCell ref="Q23:Q29"/>
    <mergeCell ref="T23:T29"/>
    <mergeCell ref="U23:U29"/>
    <mergeCell ref="S7:S13"/>
    <mergeCell ref="T7:T13"/>
    <mergeCell ref="Z39:Z45"/>
    <mergeCell ref="I39:I45"/>
    <mergeCell ref="J39:K45"/>
    <mergeCell ref="M39:M45"/>
    <mergeCell ref="N39:N45"/>
    <mergeCell ref="O39:O45"/>
    <mergeCell ref="P39:P45"/>
    <mergeCell ref="Q39:Q45"/>
    <mergeCell ref="T39:T45"/>
    <mergeCell ref="U39:U45"/>
  </mergeCells>
  <conditionalFormatting sqref="F9:H9">
    <cfRule type="timePeriod" dxfId="17" priority="18" timePeriod="lastMonth">
      <formula>AND(MONTH(F9)=MONTH(EDATE(TODAY(),0-1)),YEAR(F9)=YEAR(EDATE(TODAY(),0-1)))</formula>
    </cfRule>
  </conditionalFormatting>
  <conditionalFormatting sqref="F11:H11">
    <cfRule type="timePeriod" dxfId="16" priority="17" timePeriod="lastMonth">
      <formula>AND(MONTH(F11)=MONTH(EDATE(TODAY(),0-1)),YEAR(F11)=YEAR(EDATE(TODAY(),0-1)))</formula>
    </cfRule>
  </conditionalFormatting>
  <conditionalFormatting sqref="F17:H17">
    <cfRule type="timePeriod" dxfId="15" priority="16" timePeriod="lastMonth">
      <formula>AND(MONTH(F17)=MONTH(EDATE(TODAY(),0-1)),YEAR(F17)=YEAR(EDATE(TODAY(),0-1)))</formula>
    </cfRule>
  </conditionalFormatting>
  <conditionalFormatting sqref="F19:H19">
    <cfRule type="timePeriod" dxfId="14" priority="15" timePeriod="lastMonth">
      <formula>AND(MONTH(F19)=MONTH(EDATE(TODAY(),0-1)),YEAR(F19)=YEAR(EDATE(TODAY(),0-1)))</formula>
    </cfRule>
  </conditionalFormatting>
  <conditionalFormatting sqref="F25:H25">
    <cfRule type="timePeriod" dxfId="13" priority="14" timePeriod="lastMonth">
      <formula>AND(MONTH(F25)=MONTH(EDATE(TODAY(),0-1)),YEAR(F25)=YEAR(EDATE(TODAY(),0-1)))</formula>
    </cfRule>
  </conditionalFormatting>
  <conditionalFormatting sqref="F27:H27">
    <cfRule type="timePeriod" dxfId="12" priority="13" timePeriod="lastMonth">
      <formula>AND(MONTH(F27)=MONTH(EDATE(TODAY(),0-1)),YEAR(F27)=YEAR(EDATE(TODAY(),0-1)))</formula>
    </cfRule>
  </conditionalFormatting>
  <conditionalFormatting sqref="F33:H33">
    <cfRule type="timePeriod" dxfId="11" priority="12" timePeriod="lastMonth">
      <formula>AND(MONTH(F33)=MONTH(EDATE(TODAY(),0-1)),YEAR(F33)=YEAR(EDATE(TODAY(),0-1)))</formula>
    </cfRule>
  </conditionalFormatting>
  <conditionalFormatting sqref="F35:H35">
    <cfRule type="timePeriod" dxfId="10" priority="11" timePeriod="lastMonth">
      <formula>AND(MONTH(F35)=MONTH(EDATE(TODAY(),0-1)),YEAR(F35)=YEAR(EDATE(TODAY(),0-1)))</formula>
    </cfRule>
  </conditionalFormatting>
  <conditionalFormatting sqref="F41:H41">
    <cfRule type="timePeriod" dxfId="9" priority="10" timePeriod="lastMonth">
      <formula>AND(MONTH(F41)=MONTH(EDATE(TODAY(),0-1)),YEAR(F41)=YEAR(EDATE(TODAY(),0-1)))</formula>
    </cfRule>
  </conditionalFormatting>
  <conditionalFormatting sqref="F43:H43">
    <cfRule type="timePeriod" dxfId="8" priority="9" timePeriod="lastMonth">
      <formula>AND(MONTH(F43)=MONTH(EDATE(TODAY(),0-1)),YEAR(F43)=YEAR(EDATE(TODAY(),0-1)))</formula>
    </cfRule>
  </conditionalFormatting>
  <conditionalFormatting sqref="F49:H49">
    <cfRule type="timePeriod" dxfId="7" priority="8" timePeriod="lastMonth">
      <formula>AND(MONTH(F49)=MONTH(EDATE(TODAY(),0-1)),YEAR(F49)=YEAR(EDATE(TODAY(),0-1)))</formula>
    </cfRule>
  </conditionalFormatting>
  <conditionalFormatting sqref="F51:H51">
    <cfRule type="timePeriod" dxfId="6" priority="7" timePeriod="lastMonth">
      <formula>AND(MONTH(F51)=MONTH(EDATE(TODAY(),0-1)),YEAR(F51)=YEAR(EDATE(TODAY(),0-1)))</formula>
    </cfRule>
  </conditionalFormatting>
  <conditionalFormatting sqref="F57:H57">
    <cfRule type="timePeriod" dxfId="5" priority="6" timePeriod="lastMonth">
      <formula>AND(MONTH(F57)=MONTH(EDATE(TODAY(),0-1)),YEAR(F57)=YEAR(EDATE(TODAY(),0-1)))</formula>
    </cfRule>
  </conditionalFormatting>
  <conditionalFormatting sqref="F59:H59">
    <cfRule type="timePeriod" dxfId="4" priority="5" timePeriod="lastMonth">
      <formula>AND(MONTH(F59)=MONTH(EDATE(TODAY(),0-1)),YEAR(F59)=YEAR(EDATE(TODAY(),0-1)))</formula>
    </cfRule>
  </conditionalFormatting>
  <conditionalFormatting sqref="F65:H65">
    <cfRule type="timePeriod" dxfId="3" priority="4" timePeriod="lastMonth">
      <formula>AND(MONTH(F65)=MONTH(EDATE(TODAY(),0-1)),YEAR(F65)=YEAR(EDATE(TODAY(),0-1)))</formula>
    </cfRule>
  </conditionalFormatting>
  <conditionalFormatting sqref="F67:H67">
    <cfRule type="timePeriod" dxfId="2" priority="3" timePeriod="lastMonth">
      <formula>AND(MONTH(F67)=MONTH(EDATE(TODAY(),0-1)),YEAR(F67)=YEAR(EDATE(TODAY(),0-1)))</formula>
    </cfRule>
  </conditionalFormatting>
  <conditionalFormatting sqref="F73:H73">
    <cfRule type="timePeriod" dxfId="1" priority="2" timePeriod="lastMonth">
      <formula>AND(MONTH(F73)=MONTH(EDATE(TODAY(),0-1)),YEAR(F73)=YEAR(EDATE(TODAY(),0-1)))</formula>
    </cfRule>
  </conditionalFormatting>
  <conditionalFormatting sqref="F75:H75">
    <cfRule type="timePeriod" dxfId="0" priority="1" timePeriod="lastMonth">
      <formula>AND(MONTH(F75)=MONTH(EDATE(TODAY(),0-1)),YEAR(F75)=YEAR(EDATE(TODAY(),0-1)))</formula>
    </cfRule>
  </conditionalFormatting>
  <hyperlinks>
    <hyperlink ref="H92" r:id="rId1" xr:uid="{3D273398-5F17-44CB-89C1-E052AF386010}"/>
    <hyperlink ref="H89" r:id="rId2" xr:uid="{52A1EEF2-5FFC-4667-998E-5F21FD18D792}"/>
    <hyperlink ref="A92" r:id="rId3" xr:uid="{C0160E1A-99A1-4300-9F23-17D23A46535D}"/>
    <hyperlink ref="A89" r:id="rId4" xr:uid="{DF6A3166-8CF3-471F-ABD0-A8E4910EE805}"/>
  </hyperlinks>
  <pageMargins left="0.7" right="0.7" top="0.75" bottom="0.75" header="0.3" footer="0.3"/>
  <headerFooter>
    <oddFooter>&amp;L_x000D_&amp;1#&amp;"Calibri"&amp;10&amp;K000000 Sensitivity: Internal</odd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A72F1-19C4-49D6-A141-6802A4198881}">
  <sheetPr>
    <pageSetUpPr autoPageBreaks="0"/>
  </sheetPr>
  <dimension ref="A1:BM93"/>
  <sheetViews>
    <sheetView showGridLines="0" zoomScaleNormal="100" workbookViewId="0">
      <selection activeCell="A3" sqref="A3"/>
    </sheetView>
  </sheetViews>
  <sheetFormatPr defaultRowHeight="15" x14ac:dyDescent="0.25"/>
  <cols>
    <col min="1" max="1" width="22.7109375" customWidth="1"/>
    <col min="2" max="2" width="3.7109375" customWidth="1"/>
    <col min="3" max="3" width="4.7109375" customWidth="1"/>
    <col min="4" max="4" width="3.7109375" style="22" customWidth="1"/>
    <col min="5" max="5" width="8.28515625" style="22" customWidth="1"/>
    <col min="6" max="8" width="10.7109375" customWidth="1"/>
    <col min="9" max="9" width="21.7109375" customWidth="1"/>
    <col min="10" max="10" width="3.7109375" customWidth="1"/>
    <col min="11" max="11" width="4.7109375" customWidth="1"/>
    <col min="12" max="12" width="3.7109375" customWidth="1"/>
    <col min="13" max="14" width="10.7109375" customWidth="1"/>
    <col min="15" max="15" width="10.7109375" hidden="1" customWidth="1"/>
    <col min="16" max="16" width="11.140625" customWidth="1"/>
    <col min="17" max="17" width="10.7109375" hidden="1" customWidth="1"/>
    <col min="18" max="19" width="10.7109375" customWidth="1"/>
    <col min="20" max="20" width="14.5703125" customWidth="1"/>
    <col min="21" max="21" width="64.5703125" bestFit="1" customWidth="1"/>
    <col min="22" max="65" width="8.7109375" style="1"/>
  </cols>
  <sheetData>
    <row r="1" spans="1:65" s="1" customFormat="1" ht="24.75" customHeight="1" x14ac:dyDescent="0.5">
      <c r="A1" s="1" t="s">
        <v>19</v>
      </c>
      <c r="B1" s="2"/>
      <c r="C1" s="2"/>
      <c r="D1" s="3"/>
      <c r="E1" s="3"/>
    </row>
    <row r="2" spans="1:65" s="1" customFormat="1" ht="24.75" customHeight="1" x14ac:dyDescent="0.5">
      <c r="A2" s="4" t="s">
        <v>20</v>
      </c>
      <c r="B2" s="3" t="s">
        <v>10</v>
      </c>
      <c r="D2" s="5"/>
      <c r="E2" s="5"/>
      <c r="X2" s="2"/>
      <c r="Y2" s="2"/>
      <c r="Z2" s="2"/>
    </row>
    <row r="3" spans="1:65" s="1" customFormat="1" ht="24.75" customHeight="1" x14ac:dyDescent="0.5">
      <c r="B3" s="6"/>
      <c r="C3" s="7"/>
      <c r="D3" s="4"/>
      <c r="E3" s="4"/>
      <c r="X3" s="2"/>
      <c r="Y3" s="2"/>
      <c r="Z3" s="2"/>
    </row>
    <row r="4" spans="1:65" ht="25.5" thickBot="1" x14ac:dyDescent="0.55000000000000004">
      <c r="A4" s="245" t="s">
        <v>67</v>
      </c>
      <c r="B4" s="246"/>
      <c r="C4" s="246"/>
      <c r="D4" s="246"/>
      <c r="E4" s="246"/>
      <c r="F4" s="246"/>
      <c r="G4" s="25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8"/>
      <c r="V4" s="8"/>
      <c r="X4" s="2"/>
      <c r="Y4" s="2"/>
      <c r="Z4" s="2"/>
    </row>
    <row r="5" spans="1:65" ht="24.75" customHeight="1" thickBot="1" x14ac:dyDescent="0.55000000000000004">
      <c r="A5" s="247" t="s">
        <v>22</v>
      </c>
      <c r="B5" s="249" t="s">
        <v>23</v>
      </c>
      <c r="C5" s="250"/>
      <c r="D5" s="251"/>
      <c r="E5" s="255" t="s">
        <v>24</v>
      </c>
      <c r="F5" s="257" t="s">
        <v>24</v>
      </c>
      <c r="G5" s="258"/>
      <c r="H5" s="49" t="s">
        <v>68</v>
      </c>
      <c r="I5" s="247" t="s">
        <v>69</v>
      </c>
      <c r="J5" s="249" t="s">
        <v>23</v>
      </c>
      <c r="K5" s="250"/>
      <c r="L5" s="250"/>
      <c r="M5" s="284" t="s">
        <v>70</v>
      </c>
      <c r="N5" s="285"/>
      <c r="O5" s="262" t="s">
        <v>27</v>
      </c>
      <c r="P5" s="262"/>
      <c r="Q5" s="262"/>
      <c r="R5" s="262"/>
      <c r="S5" s="262"/>
      <c r="T5" s="282"/>
      <c r="U5" s="282" t="s">
        <v>28</v>
      </c>
      <c r="V5" s="23"/>
      <c r="W5"/>
      <c r="X5" s="24"/>
      <c r="Y5" s="24"/>
      <c r="Z5" s="24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</row>
    <row r="6" spans="1:65" s="12" customFormat="1" ht="24.75" customHeight="1" thickBot="1" x14ac:dyDescent="0.55000000000000004">
      <c r="A6" s="248"/>
      <c r="B6" s="252"/>
      <c r="C6" s="253"/>
      <c r="D6" s="254"/>
      <c r="E6" s="256"/>
      <c r="F6" s="9" t="s">
        <v>29</v>
      </c>
      <c r="G6" s="9" t="s">
        <v>30</v>
      </c>
      <c r="H6" s="10" t="s">
        <v>29</v>
      </c>
      <c r="I6" s="248"/>
      <c r="J6" s="252"/>
      <c r="K6" s="253"/>
      <c r="L6" s="254"/>
      <c r="M6" s="9" t="s">
        <v>29</v>
      </c>
      <c r="N6" s="9" t="s">
        <v>30</v>
      </c>
      <c r="O6" s="10" t="s">
        <v>31</v>
      </c>
      <c r="P6" s="10" t="s">
        <v>71</v>
      </c>
      <c r="Q6" s="10" t="s">
        <v>72</v>
      </c>
      <c r="R6" s="10" t="s">
        <v>73</v>
      </c>
      <c r="S6" s="10" t="s">
        <v>74</v>
      </c>
      <c r="T6" s="218" t="s">
        <v>140</v>
      </c>
      <c r="U6" s="283"/>
      <c r="V6" s="11"/>
      <c r="W6" s="11"/>
      <c r="X6" s="2"/>
      <c r="Y6" s="2"/>
      <c r="Z6" s="2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</row>
    <row r="7" spans="1:65" x14ac:dyDescent="0.25">
      <c r="A7" s="53" t="s">
        <v>300</v>
      </c>
      <c r="B7" s="54" t="s">
        <v>39</v>
      </c>
      <c r="C7" s="55">
        <v>440</v>
      </c>
      <c r="D7" s="56" t="s">
        <v>36</v>
      </c>
      <c r="E7" s="57" t="s">
        <v>37</v>
      </c>
      <c r="F7" s="58">
        <v>45564</v>
      </c>
      <c r="G7" s="58">
        <f>F7+1</f>
        <v>45565</v>
      </c>
      <c r="H7" s="151">
        <f>F7+4</f>
        <v>45568</v>
      </c>
      <c r="I7" s="270" t="s">
        <v>382</v>
      </c>
      <c r="J7" s="273" t="s">
        <v>383</v>
      </c>
      <c r="K7" s="274"/>
      <c r="L7" s="275"/>
      <c r="M7" s="264">
        <v>45573</v>
      </c>
      <c r="N7" s="264">
        <f>M7+1</f>
        <v>45574</v>
      </c>
      <c r="O7" s="264">
        <f>M7+33</f>
        <v>45606</v>
      </c>
      <c r="P7" s="264">
        <f>M7+36</f>
        <v>45609</v>
      </c>
      <c r="Q7" s="264">
        <f>M7+40</f>
        <v>45613</v>
      </c>
      <c r="R7" s="264">
        <f>M7+45</f>
        <v>45618</v>
      </c>
      <c r="S7" s="264">
        <f>M7+50</f>
        <v>45623</v>
      </c>
      <c r="T7" s="264">
        <f>S7+11</f>
        <v>45634</v>
      </c>
      <c r="U7" s="267" t="s">
        <v>141</v>
      </c>
    </row>
    <row r="8" spans="1:65" x14ac:dyDescent="0.25">
      <c r="A8" s="59" t="s">
        <v>300</v>
      </c>
      <c r="B8" s="60" t="s">
        <v>39</v>
      </c>
      <c r="C8" s="61">
        <v>440</v>
      </c>
      <c r="D8" s="62" t="s">
        <v>36</v>
      </c>
      <c r="E8" s="63" t="s">
        <v>40</v>
      </c>
      <c r="F8" s="64">
        <f>F7+3</f>
        <v>45567</v>
      </c>
      <c r="G8" s="64">
        <f>F8+1</f>
        <v>45568</v>
      </c>
      <c r="H8" s="148">
        <f>F8+1</f>
        <v>45568</v>
      </c>
      <c r="I8" s="271"/>
      <c r="J8" s="276"/>
      <c r="K8" s="277"/>
      <c r="L8" s="278"/>
      <c r="M8" s="265"/>
      <c r="N8" s="265"/>
      <c r="O8" s="265"/>
      <c r="P8" s="265"/>
      <c r="Q8" s="265"/>
      <c r="R8" s="265"/>
      <c r="S8" s="265"/>
      <c r="T8" s="265"/>
      <c r="U8" s="268"/>
    </row>
    <row r="9" spans="1:65" x14ac:dyDescent="0.25">
      <c r="A9" s="65" t="s">
        <v>330</v>
      </c>
      <c r="B9" s="75" t="s">
        <v>35</v>
      </c>
      <c r="C9" s="67">
        <v>440</v>
      </c>
      <c r="D9" s="68" t="s">
        <v>36</v>
      </c>
      <c r="E9" s="69" t="s">
        <v>41</v>
      </c>
      <c r="F9" s="70">
        <v>45565</v>
      </c>
      <c r="G9" s="70">
        <f>F9+1</f>
        <v>45566</v>
      </c>
      <c r="H9" s="187">
        <f>F9+2</f>
        <v>45567</v>
      </c>
      <c r="I9" s="271"/>
      <c r="J9" s="276"/>
      <c r="K9" s="277"/>
      <c r="L9" s="278"/>
      <c r="M9" s="265"/>
      <c r="N9" s="265"/>
      <c r="O9" s="265"/>
      <c r="P9" s="265"/>
      <c r="Q9" s="265"/>
      <c r="R9" s="265"/>
      <c r="S9" s="265"/>
      <c r="T9" s="265"/>
      <c r="U9" s="268"/>
    </row>
    <row r="10" spans="1:65" x14ac:dyDescent="0.25">
      <c r="A10" s="204" t="s">
        <v>179</v>
      </c>
      <c r="B10" s="66" t="s">
        <v>76</v>
      </c>
      <c r="C10" s="67">
        <v>437</v>
      </c>
      <c r="D10" s="68" t="s">
        <v>77</v>
      </c>
      <c r="E10" s="69" t="s">
        <v>41</v>
      </c>
      <c r="F10" s="70">
        <f>F7</f>
        <v>45564</v>
      </c>
      <c r="G10" s="70">
        <f>F10+1</f>
        <v>45565</v>
      </c>
      <c r="H10" s="187">
        <f>F10+4</f>
        <v>45568</v>
      </c>
      <c r="I10" s="271"/>
      <c r="J10" s="276"/>
      <c r="K10" s="277"/>
      <c r="L10" s="278"/>
      <c r="M10" s="265"/>
      <c r="N10" s="265"/>
      <c r="O10" s="265"/>
      <c r="P10" s="265"/>
      <c r="Q10" s="265"/>
      <c r="R10" s="265"/>
      <c r="S10" s="265"/>
      <c r="T10" s="265"/>
      <c r="U10" s="268"/>
    </row>
    <row r="11" spans="1:65" x14ac:dyDescent="0.25">
      <c r="A11" s="204" t="s">
        <v>467</v>
      </c>
      <c r="B11" s="66" t="s">
        <v>42</v>
      </c>
      <c r="C11" s="67">
        <v>438</v>
      </c>
      <c r="D11" s="68" t="s">
        <v>77</v>
      </c>
      <c r="E11" s="69" t="s">
        <v>41</v>
      </c>
      <c r="F11" s="70">
        <f>F7+1</f>
        <v>45565</v>
      </c>
      <c r="G11" s="70">
        <f>F11+1</f>
        <v>45566</v>
      </c>
      <c r="H11" s="187">
        <f>F11+2</f>
        <v>45567</v>
      </c>
      <c r="I11" s="271"/>
      <c r="J11" s="276"/>
      <c r="K11" s="277"/>
      <c r="L11" s="278"/>
      <c r="M11" s="265"/>
      <c r="N11" s="265"/>
      <c r="O11" s="265"/>
      <c r="P11" s="265"/>
      <c r="Q11" s="265"/>
      <c r="R11" s="265"/>
      <c r="S11" s="265"/>
      <c r="T11" s="265"/>
      <c r="U11" s="268"/>
    </row>
    <row r="12" spans="1:65" x14ac:dyDescent="0.25">
      <c r="A12" s="121" t="s">
        <v>378</v>
      </c>
      <c r="B12" s="122" t="s">
        <v>150</v>
      </c>
      <c r="C12" s="123">
        <v>440</v>
      </c>
      <c r="D12" s="124" t="s">
        <v>36</v>
      </c>
      <c r="E12" s="100" t="s">
        <v>14</v>
      </c>
      <c r="F12" s="101">
        <f>F7+1</f>
        <v>45565</v>
      </c>
      <c r="G12" s="101">
        <f>F12</f>
        <v>45565</v>
      </c>
      <c r="H12" s="149">
        <f>F12+1</f>
        <v>45566</v>
      </c>
      <c r="I12" s="271"/>
      <c r="J12" s="276"/>
      <c r="K12" s="277"/>
      <c r="L12" s="278"/>
      <c r="M12" s="265"/>
      <c r="N12" s="265"/>
      <c r="O12" s="265"/>
      <c r="P12" s="265"/>
      <c r="Q12" s="265"/>
      <c r="R12" s="265"/>
      <c r="S12" s="265"/>
      <c r="T12" s="265"/>
      <c r="U12" s="268"/>
    </row>
    <row r="13" spans="1:65" ht="15.75" thickBot="1" x14ac:dyDescent="0.3">
      <c r="A13" s="215" t="s">
        <v>179</v>
      </c>
      <c r="B13" s="109" t="s">
        <v>76</v>
      </c>
      <c r="C13" s="72">
        <v>437</v>
      </c>
      <c r="D13" s="110" t="s">
        <v>77</v>
      </c>
      <c r="E13" s="73" t="s">
        <v>14</v>
      </c>
      <c r="F13" s="74">
        <f>F7+3</f>
        <v>45567</v>
      </c>
      <c r="G13" s="74">
        <f>F13+1</f>
        <v>45568</v>
      </c>
      <c r="H13" s="188">
        <f>F13+1</f>
        <v>45568</v>
      </c>
      <c r="I13" s="272"/>
      <c r="J13" s="279"/>
      <c r="K13" s="280"/>
      <c r="L13" s="281"/>
      <c r="M13" s="266"/>
      <c r="N13" s="266"/>
      <c r="O13" s="266"/>
      <c r="P13" s="266"/>
      <c r="Q13" s="266"/>
      <c r="R13" s="266"/>
      <c r="S13" s="266"/>
      <c r="T13" s="266"/>
      <c r="U13" s="269"/>
    </row>
    <row r="14" spans="1:65" ht="15.75" thickBot="1" x14ac:dyDescent="0.3"/>
    <row r="15" spans="1:65" x14ac:dyDescent="0.25">
      <c r="A15" s="53" t="s">
        <v>187</v>
      </c>
      <c r="B15" s="54" t="s">
        <v>39</v>
      </c>
      <c r="C15" s="55">
        <v>441</v>
      </c>
      <c r="D15" s="56" t="s">
        <v>36</v>
      </c>
      <c r="E15" s="57" t="s">
        <v>37</v>
      </c>
      <c r="F15" s="58">
        <f t="shared" ref="F15" si="0">F7+7</f>
        <v>45571</v>
      </c>
      <c r="G15" s="58">
        <f>F15+1</f>
        <v>45572</v>
      </c>
      <c r="H15" s="151">
        <f>F15+4</f>
        <v>45575</v>
      </c>
      <c r="I15" s="270" t="s">
        <v>411</v>
      </c>
      <c r="J15" s="273" t="s">
        <v>410</v>
      </c>
      <c r="K15" s="274"/>
      <c r="L15" s="275"/>
      <c r="M15" s="264">
        <f>M7+7</f>
        <v>45580</v>
      </c>
      <c r="N15" s="264">
        <f>M15+1</f>
        <v>45581</v>
      </c>
      <c r="O15" s="264">
        <f>M15+33</f>
        <v>45613</v>
      </c>
      <c r="P15" s="264">
        <f>M15+36</f>
        <v>45616</v>
      </c>
      <c r="Q15" s="264">
        <f>M15+40</f>
        <v>45620</v>
      </c>
      <c r="R15" s="264">
        <f>M15+45</f>
        <v>45625</v>
      </c>
      <c r="S15" s="264">
        <f>M15+50</f>
        <v>45630</v>
      </c>
      <c r="T15" s="264">
        <f>S15+11</f>
        <v>45641</v>
      </c>
      <c r="U15" s="267" t="s">
        <v>141</v>
      </c>
    </row>
    <row r="16" spans="1:65" x14ac:dyDescent="0.25">
      <c r="A16" s="59" t="s">
        <v>187</v>
      </c>
      <c r="B16" s="60" t="s">
        <v>39</v>
      </c>
      <c r="C16" s="61">
        <v>441</v>
      </c>
      <c r="D16" s="62" t="s">
        <v>36</v>
      </c>
      <c r="E16" s="63" t="s">
        <v>40</v>
      </c>
      <c r="F16" s="64">
        <f>F15+3</f>
        <v>45574</v>
      </c>
      <c r="G16" s="64">
        <f>F16+1</f>
        <v>45575</v>
      </c>
      <c r="H16" s="148">
        <f>F16+1</f>
        <v>45575</v>
      </c>
      <c r="I16" s="271"/>
      <c r="J16" s="276"/>
      <c r="K16" s="277"/>
      <c r="L16" s="278"/>
      <c r="M16" s="265"/>
      <c r="N16" s="265"/>
      <c r="O16" s="265"/>
      <c r="P16" s="265"/>
      <c r="Q16" s="265"/>
      <c r="R16" s="265"/>
      <c r="S16" s="265"/>
      <c r="T16" s="265"/>
      <c r="U16" s="268"/>
    </row>
    <row r="17" spans="1:21" x14ac:dyDescent="0.25">
      <c r="A17" s="65" t="s">
        <v>151</v>
      </c>
      <c r="B17" s="75" t="s">
        <v>35</v>
      </c>
      <c r="C17" s="67">
        <v>441</v>
      </c>
      <c r="D17" s="68" t="s">
        <v>36</v>
      </c>
      <c r="E17" s="69" t="s">
        <v>41</v>
      </c>
      <c r="F17" s="70">
        <f>F9+7</f>
        <v>45572</v>
      </c>
      <c r="G17" s="70">
        <f>F17+1</f>
        <v>45573</v>
      </c>
      <c r="H17" s="187">
        <f>F17+2</f>
        <v>45574</v>
      </c>
      <c r="I17" s="271"/>
      <c r="J17" s="276"/>
      <c r="K17" s="277"/>
      <c r="L17" s="278"/>
      <c r="M17" s="265"/>
      <c r="N17" s="265"/>
      <c r="O17" s="265"/>
      <c r="P17" s="265"/>
      <c r="Q17" s="265"/>
      <c r="R17" s="265"/>
      <c r="S17" s="265"/>
      <c r="T17" s="265"/>
      <c r="U17" s="268"/>
    </row>
    <row r="18" spans="1:21" x14ac:dyDescent="0.25">
      <c r="A18" s="204" t="s">
        <v>314</v>
      </c>
      <c r="B18" s="66" t="s">
        <v>76</v>
      </c>
      <c r="C18" s="67">
        <v>438</v>
      </c>
      <c r="D18" s="68" t="s">
        <v>77</v>
      </c>
      <c r="E18" s="69" t="s">
        <v>41</v>
      </c>
      <c r="F18" s="70">
        <f>F15</f>
        <v>45571</v>
      </c>
      <c r="G18" s="70">
        <f>F18+1</f>
        <v>45572</v>
      </c>
      <c r="H18" s="187">
        <f>F18+4</f>
        <v>45575</v>
      </c>
      <c r="I18" s="271"/>
      <c r="J18" s="276"/>
      <c r="K18" s="277"/>
      <c r="L18" s="278"/>
      <c r="M18" s="265"/>
      <c r="N18" s="265"/>
      <c r="O18" s="265"/>
      <c r="P18" s="265"/>
      <c r="Q18" s="265"/>
      <c r="R18" s="265"/>
      <c r="S18" s="265"/>
      <c r="T18" s="265"/>
      <c r="U18" s="268"/>
    </row>
    <row r="19" spans="1:21" x14ac:dyDescent="0.25">
      <c r="A19" s="204" t="s">
        <v>322</v>
      </c>
      <c r="B19" s="66" t="s">
        <v>42</v>
      </c>
      <c r="C19" s="67">
        <v>439</v>
      </c>
      <c r="D19" s="68" t="s">
        <v>77</v>
      </c>
      <c r="E19" s="69" t="s">
        <v>41</v>
      </c>
      <c r="F19" s="70">
        <f>F15+1</f>
        <v>45572</v>
      </c>
      <c r="G19" s="70">
        <f>F19+1</f>
        <v>45573</v>
      </c>
      <c r="H19" s="187">
        <f>F19+2</f>
        <v>45574</v>
      </c>
      <c r="I19" s="271"/>
      <c r="J19" s="276"/>
      <c r="K19" s="277"/>
      <c r="L19" s="278"/>
      <c r="M19" s="265"/>
      <c r="N19" s="265"/>
      <c r="O19" s="265"/>
      <c r="P19" s="265"/>
      <c r="Q19" s="265"/>
      <c r="R19" s="265"/>
      <c r="S19" s="265"/>
      <c r="T19" s="265"/>
      <c r="U19" s="268"/>
    </row>
    <row r="20" spans="1:21" x14ac:dyDescent="0.25">
      <c r="A20" s="121" t="s">
        <v>271</v>
      </c>
      <c r="B20" s="122" t="s">
        <v>150</v>
      </c>
      <c r="C20" s="123">
        <v>441</v>
      </c>
      <c r="D20" s="124" t="s">
        <v>36</v>
      </c>
      <c r="E20" s="100" t="s">
        <v>14</v>
      </c>
      <c r="F20" s="101">
        <f>F15+1</f>
        <v>45572</v>
      </c>
      <c r="G20" s="101">
        <f>F20</f>
        <v>45572</v>
      </c>
      <c r="H20" s="149">
        <f>F20+1</f>
        <v>45573</v>
      </c>
      <c r="I20" s="271"/>
      <c r="J20" s="276"/>
      <c r="K20" s="277"/>
      <c r="L20" s="278"/>
      <c r="M20" s="265"/>
      <c r="N20" s="265"/>
      <c r="O20" s="265"/>
      <c r="P20" s="265"/>
      <c r="Q20" s="265"/>
      <c r="R20" s="265"/>
      <c r="S20" s="265"/>
      <c r="T20" s="265"/>
      <c r="U20" s="268"/>
    </row>
    <row r="21" spans="1:21" ht="15.75" thickBot="1" x14ac:dyDescent="0.3">
      <c r="A21" s="215" t="s">
        <v>551</v>
      </c>
      <c r="B21" s="109" t="s">
        <v>35</v>
      </c>
      <c r="C21" s="72">
        <v>440</v>
      </c>
      <c r="D21" s="110" t="s">
        <v>552</v>
      </c>
      <c r="E21" s="73" t="s">
        <v>14</v>
      </c>
      <c r="F21" s="74">
        <f>F15</f>
        <v>45571</v>
      </c>
      <c r="G21" s="74">
        <f>F21+1</f>
        <v>45572</v>
      </c>
      <c r="H21" s="188">
        <f>F21+1</f>
        <v>45572</v>
      </c>
      <c r="I21" s="272"/>
      <c r="J21" s="279"/>
      <c r="K21" s="280"/>
      <c r="L21" s="281"/>
      <c r="M21" s="266"/>
      <c r="N21" s="266"/>
      <c r="O21" s="266"/>
      <c r="P21" s="266"/>
      <c r="Q21" s="266"/>
      <c r="R21" s="266"/>
      <c r="S21" s="266"/>
      <c r="T21" s="266"/>
      <c r="U21" s="269"/>
    </row>
    <row r="22" spans="1:21" ht="15.75" thickBot="1" x14ac:dyDescent="0.3"/>
    <row r="23" spans="1:21" x14ac:dyDescent="0.25">
      <c r="A23" s="53" t="s">
        <v>313</v>
      </c>
      <c r="B23" s="54" t="s">
        <v>39</v>
      </c>
      <c r="C23" s="55">
        <v>442</v>
      </c>
      <c r="D23" s="56" t="s">
        <v>36</v>
      </c>
      <c r="E23" s="57" t="s">
        <v>37</v>
      </c>
      <c r="F23" s="58">
        <f t="shared" ref="F23" si="1">F15+7</f>
        <v>45578</v>
      </c>
      <c r="G23" s="58">
        <f>F23+1</f>
        <v>45579</v>
      </c>
      <c r="H23" s="151">
        <f>F23+4</f>
        <v>45582</v>
      </c>
      <c r="I23" s="270" t="s">
        <v>429</v>
      </c>
      <c r="J23" s="273" t="s">
        <v>430</v>
      </c>
      <c r="K23" s="274"/>
      <c r="L23" s="275"/>
      <c r="M23" s="264">
        <f>M15+7</f>
        <v>45587</v>
      </c>
      <c r="N23" s="264">
        <f>M23+1</f>
        <v>45588</v>
      </c>
      <c r="O23" s="264">
        <f>M23+33</f>
        <v>45620</v>
      </c>
      <c r="P23" s="264">
        <f>M23+36</f>
        <v>45623</v>
      </c>
      <c r="Q23" s="264">
        <f>M23+40</f>
        <v>45627</v>
      </c>
      <c r="R23" s="264">
        <f>M23+45</f>
        <v>45632</v>
      </c>
      <c r="S23" s="264">
        <f>M23+50</f>
        <v>45637</v>
      </c>
      <c r="T23" s="264">
        <f>S23+11</f>
        <v>45648</v>
      </c>
      <c r="U23" s="267" t="s">
        <v>141</v>
      </c>
    </row>
    <row r="24" spans="1:21" x14ac:dyDescent="0.25">
      <c r="A24" s="59" t="s">
        <v>313</v>
      </c>
      <c r="B24" s="60" t="s">
        <v>39</v>
      </c>
      <c r="C24" s="61">
        <v>442</v>
      </c>
      <c r="D24" s="62" t="s">
        <v>36</v>
      </c>
      <c r="E24" s="63" t="s">
        <v>40</v>
      </c>
      <c r="F24" s="64">
        <f>F23+3</f>
        <v>45581</v>
      </c>
      <c r="G24" s="64">
        <f>F24+1</f>
        <v>45582</v>
      </c>
      <c r="H24" s="148">
        <f>F24+1</f>
        <v>45582</v>
      </c>
      <c r="I24" s="271"/>
      <c r="J24" s="276"/>
      <c r="K24" s="277"/>
      <c r="L24" s="278"/>
      <c r="M24" s="265"/>
      <c r="N24" s="265"/>
      <c r="O24" s="265"/>
      <c r="P24" s="265"/>
      <c r="Q24" s="265"/>
      <c r="R24" s="265"/>
      <c r="S24" s="265"/>
      <c r="T24" s="265"/>
      <c r="U24" s="268"/>
    </row>
    <row r="25" spans="1:21" x14ac:dyDescent="0.25">
      <c r="A25" s="65" t="s">
        <v>415</v>
      </c>
      <c r="B25" s="75" t="s">
        <v>35</v>
      </c>
      <c r="C25" s="67">
        <v>442</v>
      </c>
      <c r="D25" s="68" t="s">
        <v>36</v>
      </c>
      <c r="E25" s="69" t="s">
        <v>41</v>
      </c>
      <c r="F25" s="70">
        <f>F17+7</f>
        <v>45579</v>
      </c>
      <c r="G25" s="70">
        <f>F25+1</f>
        <v>45580</v>
      </c>
      <c r="H25" s="187">
        <f>F25+2</f>
        <v>45581</v>
      </c>
      <c r="I25" s="271"/>
      <c r="J25" s="276"/>
      <c r="K25" s="277"/>
      <c r="L25" s="278"/>
      <c r="M25" s="265"/>
      <c r="N25" s="265"/>
      <c r="O25" s="265"/>
      <c r="P25" s="265"/>
      <c r="Q25" s="265"/>
      <c r="R25" s="265"/>
      <c r="S25" s="265"/>
      <c r="T25" s="265"/>
      <c r="U25" s="268"/>
    </row>
    <row r="26" spans="1:21" x14ac:dyDescent="0.25">
      <c r="A26" s="204" t="s">
        <v>350</v>
      </c>
      <c r="B26" s="66" t="s">
        <v>76</v>
      </c>
      <c r="C26" s="67">
        <v>439</v>
      </c>
      <c r="D26" s="68" t="s">
        <v>77</v>
      </c>
      <c r="E26" s="69" t="s">
        <v>41</v>
      </c>
      <c r="F26" s="70">
        <f>F23</f>
        <v>45578</v>
      </c>
      <c r="G26" s="70">
        <f>F26+1</f>
        <v>45579</v>
      </c>
      <c r="H26" s="187">
        <f>F26+4</f>
        <v>45582</v>
      </c>
      <c r="I26" s="271"/>
      <c r="J26" s="276"/>
      <c r="K26" s="277"/>
      <c r="L26" s="278"/>
      <c r="M26" s="265"/>
      <c r="N26" s="265"/>
      <c r="O26" s="265"/>
      <c r="P26" s="265"/>
      <c r="Q26" s="265"/>
      <c r="R26" s="265"/>
      <c r="S26" s="265"/>
      <c r="T26" s="265"/>
      <c r="U26" s="268"/>
    </row>
    <row r="27" spans="1:21" x14ac:dyDescent="0.25">
      <c r="A27" s="204" t="s">
        <v>125</v>
      </c>
      <c r="B27" s="66" t="s">
        <v>42</v>
      </c>
      <c r="C27" s="67">
        <v>440</v>
      </c>
      <c r="D27" s="68" t="s">
        <v>77</v>
      </c>
      <c r="E27" s="69" t="s">
        <v>41</v>
      </c>
      <c r="F27" s="70">
        <f>F23+1</f>
        <v>45579</v>
      </c>
      <c r="G27" s="70">
        <f>F27+1</f>
        <v>45580</v>
      </c>
      <c r="H27" s="187">
        <f>F27+2</f>
        <v>45581</v>
      </c>
      <c r="I27" s="271"/>
      <c r="J27" s="276"/>
      <c r="K27" s="277"/>
      <c r="L27" s="278"/>
      <c r="M27" s="265"/>
      <c r="N27" s="265"/>
      <c r="O27" s="265"/>
      <c r="P27" s="265"/>
      <c r="Q27" s="265"/>
      <c r="R27" s="265"/>
      <c r="S27" s="265"/>
      <c r="T27" s="265"/>
      <c r="U27" s="268"/>
    </row>
    <row r="28" spans="1:21" x14ac:dyDescent="0.25">
      <c r="A28" s="121" t="s">
        <v>211</v>
      </c>
      <c r="B28" s="122" t="s">
        <v>150</v>
      </c>
      <c r="C28" s="123">
        <v>442</v>
      </c>
      <c r="D28" s="124" t="s">
        <v>36</v>
      </c>
      <c r="E28" s="100" t="s">
        <v>14</v>
      </c>
      <c r="F28" s="101">
        <f>F23+1</f>
        <v>45579</v>
      </c>
      <c r="G28" s="101">
        <f>F28</f>
        <v>45579</v>
      </c>
      <c r="H28" s="149">
        <f>F28+1</f>
        <v>45580</v>
      </c>
      <c r="I28" s="271"/>
      <c r="J28" s="276"/>
      <c r="K28" s="277"/>
      <c r="L28" s="278"/>
      <c r="M28" s="265"/>
      <c r="N28" s="265"/>
      <c r="O28" s="265"/>
      <c r="P28" s="265"/>
      <c r="Q28" s="265"/>
      <c r="R28" s="265"/>
      <c r="S28" s="265"/>
      <c r="T28" s="265"/>
      <c r="U28" s="268"/>
    </row>
    <row r="29" spans="1:21" ht="15.75" thickBot="1" x14ac:dyDescent="0.3">
      <c r="A29" s="215" t="s">
        <v>553</v>
      </c>
      <c r="B29" s="109" t="s">
        <v>35</v>
      </c>
      <c r="C29" s="72">
        <v>441</v>
      </c>
      <c r="D29" s="110" t="s">
        <v>552</v>
      </c>
      <c r="E29" s="73" t="s">
        <v>14</v>
      </c>
      <c r="F29" s="74">
        <f>F23</f>
        <v>45578</v>
      </c>
      <c r="G29" s="74">
        <f>F29+1</f>
        <v>45579</v>
      </c>
      <c r="H29" s="188">
        <f>F29+1</f>
        <v>45579</v>
      </c>
      <c r="I29" s="272"/>
      <c r="J29" s="279"/>
      <c r="K29" s="280"/>
      <c r="L29" s="281"/>
      <c r="M29" s="266"/>
      <c r="N29" s="266"/>
      <c r="O29" s="266"/>
      <c r="P29" s="266"/>
      <c r="Q29" s="266"/>
      <c r="R29" s="266"/>
      <c r="S29" s="266"/>
      <c r="T29" s="266"/>
      <c r="U29" s="269"/>
    </row>
    <row r="30" spans="1:21" ht="15.75" thickBot="1" x14ac:dyDescent="0.3"/>
    <row r="31" spans="1:21" x14ac:dyDescent="0.25">
      <c r="A31" s="53" t="s">
        <v>47</v>
      </c>
      <c r="B31" s="54" t="s">
        <v>39</v>
      </c>
      <c r="C31" s="55">
        <v>443</v>
      </c>
      <c r="D31" s="56" t="s">
        <v>36</v>
      </c>
      <c r="E31" s="57" t="s">
        <v>37</v>
      </c>
      <c r="F31" s="58">
        <f t="shared" ref="F31" si="2">F23+7</f>
        <v>45585</v>
      </c>
      <c r="G31" s="58">
        <f>F31+1</f>
        <v>45586</v>
      </c>
      <c r="H31" s="151">
        <f>F31+4</f>
        <v>45589</v>
      </c>
      <c r="I31" s="270" t="s">
        <v>447</v>
      </c>
      <c r="J31" s="273" t="s">
        <v>448</v>
      </c>
      <c r="K31" s="274"/>
      <c r="L31" s="275"/>
      <c r="M31" s="264">
        <f>M23+7</f>
        <v>45594</v>
      </c>
      <c r="N31" s="264">
        <f>M31+1</f>
        <v>45595</v>
      </c>
      <c r="O31" s="264">
        <f>M31+33</f>
        <v>45627</v>
      </c>
      <c r="P31" s="264">
        <f>M31+36</f>
        <v>45630</v>
      </c>
      <c r="Q31" s="264">
        <f>M31+40</f>
        <v>45634</v>
      </c>
      <c r="R31" s="264">
        <f>M31+45</f>
        <v>45639</v>
      </c>
      <c r="S31" s="264">
        <f>M31+50</f>
        <v>45644</v>
      </c>
      <c r="T31" s="264">
        <f>S31+11</f>
        <v>45655</v>
      </c>
      <c r="U31" s="267" t="s">
        <v>141</v>
      </c>
    </row>
    <row r="32" spans="1:21" x14ac:dyDescent="0.25">
      <c r="A32" s="59" t="s">
        <v>47</v>
      </c>
      <c r="B32" s="60" t="s">
        <v>39</v>
      </c>
      <c r="C32" s="61">
        <v>443</v>
      </c>
      <c r="D32" s="62" t="s">
        <v>36</v>
      </c>
      <c r="E32" s="63" t="s">
        <v>40</v>
      </c>
      <c r="F32" s="64">
        <f>F31+3</f>
        <v>45588</v>
      </c>
      <c r="G32" s="64">
        <f>F32+1</f>
        <v>45589</v>
      </c>
      <c r="H32" s="148">
        <f>F32+1</f>
        <v>45589</v>
      </c>
      <c r="I32" s="271"/>
      <c r="J32" s="276"/>
      <c r="K32" s="277"/>
      <c r="L32" s="278"/>
      <c r="M32" s="265"/>
      <c r="N32" s="265"/>
      <c r="O32" s="265"/>
      <c r="P32" s="265"/>
      <c r="Q32" s="265"/>
      <c r="R32" s="265"/>
      <c r="S32" s="265"/>
      <c r="T32" s="265"/>
      <c r="U32" s="268"/>
    </row>
    <row r="33" spans="1:21" x14ac:dyDescent="0.25">
      <c r="A33" s="204" t="s">
        <v>322</v>
      </c>
      <c r="B33" s="75" t="s">
        <v>35</v>
      </c>
      <c r="C33" s="67">
        <v>443</v>
      </c>
      <c r="D33" s="68" t="s">
        <v>36</v>
      </c>
      <c r="E33" s="69" t="s">
        <v>41</v>
      </c>
      <c r="F33" s="70">
        <f>F25+7</f>
        <v>45586</v>
      </c>
      <c r="G33" s="70">
        <f>F33+1</f>
        <v>45587</v>
      </c>
      <c r="H33" s="187">
        <f>F33+2</f>
        <v>45588</v>
      </c>
      <c r="I33" s="271"/>
      <c r="J33" s="276"/>
      <c r="K33" s="277"/>
      <c r="L33" s="278"/>
      <c r="M33" s="265"/>
      <c r="N33" s="265"/>
      <c r="O33" s="265"/>
      <c r="P33" s="265"/>
      <c r="Q33" s="265"/>
      <c r="R33" s="265"/>
      <c r="S33" s="265"/>
      <c r="T33" s="265"/>
      <c r="U33" s="268"/>
    </row>
    <row r="34" spans="1:21" x14ac:dyDescent="0.25">
      <c r="A34" s="204" t="s">
        <v>446</v>
      </c>
      <c r="B34" s="66" t="s">
        <v>76</v>
      </c>
      <c r="C34" s="67">
        <v>440</v>
      </c>
      <c r="D34" s="68" t="s">
        <v>77</v>
      </c>
      <c r="E34" s="69" t="s">
        <v>41</v>
      </c>
      <c r="F34" s="70">
        <f>F31</f>
        <v>45585</v>
      </c>
      <c r="G34" s="70">
        <f>F34+1</f>
        <v>45586</v>
      </c>
      <c r="H34" s="187">
        <f>F34+4</f>
        <v>45589</v>
      </c>
      <c r="I34" s="271"/>
      <c r="J34" s="276"/>
      <c r="K34" s="277"/>
      <c r="L34" s="278"/>
      <c r="M34" s="265"/>
      <c r="N34" s="265"/>
      <c r="O34" s="265"/>
      <c r="P34" s="265"/>
      <c r="Q34" s="265"/>
      <c r="R34" s="265"/>
      <c r="S34" s="265"/>
      <c r="T34" s="265"/>
      <c r="U34" s="268"/>
    </row>
    <row r="35" spans="1:21" x14ac:dyDescent="0.25">
      <c r="A35" s="204" t="s">
        <v>125</v>
      </c>
      <c r="B35" s="66" t="s">
        <v>42</v>
      </c>
      <c r="C35" s="67">
        <v>441</v>
      </c>
      <c r="D35" s="68" t="s">
        <v>77</v>
      </c>
      <c r="E35" s="69" t="s">
        <v>41</v>
      </c>
      <c r="F35" s="70">
        <f>F31+1</f>
        <v>45586</v>
      </c>
      <c r="G35" s="70">
        <f>F35+1</f>
        <v>45587</v>
      </c>
      <c r="H35" s="187">
        <f>F35+2</f>
        <v>45588</v>
      </c>
      <c r="I35" s="271"/>
      <c r="J35" s="276"/>
      <c r="K35" s="277"/>
      <c r="L35" s="278"/>
      <c r="M35" s="265"/>
      <c r="N35" s="265"/>
      <c r="O35" s="265"/>
      <c r="P35" s="265"/>
      <c r="Q35" s="265"/>
      <c r="R35" s="265"/>
      <c r="S35" s="265"/>
      <c r="T35" s="265"/>
      <c r="U35" s="268"/>
    </row>
    <row r="36" spans="1:21" x14ac:dyDescent="0.25">
      <c r="A36" s="121" t="s">
        <v>351</v>
      </c>
      <c r="B36" s="122" t="s">
        <v>150</v>
      </c>
      <c r="C36" s="123">
        <v>443</v>
      </c>
      <c r="D36" s="124" t="s">
        <v>36</v>
      </c>
      <c r="E36" s="100" t="s">
        <v>14</v>
      </c>
      <c r="F36" s="101">
        <f>F31+1</f>
        <v>45586</v>
      </c>
      <c r="G36" s="101">
        <f>F36</f>
        <v>45586</v>
      </c>
      <c r="H36" s="149">
        <f>F36+1</f>
        <v>45587</v>
      </c>
      <c r="I36" s="271"/>
      <c r="J36" s="276"/>
      <c r="K36" s="277"/>
      <c r="L36" s="278"/>
      <c r="M36" s="265"/>
      <c r="N36" s="265"/>
      <c r="O36" s="265"/>
      <c r="P36" s="265"/>
      <c r="Q36" s="265"/>
      <c r="R36" s="265"/>
      <c r="S36" s="265"/>
      <c r="T36" s="265"/>
      <c r="U36" s="268"/>
    </row>
    <row r="37" spans="1:21" ht="15.75" thickBot="1" x14ac:dyDescent="0.3">
      <c r="A37" s="215" t="s">
        <v>75</v>
      </c>
      <c r="B37" s="109" t="s">
        <v>35</v>
      </c>
      <c r="C37" s="72">
        <v>442</v>
      </c>
      <c r="D37" s="110" t="s">
        <v>552</v>
      </c>
      <c r="E37" s="73" t="s">
        <v>14</v>
      </c>
      <c r="F37" s="74">
        <f>F31</f>
        <v>45585</v>
      </c>
      <c r="G37" s="74">
        <f>F37+1</f>
        <v>45586</v>
      </c>
      <c r="H37" s="188">
        <f>F37+1</f>
        <v>45586</v>
      </c>
      <c r="I37" s="272"/>
      <c r="J37" s="279"/>
      <c r="K37" s="280"/>
      <c r="L37" s="281"/>
      <c r="M37" s="266"/>
      <c r="N37" s="266"/>
      <c r="O37" s="266"/>
      <c r="P37" s="266"/>
      <c r="Q37" s="266"/>
      <c r="R37" s="266"/>
      <c r="S37" s="266"/>
      <c r="T37" s="266"/>
      <c r="U37" s="269"/>
    </row>
    <row r="38" spans="1:21" ht="15.75" thickBot="1" x14ac:dyDescent="0.3"/>
    <row r="39" spans="1:21" x14ac:dyDescent="0.25">
      <c r="A39" s="217" t="s">
        <v>464</v>
      </c>
      <c r="B39" s="54" t="s">
        <v>39</v>
      </c>
      <c r="C39" s="55">
        <v>444</v>
      </c>
      <c r="D39" s="56" t="s">
        <v>36</v>
      </c>
      <c r="E39" s="57" t="s">
        <v>37</v>
      </c>
      <c r="F39" s="58">
        <f t="shared" ref="F39" si="3">F31+7</f>
        <v>45592</v>
      </c>
      <c r="G39" s="58">
        <f>F39+1</f>
        <v>45593</v>
      </c>
      <c r="H39" s="151">
        <f>F39+4</f>
        <v>45596</v>
      </c>
      <c r="I39" s="270" t="s">
        <v>468</v>
      </c>
      <c r="J39" s="273" t="s">
        <v>469</v>
      </c>
      <c r="K39" s="274"/>
      <c r="L39" s="275"/>
      <c r="M39" s="264">
        <f>M31+7</f>
        <v>45601</v>
      </c>
      <c r="N39" s="264">
        <f>M39+1</f>
        <v>45602</v>
      </c>
      <c r="O39" s="264">
        <f>M39+33</f>
        <v>45634</v>
      </c>
      <c r="P39" s="264">
        <f>M39+36</f>
        <v>45637</v>
      </c>
      <c r="Q39" s="264">
        <f>M39+40</f>
        <v>45641</v>
      </c>
      <c r="R39" s="264">
        <f>M39+45</f>
        <v>45646</v>
      </c>
      <c r="S39" s="264">
        <f>M39+50</f>
        <v>45651</v>
      </c>
      <c r="T39" s="264">
        <f>S39+11</f>
        <v>45662</v>
      </c>
      <c r="U39" s="267" t="s">
        <v>141</v>
      </c>
    </row>
    <row r="40" spans="1:21" x14ac:dyDescent="0.25">
      <c r="A40" s="59" t="s">
        <v>464</v>
      </c>
      <c r="B40" s="60" t="s">
        <v>39</v>
      </c>
      <c r="C40" s="61">
        <v>444</v>
      </c>
      <c r="D40" s="62" t="s">
        <v>36</v>
      </c>
      <c r="E40" s="63" t="s">
        <v>40</v>
      </c>
      <c r="F40" s="64">
        <f>F39+3</f>
        <v>45595</v>
      </c>
      <c r="G40" s="64">
        <f>F40+1</f>
        <v>45596</v>
      </c>
      <c r="H40" s="148">
        <f>F40+1</f>
        <v>45596</v>
      </c>
      <c r="I40" s="271"/>
      <c r="J40" s="276"/>
      <c r="K40" s="277"/>
      <c r="L40" s="278"/>
      <c r="M40" s="265"/>
      <c r="N40" s="265"/>
      <c r="O40" s="265"/>
      <c r="P40" s="265"/>
      <c r="Q40" s="265"/>
      <c r="R40" s="265"/>
      <c r="S40" s="265"/>
      <c r="T40" s="265"/>
      <c r="U40" s="268"/>
    </row>
    <row r="41" spans="1:21" x14ac:dyDescent="0.25">
      <c r="A41" s="204" t="s">
        <v>241</v>
      </c>
      <c r="B41" s="75" t="s">
        <v>35</v>
      </c>
      <c r="C41" s="67">
        <v>444</v>
      </c>
      <c r="D41" s="68" t="s">
        <v>36</v>
      </c>
      <c r="E41" s="69" t="s">
        <v>41</v>
      </c>
      <c r="F41" s="70">
        <f>F33+7</f>
        <v>45593</v>
      </c>
      <c r="G41" s="70">
        <f>F41+1</f>
        <v>45594</v>
      </c>
      <c r="H41" s="187">
        <f>F41+2</f>
        <v>45595</v>
      </c>
      <c r="I41" s="271"/>
      <c r="J41" s="276"/>
      <c r="K41" s="277"/>
      <c r="L41" s="278"/>
      <c r="M41" s="265"/>
      <c r="N41" s="265"/>
      <c r="O41" s="265"/>
      <c r="P41" s="265"/>
      <c r="Q41" s="265"/>
      <c r="R41" s="265"/>
      <c r="S41" s="265"/>
      <c r="T41" s="265"/>
      <c r="U41" s="268"/>
    </row>
    <row r="42" spans="1:21" x14ac:dyDescent="0.25">
      <c r="A42" s="204" t="s">
        <v>128</v>
      </c>
      <c r="B42" s="66" t="s">
        <v>76</v>
      </c>
      <c r="C42" s="67">
        <v>441</v>
      </c>
      <c r="D42" s="68" t="s">
        <v>77</v>
      </c>
      <c r="E42" s="69" t="s">
        <v>41</v>
      </c>
      <c r="F42" s="70">
        <f>F39</f>
        <v>45592</v>
      </c>
      <c r="G42" s="70">
        <f>F42+1</f>
        <v>45593</v>
      </c>
      <c r="H42" s="187">
        <f>F42+4</f>
        <v>45596</v>
      </c>
      <c r="I42" s="271"/>
      <c r="J42" s="276"/>
      <c r="K42" s="277"/>
      <c r="L42" s="278"/>
      <c r="M42" s="265"/>
      <c r="N42" s="265"/>
      <c r="O42" s="265"/>
      <c r="P42" s="265"/>
      <c r="Q42" s="265"/>
      <c r="R42" s="265"/>
      <c r="S42" s="265"/>
      <c r="T42" s="265"/>
      <c r="U42" s="268"/>
    </row>
    <row r="43" spans="1:21" x14ac:dyDescent="0.25">
      <c r="A43" s="204" t="s">
        <v>379</v>
      </c>
      <c r="B43" s="66" t="s">
        <v>42</v>
      </c>
      <c r="C43" s="67">
        <v>442</v>
      </c>
      <c r="D43" s="68" t="s">
        <v>77</v>
      </c>
      <c r="E43" s="69" t="s">
        <v>41</v>
      </c>
      <c r="F43" s="70">
        <f>F39+1</f>
        <v>45593</v>
      </c>
      <c r="G43" s="70">
        <f>F43+1</f>
        <v>45594</v>
      </c>
      <c r="H43" s="187">
        <f>F43+2</f>
        <v>45595</v>
      </c>
      <c r="I43" s="271"/>
      <c r="J43" s="276"/>
      <c r="K43" s="277"/>
      <c r="L43" s="278"/>
      <c r="M43" s="265"/>
      <c r="N43" s="265"/>
      <c r="O43" s="265"/>
      <c r="P43" s="265"/>
      <c r="Q43" s="265"/>
      <c r="R43" s="265"/>
      <c r="S43" s="265"/>
      <c r="T43" s="265"/>
      <c r="U43" s="268"/>
    </row>
    <row r="44" spans="1:21" x14ac:dyDescent="0.25">
      <c r="A44" s="121" t="s">
        <v>466</v>
      </c>
      <c r="B44" s="122" t="s">
        <v>150</v>
      </c>
      <c r="C44" s="123">
        <v>444</v>
      </c>
      <c r="D44" s="124" t="s">
        <v>36</v>
      </c>
      <c r="E44" s="100" t="s">
        <v>14</v>
      </c>
      <c r="F44" s="101">
        <f>F39+1</f>
        <v>45593</v>
      </c>
      <c r="G44" s="101">
        <f>F44</f>
        <v>45593</v>
      </c>
      <c r="H44" s="149">
        <f>F44+1</f>
        <v>45594</v>
      </c>
      <c r="I44" s="271"/>
      <c r="J44" s="276"/>
      <c r="K44" s="277"/>
      <c r="L44" s="278"/>
      <c r="M44" s="265"/>
      <c r="N44" s="265"/>
      <c r="O44" s="265"/>
      <c r="P44" s="265"/>
      <c r="Q44" s="265"/>
      <c r="R44" s="265"/>
      <c r="S44" s="265"/>
      <c r="T44" s="265"/>
      <c r="U44" s="268"/>
    </row>
    <row r="45" spans="1:21" ht="15.75" thickBot="1" x14ac:dyDescent="0.3">
      <c r="A45" s="215" t="s">
        <v>415</v>
      </c>
      <c r="B45" s="109" t="s">
        <v>35</v>
      </c>
      <c r="C45" s="72">
        <v>443</v>
      </c>
      <c r="D45" s="110" t="s">
        <v>552</v>
      </c>
      <c r="E45" s="73" t="s">
        <v>14</v>
      </c>
      <c r="F45" s="74">
        <f>F39</f>
        <v>45592</v>
      </c>
      <c r="G45" s="74">
        <f>F45+1</f>
        <v>45593</v>
      </c>
      <c r="H45" s="188">
        <f>F45+1</f>
        <v>45593</v>
      </c>
      <c r="I45" s="272"/>
      <c r="J45" s="279"/>
      <c r="K45" s="280"/>
      <c r="L45" s="281"/>
      <c r="M45" s="266"/>
      <c r="N45" s="266"/>
      <c r="O45" s="266"/>
      <c r="P45" s="266"/>
      <c r="Q45" s="266"/>
      <c r="R45" s="266"/>
      <c r="S45" s="266"/>
      <c r="T45" s="266"/>
      <c r="U45" s="269"/>
    </row>
    <row r="46" spans="1:21" ht="15.75" thickBot="1" x14ac:dyDescent="0.3"/>
    <row r="47" spans="1:21" x14ac:dyDescent="0.25">
      <c r="A47" s="217" t="s">
        <v>300</v>
      </c>
      <c r="B47" s="54" t="s">
        <v>39</v>
      </c>
      <c r="C47" s="55">
        <v>445</v>
      </c>
      <c r="D47" s="56" t="s">
        <v>36</v>
      </c>
      <c r="E47" s="57" t="s">
        <v>37</v>
      </c>
      <c r="F47" s="58">
        <f t="shared" ref="F47" si="4">F39+7</f>
        <v>45599</v>
      </c>
      <c r="G47" s="58">
        <f>F47+1</f>
        <v>45600</v>
      </c>
      <c r="H47" s="151">
        <f>F47+4</f>
        <v>45603</v>
      </c>
      <c r="I47" s="270" t="s">
        <v>486</v>
      </c>
      <c r="J47" s="273" t="s">
        <v>487</v>
      </c>
      <c r="K47" s="274"/>
      <c r="L47" s="275"/>
      <c r="M47" s="264">
        <f>M39+7</f>
        <v>45608</v>
      </c>
      <c r="N47" s="264">
        <f>M47+1</f>
        <v>45609</v>
      </c>
      <c r="O47" s="264">
        <f>M47+33</f>
        <v>45641</v>
      </c>
      <c r="P47" s="264">
        <f>M47+36</f>
        <v>45644</v>
      </c>
      <c r="Q47" s="264">
        <f>M47+40</f>
        <v>45648</v>
      </c>
      <c r="R47" s="264">
        <f>M47+45</f>
        <v>45653</v>
      </c>
      <c r="S47" s="264">
        <f>M47+50</f>
        <v>45658</v>
      </c>
      <c r="T47" s="264">
        <f>S47+11</f>
        <v>45669</v>
      </c>
      <c r="U47" s="267" t="s">
        <v>141</v>
      </c>
    </row>
    <row r="48" spans="1:21" x14ac:dyDescent="0.25">
      <c r="A48" s="59" t="s">
        <v>300</v>
      </c>
      <c r="B48" s="60" t="s">
        <v>39</v>
      </c>
      <c r="C48" s="61">
        <v>445</v>
      </c>
      <c r="D48" s="62" t="s">
        <v>36</v>
      </c>
      <c r="E48" s="63" t="s">
        <v>40</v>
      </c>
      <c r="F48" s="64">
        <f>F47+3</f>
        <v>45602</v>
      </c>
      <c r="G48" s="64">
        <f>F48+1</f>
        <v>45603</v>
      </c>
      <c r="H48" s="148">
        <f>F48+1</f>
        <v>45603</v>
      </c>
      <c r="I48" s="271"/>
      <c r="J48" s="276"/>
      <c r="K48" s="277"/>
      <c r="L48" s="278"/>
      <c r="M48" s="265"/>
      <c r="N48" s="265"/>
      <c r="O48" s="265"/>
      <c r="P48" s="265"/>
      <c r="Q48" s="265"/>
      <c r="R48" s="265"/>
      <c r="S48" s="265"/>
      <c r="T48" s="265"/>
      <c r="U48" s="268"/>
    </row>
    <row r="49" spans="1:21" x14ac:dyDescent="0.25">
      <c r="A49" s="204" t="s">
        <v>408</v>
      </c>
      <c r="B49" s="75" t="s">
        <v>35</v>
      </c>
      <c r="C49" s="67">
        <v>445</v>
      </c>
      <c r="D49" s="68" t="s">
        <v>36</v>
      </c>
      <c r="E49" s="69" t="s">
        <v>41</v>
      </c>
      <c r="F49" s="70">
        <f>F41+7</f>
        <v>45600</v>
      </c>
      <c r="G49" s="70">
        <f>F49+1</f>
        <v>45601</v>
      </c>
      <c r="H49" s="187">
        <f>F49+2</f>
        <v>45602</v>
      </c>
      <c r="I49" s="271"/>
      <c r="J49" s="276"/>
      <c r="K49" s="277"/>
      <c r="L49" s="278"/>
      <c r="M49" s="265"/>
      <c r="N49" s="265"/>
      <c r="O49" s="265"/>
      <c r="P49" s="265"/>
      <c r="Q49" s="265"/>
      <c r="R49" s="265"/>
      <c r="S49" s="265"/>
      <c r="T49" s="265"/>
      <c r="U49" s="268"/>
    </row>
    <row r="50" spans="1:21" x14ac:dyDescent="0.25">
      <c r="A50" s="204" t="s">
        <v>184</v>
      </c>
      <c r="B50" s="66" t="s">
        <v>76</v>
      </c>
      <c r="C50" s="67">
        <v>442</v>
      </c>
      <c r="D50" s="68" t="s">
        <v>77</v>
      </c>
      <c r="E50" s="69" t="s">
        <v>41</v>
      </c>
      <c r="F50" s="70">
        <f>F47</f>
        <v>45599</v>
      </c>
      <c r="G50" s="70">
        <f>F50+1</f>
        <v>45600</v>
      </c>
      <c r="H50" s="187">
        <f>F50+4</f>
        <v>45603</v>
      </c>
      <c r="I50" s="271"/>
      <c r="J50" s="276"/>
      <c r="K50" s="277"/>
      <c r="L50" s="278"/>
      <c r="M50" s="265"/>
      <c r="N50" s="265"/>
      <c r="O50" s="265"/>
      <c r="P50" s="265"/>
      <c r="Q50" s="265"/>
      <c r="R50" s="265"/>
      <c r="S50" s="265"/>
      <c r="T50" s="265"/>
      <c r="U50" s="268"/>
    </row>
    <row r="51" spans="1:21" x14ac:dyDescent="0.25">
      <c r="A51" s="204" t="s">
        <v>332</v>
      </c>
      <c r="B51" s="66" t="s">
        <v>42</v>
      </c>
      <c r="C51" s="67">
        <v>443</v>
      </c>
      <c r="D51" s="68" t="s">
        <v>77</v>
      </c>
      <c r="E51" s="69" t="s">
        <v>41</v>
      </c>
      <c r="F51" s="70">
        <f>F47+1</f>
        <v>45600</v>
      </c>
      <c r="G51" s="70">
        <f>F51+1</f>
        <v>45601</v>
      </c>
      <c r="H51" s="187">
        <f>F51+2</f>
        <v>45602</v>
      </c>
      <c r="I51" s="271"/>
      <c r="J51" s="276"/>
      <c r="K51" s="277"/>
      <c r="L51" s="278"/>
      <c r="M51" s="265"/>
      <c r="N51" s="265"/>
      <c r="O51" s="265"/>
      <c r="P51" s="265"/>
      <c r="Q51" s="265"/>
      <c r="R51" s="265"/>
      <c r="S51" s="265"/>
      <c r="T51" s="265"/>
      <c r="U51" s="268"/>
    </row>
    <row r="52" spans="1:21" x14ac:dyDescent="0.25">
      <c r="A52" s="121" t="s">
        <v>377</v>
      </c>
      <c r="B52" s="122" t="s">
        <v>150</v>
      </c>
      <c r="C52" s="123">
        <v>445</v>
      </c>
      <c r="D52" s="124" t="s">
        <v>36</v>
      </c>
      <c r="E52" s="100" t="s">
        <v>14</v>
      </c>
      <c r="F52" s="101">
        <f>F47+1</f>
        <v>45600</v>
      </c>
      <c r="G52" s="101">
        <f>F52</f>
        <v>45600</v>
      </c>
      <c r="H52" s="149">
        <f>F52+1</f>
        <v>45601</v>
      </c>
      <c r="I52" s="271"/>
      <c r="J52" s="276"/>
      <c r="K52" s="277"/>
      <c r="L52" s="278"/>
      <c r="M52" s="265"/>
      <c r="N52" s="265"/>
      <c r="O52" s="265"/>
      <c r="P52" s="265"/>
      <c r="Q52" s="265"/>
      <c r="R52" s="265"/>
      <c r="S52" s="265"/>
      <c r="T52" s="265"/>
      <c r="U52" s="268"/>
    </row>
    <row r="53" spans="1:21" ht="15.75" thickBot="1" x14ac:dyDescent="0.3">
      <c r="A53" s="215" t="s">
        <v>34</v>
      </c>
      <c r="B53" s="109" t="s">
        <v>35</v>
      </c>
      <c r="C53" s="72">
        <v>444</v>
      </c>
      <c r="D53" s="110" t="s">
        <v>552</v>
      </c>
      <c r="E53" s="73" t="s">
        <v>14</v>
      </c>
      <c r="F53" s="74">
        <f>F47</f>
        <v>45599</v>
      </c>
      <c r="G53" s="74">
        <f>F53+1</f>
        <v>45600</v>
      </c>
      <c r="H53" s="188">
        <f>F53+1</f>
        <v>45600</v>
      </c>
      <c r="I53" s="272"/>
      <c r="J53" s="279"/>
      <c r="K53" s="280"/>
      <c r="L53" s="281"/>
      <c r="M53" s="266"/>
      <c r="N53" s="266"/>
      <c r="O53" s="266"/>
      <c r="P53" s="266"/>
      <c r="Q53" s="266"/>
      <c r="R53" s="266"/>
      <c r="S53" s="266"/>
      <c r="T53" s="266"/>
      <c r="U53" s="269"/>
    </row>
    <row r="54" spans="1:21" ht="15.75" thickBot="1" x14ac:dyDescent="0.3"/>
    <row r="55" spans="1:21" x14ac:dyDescent="0.25">
      <c r="A55" s="217" t="s">
        <v>187</v>
      </c>
      <c r="B55" s="54" t="s">
        <v>39</v>
      </c>
      <c r="C55" s="55">
        <v>446</v>
      </c>
      <c r="D55" s="56" t="s">
        <v>36</v>
      </c>
      <c r="E55" s="57" t="s">
        <v>37</v>
      </c>
      <c r="F55" s="58">
        <f t="shared" ref="F55" si="5">F47+7</f>
        <v>45606</v>
      </c>
      <c r="G55" s="58">
        <f>F55+1</f>
        <v>45607</v>
      </c>
      <c r="H55" s="151">
        <f>F55+4</f>
        <v>45610</v>
      </c>
      <c r="I55" s="270" t="s">
        <v>511</v>
      </c>
      <c r="J55" s="273" t="s">
        <v>512</v>
      </c>
      <c r="K55" s="274"/>
      <c r="L55" s="275"/>
      <c r="M55" s="264">
        <f>M47+7</f>
        <v>45615</v>
      </c>
      <c r="N55" s="264">
        <f>M55+1</f>
        <v>45616</v>
      </c>
      <c r="O55" s="264">
        <f>M55+33</f>
        <v>45648</v>
      </c>
      <c r="P55" s="264">
        <f>M55+36</f>
        <v>45651</v>
      </c>
      <c r="Q55" s="264">
        <f>M55+40</f>
        <v>45655</v>
      </c>
      <c r="R55" s="264">
        <f>M55+45</f>
        <v>45660</v>
      </c>
      <c r="S55" s="264">
        <f>M55+50</f>
        <v>45665</v>
      </c>
      <c r="T55" s="264">
        <f>S55+11</f>
        <v>45676</v>
      </c>
      <c r="U55" s="267" t="s">
        <v>141</v>
      </c>
    </row>
    <row r="56" spans="1:21" x14ac:dyDescent="0.25">
      <c r="A56" s="59" t="s">
        <v>187</v>
      </c>
      <c r="B56" s="60" t="s">
        <v>39</v>
      </c>
      <c r="C56" s="61">
        <v>446</v>
      </c>
      <c r="D56" s="62" t="s">
        <v>36</v>
      </c>
      <c r="E56" s="63" t="s">
        <v>40</v>
      </c>
      <c r="F56" s="64">
        <f>F55+3</f>
        <v>45609</v>
      </c>
      <c r="G56" s="64">
        <f>F56+1</f>
        <v>45610</v>
      </c>
      <c r="H56" s="148">
        <f>F56+1</f>
        <v>45610</v>
      </c>
      <c r="I56" s="271"/>
      <c r="J56" s="276"/>
      <c r="K56" s="277"/>
      <c r="L56" s="278"/>
      <c r="M56" s="265"/>
      <c r="N56" s="265"/>
      <c r="O56" s="265"/>
      <c r="P56" s="265"/>
      <c r="Q56" s="265"/>
      <c r="R56" s="265"/>
      <c r="S56" s="265"/>
      <c r="T56" s="265"/>
      <c r="U56" s="268"/>
    </row>
    <row r="57" spans="1:21" x14ac:dyDescent="0.25">
      <c r="A57" s="204" t="s">
        <v>330</v>
      </c>
      <c r="B57" s="75" t="s">
        <v>35</v>
      </c>
      <c r="C57" s="67">
        <v>446</v>
      </c>
      <c r="D57" s="68" t="s">
        <v>36</v>
      </c>
      <c r="E57" s="69" t="s">
        <v>41</v>
      </c>
      <c r="F57" s="70">
        <f>F49+7</f>
        <v>45607</v>
      </c>
      <c r="G57" s="70">
        <f>F57+1</f>
        <v>45608</v>
      </c>
      <c r="H57" s="187">
        <f>F57+2</f>
        <v>45609</v>
      </c>
      <c r="I57" s="271"/>
      <c r="J57" s="276"/>
      <c r="K57" s="277"/>
      <c r="L57" s="278"/>
      <c r="M57" s="265"/>
      <c r="N57" s="265"/>
      <c r="O57" s="265"/>
      <c r="P57" s="265"/>
      <c r="Q57" s="265"/>
      <c r="R57" s="265"/>
      <c r="S57" s="265"/>
      <c r="T57" s="265"/>
      <c r="U57" s="268"/>
    </row>
    <row r="58" spans="1:21" x14ac:dyDescent="0.25">
      <c r="A58" s="204" t="s">
        <v>329</v>
      </c>
      <c r="B58" s="66" t="s">
        <v>76</v>
      </c>
      <c r="C58" s="67">
        <v>443</v>
      </c>
      <c r="D58" s="68" t="s">
        <v>77</v>
      </c>
      <c r="E58" s="69" t="s">
        <v>41</v>
      </c>
      <c r="F58" s="70">
        <f>F55</f>
        <v>45606</v>
      </c>
      <c r="G58" s="70">
        <f>F58+1</f>
        <v>45607</v>
      </c>
      <c r="H58" s="187">
        <f>F58+4</f>
        <v>45610</v>
      </c>
      <c r="I58" s="271"/>
      <c r="J58" s="276"/>
      <c r="K58" s="277"/>
      <c r="L58" s="278"/>
      <c r="M58" s="265"/>
      <c r="N58" s="265"/>
      <c r="O58" s="265"/>
      <c r="P58" s="265"/>
      <c r="Q58" s="265"/>
      <c r="R58" s="265"/>
      <c r="S58" s="265"/>
      <c r="T58" s="265"/>
      <c r="U58" s="268"/>
    </row>
    <row r="59" spans="1:21" x14ac:dyDescent="0.25">
      <c r="A59" s="204" t="s">
        <v>551</v>
      </c>
      <c r="B59" s="66" t="s">
        <v>42</v>
      </c>
      <c r="C59" s="67">
        <v>444</v>
      </c>
      <c r="D59" s="68" t="s">
        <v>77</v>
      </c>
      <c r="E59" s="69" t="s">
        <v>41</v>
      </c>
      <c r="F59" s="70">
        <f>F55+1</f>
        <v>45607</v>
      </c>
      <c r="G59" s="70">
        <f>F59+1</f>
        <v>45608</v>
      </c>
      <c r="H59" s="187">
        <f>F59+2</f>
        <v>45609</v>
      </c>
      <c r="I59" s="271"/>
      <c r="J59" s="276"/>
      <c r="K59" s="277"/>
      <c r="L59" s="278"/>
      <c r="M59" s="265"/>
      <c r="N59" s="265"/>
      <c r="O59" s="265"/>
      <c r="P59" s="265"/>
      <c r="Q59" s="265"/>
      <c r="R59" s="265"/>
      <c r="S59" s="265"/>
      <c r="T59" s="265"/>
      <c r="U59" s="268"/>
    </row>
    <row r="60" spans="1:21" x14ac:dyDescent="0.25">
      <c r="A60" s="121" t="s">
        <v>180</v>
      </c>
      <c r="B60" s="122" t="s">
        <v>150</v>
      </c>
      <c r="C60" s="123">
        <v>446</v>
      </c>
      <c r="D60" s="124" t="s">
        <v>36</v>
      </c>
      <c r="E60" s="100" t="s">
        <v>14</v>
      </c>
      <c r="F60" s="101">
        <f>F55+1</f>
        <v>45607</v>
      </c>
      <c r="G60" s="101">
        <f>F60</f>
        <v>45607</v>
      </c>
      <c r="H60" s="149">
        <f>F60+1</f>
        <v>45608</v>
      </c>
      <c r="I60" s="271"/>
      <c r="J60" s="276"/>
      <c r="K60" s="277"/>
      <c r="L60" s="278"/>
      <c r="M60" s="265"/>
      <c r="N60" s="265"/>
      <c r="O60" s="265"/>
      <c r="P60" s="265"/>
      <c r="Q60" s="265"/>
      <c r="R60" s="265"/>
      <c r="S60" s="265"/>
      <c r="T60" s="265"/>
      <c r="U60" s="268"/>
    </row>
    <row r="61" spans="1:21" ht="15.75" thickBot="1" x14ac:dyDescent="0.3">
      <c r="A61" s="215" t="s">
        <v>241</v>
      </c>
      <c r="B61" s="109" t="s">
        <v>35</v>
      </c>
      <c r="C61" s="72">
        <v>445</v>
      </c>
      <c r="D61" s="110" t="s">
        <v>552</v>
      </c>
      <c r="E61" s="73" t="s">
        <v>14</v>
      </c>
      <c r="F61" s="74">
        <f>F55</f>
        <v>45606</v>
      </c>
      <c r="G61" s="74">
        <f>F61+1</f>
        <v>45607</v>
      </c>
      <c r="H61" s="188">
        <f>F61+1</f>
        <v>45607</v>
      </c>
      <c r="I61" s="272"/>
      <c r="J61" s="279"/>
      <c r="K61" s="280"/>
      <c r="L61" s="281"/>
      <c r="M61" s="266"/>
      <c r="N61" s="266"/>
      <c r="O61" s="266"/>
      <c r="P61" s="266"/>
      <c r="Q61" s="266"/>
      <c r="R61" s="266"/>
      <c r="S61" s="266"/>
      <c r="T61" s="266"/>
      <c r="U61" s="269"/>
    </row>
    <row r="62" spans="1:21" ht="15.75" thickBot="1" x14ac:dyDescent="0.3"/>
    <row r="63" spans="1:21" x14ac:dyDescent="0.25">
      <c r="A63" s="217" t="s">
        <v>82</v>
      </c>
      <c r="B63" s="54" t="s">
        <v>39</v>
      </c>
      <c r="C63" s="55">
        <v>447</v>
      </c>
      <c r="D63" s="56" t="s">
        <v>36</v>
      </c>
      <c r="E63" s="57" t="s">
        <v>37</v>
      </c>
      <c r="F63" s="58">
        <f t="shared" ref="F63" si="6">F55+7</f>
        <v>45613</v>
      </c>
      <c r="G63" s="58">
        <f>F63+1</f>
        <v>45614</v>
      </c>
      <c r="H63" s="151">
        <f>F63+4</f>
        <v>45617</v>
      </c>
      <c r="I63" s="270" t="s">
        <v>534</v>
      </c>
      <c r="J63" s="273" t="s">
        <v>535</v>
      </c>
      <c r="K63" s="274"/>
      <c r="L63" s="275"/>
      <c r="M63" s="264">
        <f>M55+7</f>
        <v>45622</v>
      </c>
      <c r="N63" s="264">
        <f>M63+1</f>
        <v>45623</v>
      </c>
      <c r="O63" s="264">
        <f>M63+33</f>
        <v>45655</v>
      </c>
      <c r="P63" s="264">
        <f>M63+36</f>
        <v>45658</v>
      </c>
      <c r="Q63" s="264">
        <f>M63+40</f>
        <v>45662</v>
      </c>
      <c r="R63" s="264">
        <f>M63+45</f>
        <v>45667</v>
      </c>
      <c r="S63" s="264">
        <f>M63+50</f>
        <v>45672</v>
      </c>
      <c r="T63" s="264">
        <f>S63+11</f>
        <v>45683</v>
      </c>
      <c r="U63" s="267" t="s">
        <v>141</v>
      </c>
    </row>
    <row r="64" spans="1:21" x14ac:dyDescent="0.25">
      <c r="A64" s="59" t="s">
        <v>82</v>
      </c>
      <c r="B64" s="60" t="s">
        <v>39</v>
      </c>
      <c r="C64" s="61">
        <v>447</v>
      </c>
      <c r="D64" s="62" t="s">
        <v>36</v>
      </c>
      <c r="E64" s="63" t="s">
        <v>40</v>
      </c>
      <c r="F64" s="64">
        <f>F63+3</f>
        <v>45616</v>
      </c>
      <c r="G64" s="64">
        <f>F64+1</f>
        <v>45617</v>
      </c>
      <c r="H64" s="148">
        <f>F64+1</f>
        <v>45617</v>
      </c>
      <c r="I64" s="271"/>
      <c r="J64" s="276"/>
      <c r="K64" s="277"/>
      <c r="L64" s="278"/>
      <c r="M64" s="265"/>
      <c r="N64" s="265"/>
      <c r="O64" s="265"/>
      <c r="P64" s="265"/>
      <c r="Q64" s="265"/>
      <c r="R64" s="265"/>
      <c r="S64" s="265"/>
      <c r="T64" s="265"/>
      <c r="U64" s="268"/>
    </row>
    <row r="65" spans="1:21" x14ac:dyDescent="0.25">
      <c r="A65" s="204" t="s">
        <v>533</v>
      </c>
      <c r="B65" s="75" t="s">
        <v>35</v>
      </c>
      <c r="C65" s="67">
        <v>447</v>
      </c>
      <c r="D65" s="68" t="s">
        <v>36</v>
      </c>
      <c r="E65" s="69" t="s">
        <v>41</v>
      </c>
      <c r="F65" s="70">
        <f>F57+7</f>
        <v>45614</v>
      </c>
      <c r="G65" s="70">
        <f>F65+1</f>
        <v>45615</v>
      </c>
      <c r="H65" s="187">
        <f>F65+2</f>
        <v>45616</v>
      </c>
      <c r="I65" s="271"/>
      <c r="J65" s="276"/>
      <c r="K65" s="277"/>
      <c r="L65" s="278"/>
      <c r="M65" s="265"/>
      <c r="N65" s="265"/>
      <c r="O65" s="265"/>
      <c r="P65" s="265"/>
      <c r="Q65" s="265"/>
      <c r="R65" s="265"/>
      <c r="S65" s="265"/>
      <c r="T65" s="265"/>
      <c r="U65" s="268"/>
    </row>
    <row r="66" spans="1:21" x14ac:dyDescent="0.25">
      <c r="A66" s="204" t="s">
        <v>177</v>
      </c>
      <c r="B66" s="66" t="s">
        <v>76</v>
      </c>
      <c r="C66" s="67">
        <v>444</v>
      </c>
      <c r="D66" s="68" t="s">
        <v>77</v>
      </c>
      <c r="E66" s="69" t="s">
        <v>41</v>
      </c>
      <c r="F66" s="70">
        <f>F63</f>
        <v>45613</v>
      </c>
      <c r="G66" s="70">
        <f>F66+1</f>
        <v>45614</v>
      </c>
      <c r="H66" s="187">
        <f>F66+4</f>
        <v>45617</v>
      </c>
      <c r="I66" s="271"/>
      <c r="J66" s="276"/>
      <c r="K66" s="277"/>
      <c r="L66" s="278"/>
      <c r="M66" s="265"/>
      <c r="N66" s="265"/>
      <c r="O66" s="265"/>
      <c r="P66" s="265"/>
      <c r="Q66" s="265"/>
      <c r="R66" s="265"/>
      <c r="S66" s="265"/>
      <c r="T66" s="265"/>
      <c r="U66" s="268"/>
    </row>
    <row r="67" spans="1:21" x14ac:dyDescent="0.25">
      <c r="A67" s="204" t="s">
        <v>338</v>
      </c>
      <c r="B67" s="66" t="s">
        <v>42</v>
      </c>
      <c r="C67" s="67">
        <v>445</v>
      </c>
      <c r="D67" s="68" t="s">
        <v>77</v>
      </c>
      <c r="E67" s="69" t="s">
        <v>41</v>
      </c>
      <c r="F67" s="70">
        <f>F63+1</f>
        <v>45614</v>
      </c>
      <c r="G67" s="70">
        <f>F67+1</f>
        <v>45615</v>
      </c>
      <c r="H67" s="187">
        <f>F67+2</f>
        <v>45616</v>
      </c>
      <c r="I67" s="271"/>
      <c r="J67" s="276"/>
      <c r="K67" s="277"/>
      <c r="L67" s="278"/>
      <c r="M67" s="265"/>
      <c r="N67" s="265"/>
      <c r="O67" s="265"/>
      <c r="P67" s="265"/>
      <c r="Q67" s="265"/>
      <c r="R67" s="265"/>
      <c r="S67" s="265"/>
      <c r="T67" s="265"/>
      <c r="U67" s="268"/>
    </row>
    <row r="68" spans="1:21" x14ac:dyDescent="0.25">
      <c r="A68" s="223" t="s">
        <v>532</v>
      </c>
      <c r="B68" s="122" t="s">
        <v>150</v>
      </c>
      <c r="C68" s="123">
        <v>447</v>
      </c>
      <c r="D68" s="124" t="s">
        <v>36</v>
      </c>
      <c r="E68" s="100" t="s">
        <v>14</v>
      </c>
      <c r="F68" s="101">
        <f>F63+1</f>
        <v>45614</v>
      </c>
      <c r="G68" s="101">
        <f>F68</f>
        <v>45614</v>
      </c>
      <c r="H68" s="149">
        <f>F68+1</f>
        <v>45615</v>
      </c>
      <c r="I68" s="271"/>
      <c r="J68" s="276"/>
      <c r="K68" s="277"/>
      <c r="L68" s="278"/>
      <c r="M68" s="265"/>
      <c r="N68" s="265"/>
      <c r="O68" s="265"/>
      <c r="P68" s="265"/>
      <c r="Q68" s="265"/>
      <c r="R68" s="265"/>
      <c r="S68" s="265"/>
      <c r="T68" s="265"/>
      <c r="U68" s="268"/>
    </row>
    <row r="69" spans="1:21" ht="15.75" thickBot="1" x14ac:dyDescent="0.3">
      <c r="A69" s="215" t="s">
        <v>48</v>
      </c>
      <c r="B69" s="109" t="s">
        <v>35</v>
      </c>
      <c r="C69" s="72">
        <v>446</v>
      </c>
      <c r="D69" s="110" t="s">
        <v>552</v>
      </c>
      <c r="E69" s="73" t="s">
        <v>14</v>
      </c>
      <c r="F69" s="74">
        <f>F63</f>
        <v>45613</v>
      </c>
      <c r="G69" s="74">
        <f>F69+1</f>
        <v>45614</v>
      </c>
      <c r="H69" s="188">
        <f>F69+1</f>
        <v>45614</v>
      </c>
      <c r="I69" s="272"/>
      <c r="J69" s="279"/>
      <c r="K69" s="280"/>
      <c r="L69" s="281"/>
      <c r="M69" s="266"/>
      <c r="N69" s="266"/>
      <c r="O69" s="266"/>
      <c r="P69" s="266"/>
      <c r="Q69" s="266"/>
      <c r="R69" s="266"/>
      <c r="S69" s="266"/>
      <c r="T69" s="266"/>
      <c r="U69" s="269"/>
    </row>
    <row r="70" spans="1:21" ht="15.75" thickBot="1" x14ac:dyDescent="0.3"/>
    <row r="71" spans="1:21" x14ac:dyDescent="0.25">
      <c r="A71" s="217" t="s">
        <v>47</v>
      </c>
      <c r="B71" s="54" t="s">
        <v>39</v>
      </c>
      <c r="C71" s="55">
        <v>448</v>
      </c>
      <c r="D71" s="56" t="s">
        <v>36</v>
      </c>
      <c r="E71" s="57" t="s">
        <v>37</v>
      </c>
      <c r="F71" s="58">
        <f t="shared" ref="F71" si="7">F63+7</f>
        <v>45620</v>
      </c>
      <c r="G71" s="58">
        <f>F71+1</f>
        <v>45621</v>
      </c>
      <c r="H71" s="151">
        <f>F71+4</f>
        <v>45624</v>
      </c>
      <c r="I71" s="270" t="s">
        <v>562</v>
      </c>
      <c r="J71" s="273" t="s">
        <v>563</v>
      </c>
      <c r="K71" s="274"/>
      <c r="L71" s="275"/>
      <c r="M71" s="264">
        <f>M63+7</f>
        <v>45629</v>
      </c>
      <c r="N71" s="264">
        <f>M71+1</f>
        <v>45630</v>
      </c>
      <c r="O71" s="264">
        <f>M71+33</f>
        <v>45662</v>
      </c>
      <c r="P71" s="264">
        <f>M71+36</f>
        <v>45665</v>
      </c>
      <c r="Q71" s="264">
        <f>M71+40</f>
        <v>45669</v>
      </c>
      <c r="R71" s="264">
        <f>M71+45</f>
        <v>45674</v>
      </c>
      <c r="S71" s="264">
        <f>M71+50</f>
        <v>45679</v>
      </c>
      <c r="T71" s="264">
        <f>S71+11</f>
        <v>45690</v>
      </c>
      <c r="U71" s="267" t="s">
        <v>141</v>
      </c>
    </row>
    <row r="72" spans="1:21" x14ac:dyDescent="0.25">
      <c r="A72" s="59" t="s">
        <v>47</v>
      </c>
      <c r="B72" s="60" t="s">
        <v>39</v>
      </c>
      <c r="C72" s="61">
        <v>448</v>
      </c>
      <c r="D72" s="62" t="s">
        <v>36</v>
      </c>
      <c r="E72" s="63" t="s">
        <v>40</v>
      </c>
      <c r="F72" s="64">
        <f>F71+3</f>
        <v>45623</v>
      </c>
      <c r="G72" s="64">
        <f>F72+1</f>
        <v>45624</v>
      </c>
      <c r="H72" s="148">
        <f>F72+1</f>
        <v>45624</v>
      </c>
      <c r="I72" s="271"/>
      <c r="J72" s="276"/>
      <c r="K72" s="277"/>
      <c r="L72" s="278"/>
      <c r="M72" s="265"/>
      <c r="N72" s="265"/>
      <c r="O72" s="265"/>
      <c r="P72" s="265"/>
      <c r="Q72" s="265"/>
      <c r="R72" s="265"/>
      <c r="S72" s="265"/>
      <c r="T72" s="265"/>
      <c r="U72" s="268"/>
    </row>
    <row r="73" spans="1:21" x14ac:dyDescent="0.25">
      <c r="A73" s="204" t="s">
        <v>415</v>
      </c>
      <c r="B73" s="75" t="s">
        <v>35</v>
      </c>
      <c r="C73" s="67">
        <v>448</v>
      </c>
      <c r="D73" s="68" t="s">
        <v>36</v>
      </c>
      <c r="E73" s="69" t="s">
        <v>41</v>
      </c>
      <c r="F73" s="70">
        <f>F65+7</f>
        <v>45621</v>
      </c>
      <c r="G73" s="70">
        <f>F73+1</f>
        <v>45622</v>
      </c>
      <c r="H73" s="187">
        <f>F73+2</f>
        <v>45623</v>
      </c>
      <c r="I73" s="271"/>
      <c r="J73" s="276"/>
      <c r="K73" s="277"/>
      <c r="L73" s="278"/>
      <c r="M73" s="265"/>
      <c r="N73" s="265"/>
      <c r="O73" s="265"/>
      <c r="P73" s="265"/>
      <c r="Q73" s="265"/>
      <c r="R73" s="265"/>
      <c r="S73" s="265"/>
      <c r="T73" s="265"/>
      <c r="U73" s="268"/>
    </row>
    <row r="74" spans="1:21" x14ac:dyDescent="0.25">
      <c r="A74" s="204" t="s">
        <v>289</v>
      </c>
      <c r="B74" s="66" t="s">
        <v>76</v>
      </c>
      <c r="C74" s="67">
        <v>445</v>
      </c>
      <c r="D74" s="68" t="s">
        <v>77</v>
      </c>
      <c r="E74" s="69" t="s">
        <v>41</v>
      </c>
      <c r="F74" s="70">
        <f>F71</f>
        <v>45620</v>
      </c>
      <c r="G74" s="70">
        <f>F74+1</f>
        <v>45621</v>
      </c>
      <c r="H74" s="187">
        <f>F74+4</f>
        <v>45624</v>
      </c>
      <c r="I74" s="271"/>
      <c r="J74" s="276"/>
      <c r="K74" s="277"/>
      <c r="L74" s="278"/>
      <c r="M74" s="265"/>
      <c r="N74" s="265"/>
      <c r="O74" s="265"/>
      <c r="P74" s="265"/>
      <c r="Q74" s="265"/>
      <c r="R74" s="265"/>
      <c r="S74" s="265"/>
      <c r="T74" s="265"/>
      <c r="U74" s="268"/>
    </row>
    <row r="75" spans="1:21" x14ac:dyDescent="0.25">
      <c r="A75" s="204" t="s">
        <v>323</v>
      </c>
      <c r="B75" s="66" t="s">
        <v>42</v>
      </c>
      <c r="C75" s="67">
        <v>446</v>
      </c>
      <c r="D75" s="68" t="s">
        <v>77</v>
      </c>
      <c r="E75" s="69" t="s">
        <v>41</v>
      </c>
      <c r="F75" s="70">
        <f>F71+1</f>
        <v>45621</v>
      </c>
      <c r="G75" s="70">
        <f>F75+1</f>
        <v>45622</v>
      </c>
      <c r="H75" s="187">
        <f>F75+2</f>
        <v>45623</v>
      </c>
      <c r="I75" s="271"/>
      <c r="J75" s="276"/>
      <c r="K75" s="277"/>
      <c r="L75" s="278"/>
      <c r="M75" s="265"/>
      <c r="N75" s="265"/>
      <c r="O75" s="265"/>
      <c r="P75" s="265"/>
      <c r="Q75" s="265"/>
      <c r="R75" s="265"/>
      <c r="S75" s="265"/>
      <c r="T75" s="265"/>
      <c r="U75" s="268"/>
    </row>
    <row r="76" spans="1:21" x14ac:dyDescent="0.25">
      <c r="A76" s="223" t="s">
        <v>316</v>
      </c>
      <c r="B76" s="122" t="s">
        <v>150</v>
      </c>
      <c r="C76" s="123">
        <v>448</v>
      </c>
      <c r="D76" s="124" t="s">
        <v>36</v>
      </c>
      <c r="E76" s="100" t="s">
        <v>14</v>
      </c>
      <c r="F76" s="101">
        <f>F71+1</f>
        <v>45621</v>
      </c>
      <c r="G76" s="101">
        <f>F76</f>
        <v>45621</v>
      </c>
      <c r="H76" s="149">
        <f>F76+1</f>
        <v>45622</v>
      </c>
      <c r="I76" s="271"/>
      <c r="J76" s="276"/>
      <c r="K76" s="277"/>
      <c r="L76" s="278"/>
      <c r="M76" s="265"/>
      <c r="N76" s="265"/>
      <c r="O76" s="265"/>
      <c r="P76" s="265"/>
      <c r="Q76" s="265"/>
      <c r="R76" s="265"/>
      <c r="S76" s="265"/>
      <c r="T76" s="265"/>
      <c r="U76" s="268"/>
    </row>
    <row r="77" spans="1:21" ht="15.75" thickBot="1" x14ac:dyDescent="0.3">
      <c r="A77" s="215" t="s">
        <v>330</v>
      </c>
      <c r="B77" s="109" t="s">
        <v>35</v>
      </c>
      <c r="C77" s="72">
        <v>447</v>
      </c>
      <c r="D77" s="110" t="s">
        <v>552</v>
      </c>
      <c r="E77" s="73" t="s">
        <v>14</v>
      </c>
      <c r="F77" s="74">
        <f>F71</f>
        <v>45620</v>
      </c>
      <c r="G77" s="74">
        <f>F77+1</f>
        <v>45621</v>
      </c>
      <c r="H77" s="188">
        <f>F77+1</f>
        <v>45621</v>
      </c>
      <c r="I77" s="272"/>
      <c r="J77" s="279"/>
      <c r="K77" s="280"/>
      <c r="L77" s="281"/>
      <c r="M77" s="266"/>
      <c r="N77" s="266"/>
      <c r="O77" s="266"/>
      <c r="P77" s="266"/>
      <c r="Q77" s="266"/>
      <c r="R77" s="266"/>
      <c r="S77" s="266"/>
      <c r="T77" s="266"/>
      <c r="U77" s="269"/>
    </row>
    <row r="78" spans="1:21" x14ac:dyDescent="0.25">
      <c r="A78" s="13" t="s">
        <v>52</v>
      </c>
      <c r="B78" s="14"/>
      <c r="C78" s="14"/>
      <c r="D78" s="14"/>
      <c r="E78" s="17"/>
      <c r="F78" s="14"/>
      <c r="G78" s="14"/>
      <c r="H78" s="14"/>
      <c r="I78" s="51"/>
      <c r="J78" s="128"/>
      <c r="K78" s="128"/>
      <c r="L78" s="128"/>
      <c r="M78" s="129"/>
      <c r="N78" s="129"/>
      <c r="O78" s="1"/>
      <c r="P78" s="129"/>
      <c r="Q78" s="1"/>
      <c r="R78" s="129"/>
      <c r="S78" s="129"/>
      <c r="T78" s="129"/>
      <c r="U78" s="130"/>
    </row>
    <row r="79" spans="1:21" x14ac:dyDescent="0.25">
      <c r="A79" s="1"/>
      <c r="B79" s="1"/>
      <c r="C79" s="1"/>
      <c r="D79" s="5"/>
      <c r="E79" s="20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x14ac:dyDescent="0.25">
      <c r="A80" s="292" t="s">
        <v>53</v>
      </c>
      <c r="B80" s="293"/>
      <c r="C80" s="293"/>
      <c r="D80" s="293"/>
      <c r="E80" s="293"/>
      <c r="F80" s="294"/>
      <c r="G80" s="295" t="s">
        <v>530</v>
      </c>
      <c r="H80" s="296"/>
      <c r="I80" s="296"/>
      <c r="J80" s="296"/>
      <c r="K80" s="296"/>
      <c r="L80" s="296"/>
      <c r="M80" s="296"/>
      <c r="N80" s="296"/>
      <c r="O80" s="296"/>
      <c r="P80" s="296"/>
      <c r="Q80" s="296"/>
      <c r="R80" s="296"/>
      <c r="S80" s="296"/>
      <c r="T80" s="296"/>
      <c r="U80" s="297"/>
    </row>
    <row r="81" spans="1:21" x14ac:dyDescent="0.25">
      <c r="A81" s="298"/>
      <c r="B81" s="287"/>
      <c r="C81" s="287"/>
      <c r="D81" s="287"/>
      <c r="E81" s="287"/>
      <c r="F81" s="288"/>
      <c r="G81" s="299"/>
      <c r="H81" s="300"/>
      <c r="I81" s="300"/>
      <c r="J81" s="300"/>
      <c r="K81" s="300"/>
      <c r="L81" s="300"/>
      <c r="M81" s="300"/>
      <c r="N81" s="300"/>
      <c r="O81" s="300"/>
      <c r="P81" s="300"/>
      <c r="Q81" s="300"/>
      <c r="R81" s="300"/>
      <c r="S81" s="300"/>
      <c r="T81" s="300"/>
      <c r="U81" s="301"/>
    </row>
    <row r="82" spans="1:21" x14ac:dyDescent="0.25">
      <c r="A82" s="298"/>
      <c r="B82" s="287"/>
      <c r="C82" s="287"/>
      <c r="D82" s="287"/>
      <c r="E82" s="287"/>
      <c r="F82" s="288"/>
      <c r="G82" s="295"/>
      <c r="H82" s="296"/>
      <c r="I82" s="296"/>
      <c r="J82" s="296"/>
      <c r="K82" s="296"/>
      <c r="L82" s="296"/>
      <c r="M82" s="296"/>
      <c r="N82" s="296"/>
      <c r="O82" s="296"/>
      <c r="P82" s="296"/>
      <c r="Q82" s="296"/>
      <c r="R82" s="296"/>
      <c r="S82" s="296"/>
      <c r="T82" s="296"/>
      <c r="U82" s="297"/>
    </row>
    <row r="83" spans="1:21" x14ac:dyDescent="0.25">
      <c r="A83" s="286"/>
      <c r="B83" s="287"/>
      <c r="C83" s="287"/>
      <c r="D83" s="287"/>
      <c r="E83" s="287"/>
      <c r="F83" s="288"/>
      <c r="G83" s="289"/>
      <c r="H83" s="290"/>
      <c r="I83" s="290"/>
      <c r="J83" s="290"/>
      <c r="K83" s="290"/>
      <c r="L83" s="290"/>
      <c r="M83" s="290"/>
      <c r="N83" s="290"/>
      <c r="O83" s="290"/>
      <c r="P83" s="290"/>
      <c r="Q83" s="290"/>
      <c r="R83" s="290"/>
      <c r="S83" s="290"/>
      <c r="T83" s="290"/>
      <c r="U83" s="291"/>
    </row>
    <row r="84" spans="1:21" x14ac:dyDescent="0.25">
      <c r="A84" s="1"/>
      <c r="B84" s="1"/>
      <c r="C84" s="1"/>
      <c r="D84" s="5"/>
      <c r="E84" s="5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x14ac:dyDescent="0.25">
      <c r="A85" s="1"/>
      <c r="B85" s="1"/>
      <c r="C85" s="1"/>
      <c r="D85" s="5"/>
      <c r="E85" s="5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5.75" x14ac:dyDescent="0.3">
      <c r="A86" s="15" t="s">
        <v>54</v>
      </c>
      <c r="B86" s="16"/>
      <c r="C86" s="16"/>
      <c r="D86" s="17"/>
      <c r="E86" s="5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"/>
    </row>
    <row r="87" spans="1:21" ht="15.75" x14ac:dyDescent="0.3">
      <c r="A87" s="18" t="s">
        <v>55</v>
      </c>
      <c r="B87" s="19"/>
      <c r="C87" s="19"/>
      <c r="D87" s="20"/>
      <c r="E87" s="5"/>
      <c r="F87" s="18"/>
      <c r="G87" s="19"/>
      <c r="H87" s="18" t="s">
        <v>56</v>
      </c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"/>
    </row>
    <row r="88" spans="1:21" ht="15.75" x14ac:dyDescent="0.3">
      <c r="A88" s="18" t="s">
        <v>57</v>
      </c>
      <c r="B88" s="19"/>
      <c r="C88" s="19"/>
      <c r="D88" s="20"/>
      <c r="E88" s="5"/>
      <c r="F88" s="18"/>
      <c r="G88" s="19"/>
      <c r="H88" s="18" t="s">
        <v>58</v>
      </c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"/>
    </row>
    <row r="89" spans="1:21" x14ac:dyDescent="0.25">
      <c r="A89" s="1" t="s">
        <v>59</v>
      </c>
      <c r="B89" s="1"/>
      <c r="C89" s="1"/>
      <c r="D89" s="5"/>
      <c r="E89" s="5"/>
      <c r="F89" s="1"/>
      <c r="G89" s="1"/>
      <c r="H89" s="1" t="s">
        <v>60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x14ac:dyDescent="0.25">
      <c r="A90" s="21" t="s">
        <v>61</v>
      </c>
      <c r="B90" s="1"/>
      <c r="C90" s="1"/>
      <c r="D90" s="5"/>
      <c r="E90" s="5"/>
      <c r="F90" s="1"/>
      <c r="G90" s="1"/>
      <c r="H90" s="21" t="s">
        <v>62</v>
      </c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1"/>
    </row>
    <row r="91" spans="1:21" x14ac:dyDescent="0.25">
      <c r="A91" s="1"/>
      <c r="B91" s="1"/>
      <c r="C91" s="1"/>
      <c r="D91" s="5"/>
      <c r="E91" s="5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x14ac:dyDescent="0.25">
      <c r="A92" s="1" t="s">
        <v>63</v>
      </c>
      <c r="B92" s="1"/>
      <c r="C92" s="1"/>
      <c r="D92" s="5"/>
      <c r="E92" s="5"/>
      <c r="F92" s="1"/>
      <c r="G92" s="1"/>
      <c r="H92" s="1" t="s">
        <v>64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x14ac:dyDescent="0.25">
      <c r="A93" s="21" t="s">
        <v>65</v>
      </c>
      <c r="B93" s="1"/>
      <c r="C93" s="1"/>
      <c r="D93" s="5"/>
      <c r="E93" s="5"/>
      <c r="F93" s="1"/>
      <c r="G93" s="1"/>
      <c r="H93" s="21" t="s">
        <v>66</v>
      </c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1"/>
    </row>
  </sheetData>
  <mergeCells count="117">
    <mergeCell ref="T71:T77"/>
    <mergeCell ref="U71:U77"/>
    <mergeCell ref="I71:I77"/>
    <mergeCell ref="J71:L77"/>
    <mergeCell ref="M71:M77"/>
    <mergeCell ref="N71:N77"/>
    <mergeCell ref="O71:O77"/>
    <mergeCell ref="P71:P77"/>
    <mergeCell ref="Q71:Q77"/>
    <mergeCell ref="R71:R77"/>
    <mergeCell ref="S71:S77"/>
    <mergeCell ref="T63:T69"/>
    <mergeCell ref="U63:U69"/>
    <mergeCell ref="I63:I69"/>
    <mergeCell ref="J63:L69"/>
    <mergeCell ref="M63:M69"/>
    <mergeCell ref="N63:N69"/>
    <mergeCell ref="O63:O69"/>
    <mergeCell ref="P63:P69"/>
    <mergeCell ref="Q63:Q69"/>
    <mergeCell ref="R63:R69"/>
    <mergeCell ref="S63:S69"/>
    <mergeCell ref="R55:R61"/>
    <mergeCell ref="S55:S61"/>
    <mergeCell ref="T55:T61"/>
    <mergeCell ref="U55:U61"/>
    <mergeCell ref="I39:I45"/>
    <mergeCell ref="J39:L45"/>
    <mergeCell ref="M39:M45"/>
    <mergeCell ref="N39:N45"/>
    <mergeCell ref="P39:P45"/>
    <mergeCell ref="O39:O45"/>
    <mergeCell ref="Q39:Q45"/>
    <mergeCell ref="I55:I61"/>
    <mergeCell ref="J55:L61"/>
    <mergeCell ref="M55:M61"/>
    <mergeCell ref="N55:N61"/>
    <mergeCell ref="O55:O61"/>
    <mergeCell ref="P55:P61"/>
    <mergeCell ref="Q55:Q61"/>
    <mergeCell ref="R47:R53"/>
    <mergeCell ref="S47:S53"/>
    <mergeCell ref="T47:T53"/>
    <mergeCell ref="U47:U53"/>
    <mergeCell ref="O47:O53"/>
    <mergeCell ref="Q47:Q53"/>
    <mergeCell ref="A83:F83"/>
    <mergeCell ref="G83:U83"/>
    <mergeCell ref="A80:F80"/>
    <mergeCell ref="G80:U80"/>
    <mergeCell ref="A81:F81"/>
    <mergeCell ref="G81:U81"/>
    <mergeCell ref="A82:F82"/>
    <mergeCell ref="G82:U82"/>
    <mergeCell ref="I47:I53"/>
    <mergeCell ref="J47:L53"/>
    <mergeCell ref="M47:M53"/>
    <mergeCell ref="N47:N53"/>
    <mergeCell ref="P47:P53"/>
    <mergeCell ref="R23:R29"/>
    <mergeCell ref="I7:I13"/>
    <mergeCell ref="J7:L13"/>
    <mergeCell ref="M7:M13"/>
    <mergeCell ref="N7:N13"/>
    <mergeCell ref="P7:P13"/>
    <mergeCell ref="Q7:Q13"/>
    <mergeCell ref="I23:I29"/>
    <mergeCell ref="J23:L29"/>
    <mergeCell ref="M23:M29"/>
    <mergeCell ref="N23:N29"/>
    <mergeCell ref="P23:P29"/>
    <mergeCell ref="O23:O29"/>
    <mergeCell ref="Q23:Q29"/>
    <mergeCell ref="O7:O13"/>
    <mergeCell ref="I15:I21"/>
    <mergeCell ref="J15:L21"/>
    <mergeCell ref="M15:M21"/>
    <mergeCell ref="N15:N21"/>
    <mergeCell ref="P15:P21"/>
    <mergeCell ref="O15:O21"/>
    <mergeCell ref="Q15:Q21"/>
    <mergeCell ref="U5:U6"/>
    <mergeCell ref="I5:I6"/>
    <mergeCell ref="J5:L6"/>
    <mergeCell ref="M5:N5"/>
    <mergeCell ref="O5:T5"/>
    <mergeCell ref="A4:F4"/>
    <mergeCell ref="A5:A6"/>
    <mergeCell ref="B5:D6"/>
    <mergeCell ref="E5:E6"/>
    <mergeCell ref="F5:G5"/>
    <mergeCell ref="R7:R13"/>
    <mergeCell ref="S7:S13"/>
    <mergeCell ref="T7:T13"/>
    <mergeCell ref="U7:U13"/>
    <mergeCell ref="T15:T21"/>
    <mergeCell ref="U15:U21"/>
    <mergeCell ref="S23:S29"/>
    <mergeCell ref="T23:T29"/>
    <mergeCell ref="U23:U29"/>
    <mergeCell ref="R15:R21"/>
    <mergeCell ref="S15:S21"/>
    <mergeCell ref="R39:R45"/>
    <mergeCell ref="S39:S45"/>
    <mergeCell ref="T39:T45"/>
    <mergeCell ref="U39:U45"/>
    <mergeCell ref="T31:T37"/>
    <mergeCell ref="U31:U37"/>
    <mergeCell ref="I31:I37"/>
    <mergeCell ref="J31:L37"/>
    <mergeCell ref="M31:M37"/>
    <mergeCell ref="N31:N37"/>
    <mergeCell ref="P31:P37"/>
    <mergeCell ref="Q31:Q37"/>
    <mergeCell ref="O31:O37"/>
    <mergeCell ref="R31:R37"/>
    <mergeCell ref="S31:S37"/>
  </mergeCells>
  <conditionalFormatting sqref="F9:H9">
    <cfRule type="timePeriod" dxfId="294" priority="23" timePeriod="lastMonth">
      <formula>AND(MONTH(F9)=MONTH(EDATE(TODAY(),0-1)),YEAR(F9)=YEAR(EDATE(TODAY(),0-1)))</formula>
    </cfRule>
  </conditionalFormatting>
  <conditionalFormatting sqref="F11:H11">
    <cfRule type="timePeriod" dxfId="293" priority="22" timePeriod="lastMonth">
      <formula>AND(MONTH(F11)=MONTH(EDATE(TODAY(),0-1)),YEAR(F11)=YEAR(EDATE(TODAY(),0-1)))</formula>
    </cfRule>
  </conditionalFormatting>
  <conditionalFormatting sqref="F17:H17">
    <cfRule type="timePeriod" dxfId="292" priority="21" timePeriod="lastMonth">
      <formula>AND(MONTH(F17)=MONTH(EDATE(TODAY(),0-1)),YEAR(F17)=YEAR(EDATE(TODAY(),0-1)))</formula>
    </cfRule>
  </conditionalFormatting>
  <conditionalFormatting sqref="F19:H19">
    <cfRule type="timePeriod" dxfId="291" priority="20" timePeriod="lastMonth">
      <formula>AND(MONTH(F19)=MONTH(EDATE(TODAY(),0-1)),YEAR(F19)=YEAR(EDATE(TODAY(),0-1)))</formula>
    </cfRule>
  </conditionalFormatting>
  <conditionalFormatting sqref="F25:H25">
    <cfRule type="timePeriod" dxfId="290" priority="13" timePeriod="lastMonth">
      <formula>AND(MONTH(F25)=MONTH(EDATE(TODAY(),0-1)),YEAR(F25)=YEAR(EDATE(TODAY(),0-1)))</formula>
    </cfRule>
  </conditionalFormatting>
  <conditionalFormatting sqref="F27:H27">
    <cfRule type="timePeriod" dxfId="289" priority="18" timePeriod="lastMonth">
      <formula>AND(MONTH(F27)=MONTH(EDATE(TODAY(),0-1)),YEAR(F27)=YEAR(EDATE(TODAY(),0-1)))</formula>
    </cfRule>
  </conditionalFormatting>
  <conditionalFormatting sqref="F33:H33">
    <cfRule type="timePeriod" dxfId="288" priority="12" timePeriod="lastMonth">
      <formula>AND(MONTH(F33)=MONTH(EDATE(TODAY(),0-1)),YEAR(F33)=YEAR(EDATE(TODAY(),0-1)))</formula>
    </cfRule>
  </conditionalFormatting>
  <conditionalFormatting sqref="F35:H35">
    <cfRule type="timePeriod" dxfId="287" priority="16" timePeriod="lastMonth">
      <formula>AND(MONTH(F35)=MONTH(EDATE(TODAY(),0-1)),YEAR(F35)=YEAR(EDATE(TODAY(),0-1)))</formula>
    </cfRule>
  </conditionalFormatting>
  <conditionalFormatting sqref="F41:H41">
    <cfRule type="timePeriod" dxfId="286" priority="9" timePeriod="lastMonth">
      <formula>AND(MONTH(F41)=MONTH(EDATE(TODAY(),0-1)),YEAR(F41)=YEAR(EDATE(TODAY(),0-1)))</formula>
    </cfRule>
  </conditionalFormatting>
  <conditionalFormatting sqref="F43:H43">
    <cfRule type="timePeriod" dxfId="285" priority="10" timePeriod="lastMonth">
      <formula>AND(MONTH(F43)=MONTH(EDATE(TODAY(),0-1)),YEAR(F43)=YEAR(EDATE(TODAY(),0-1)))</formula>
    </cfRule>
  </conditionalFormatting>
  <conditionalFormatting sqref="F49:H49">
    <cfRule type="timePeriod" dxfId="284" priority="7" timePeriod="lastMonth">
      <formula>AND(MONTH(F49)=MONTH(EDATE(TODAY(),0-1)),YEAR(F49)=YEAR(EDATE(TODAY(),0-1)))</formula>
    </cfRule>
  </conditionalFormatting>
  <conditionalFormatting sqref="F51:H51">
    <cfRule type="timePeriod" dxfId="283" priority="8" timePeriod="lastMonth">
      <formula>AND(MONTH(F51)=MONTH(EDATE(TODAY(),0-1)),YEAR(F51)=YEAR(EDATE(TODAY(),0-1)))</formula>
    </cfRule>
  </conditionalFormatting>
  <conditionalFormatting sqref="F57:H57">
    <cfRule type="timePeriod" dxfId="282" priority="5" timePeriod="lastMonth">
      <formula>AND(MONTH(F57)=MONTH(EDATE(TODAY(),0-1)),YEAR(F57)=YEAR(EDATE(TODAY(),0-1)))</formula>
    </cfRule>
  </conditionalFormatting>
  <conditionalFormatting sqref="F59:H59">
    <cfRule type="timePeriod" dxfId="281" priority="6" timePeriod="lastMonth">
      <formula>AND(MONTH(F59)=MONTH(EDATE(TODAY(),0-1)),YEAR(F59)=YEAR(EDATE(TODAY(),0-1)))</formula>
    </cfRule>
  </conditionalFormatting>
  <conditionalFormatting sqref="F65:H65">
    <cfRule type="timePeriod" dxfId="280" priority="3" timePeriod="lastMonth">
      <formula>AND(MONTH(F65)=MONTH(EDATE(TODAY(),0-1)),YEAR(F65)=YEAR(EDATE(TODAY(),0-1)))</formula>
    </cfRule>
  </conditionalFormatting>
  <conditionalFormatting sqref="F67:H67">
    <cfRule type="timePeriod" dxfId="279" priority="4" timePeriod="lastMonth">
      <formula>AND(MONTH(F67)=MONTH(EDATE(TODAY(),0-1)),YEAR(F67)=YEAR(EDATE(TODAY(),0-1)))</formula>
    </cfRule>
  </conditionalFormatting>
  <conditionalFormatting sqref="F73:H73">
    <cfRule type="timePeriod" dxfId="278" priority="1" timePeriod="lastMonth">
      <formula>AND(MONTH(F73)=MONTH(EDATE(TODAY(),0-1)),YEAR(F73)=YEAR(EDATE(TODAY(),0-1)))</formula>
    </cfRule>
  </conditionalFormatting>
  <conditionalFormatting sqref="F75:H75">
    <cfRule type="timePeriod" dxfId="277" priority="2" timePeriod="lastMonth">
      <formula>AND(MONTH(F75)=MONTH(EDATE(TODAY(),0-1)),YEAR(F75)=YEAR(EDATE(TODAY(),0-1)))</formula>
    </cfRule>
  </conditionalFormatting>
  <hyperlinks>
    <hyperlink ref="H93" r:id="rId1" xr:uid="{18BDD54B-C765-41FF-B1EB-FCD95DF21BD8}"/>
    <hyperlink ref="H90" r:id="rId2" xr:uid="{D43AA2F1-8A54-42F2-BB0E-644AFF26C668}"/>
    <hyperlink ref="A93" r:id="rId3" xr:uid="{77D5A931-BE3C-4116-B4B6-58310C4183DE}"/>
    <hyperlink ref="A90" r:id="rId4" xr:uid="{DD013140-832B-41CC-8B16-6E1D5D1214A0}"/>
  </hyperlinks>
  <pageMargins left="0.7" right="0.7" top="0.75" bottom="0.75" header="0.3" footer="0.3"/>
  <pageSetup orientation="portrait" r:id="rId5"/>
  <headerFooter>
    <oddFooter>&amp;L_x000D_&amp;1#&amp;"Calibri"&amp;10&amp;K000000 Sensitivity: Internal</oddFooter>
  </headerFooter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A30B1-EDEC-4928-902C-B6CA38A44C1F}">
  <dimension ref="A1:S93"/>
  <sheetViews>
    <sheetView workbookViewId="0">
      <selection activeCell="A3" sqref="A3"/>
    </sheetView>
  </sheetViews>
  <sheetFormatPr defaultRowHeight="15" x14ac:dyDescent="0.25"/>
  <cols>
    <col min="1" max="1" width="23.85546875" customWidth="1"/>
    <col min="2" max="2" width="3.85546875" customWidth="1"/>
    <col min="3" max="3" width="4.5703125" customWidth="1"/>
    <col min="4" max="4" width="2.5703125" customWidth="1"/>
    <col min="6" max="6" width="7.140625" bestFit="1" customWidth="1"/>
    <col min="9" max="9" width="20.7109375" bestFit="1" customWidth="1"/>
    <col min="15" max="15" width="9.140625" customWidth="1"/>
    <col min="17" max="17" width="9.140625" customWidth="1"/>
    <col min="19" max="19" width="61.140625" bestFit="1" customWidth="1"/>
  </cols>
  <sheetData>
    <row r="1" spans="1:19" ht="24.75" x14ac:dyDescent="0.5">
      <c r="A1" s="1" t="s">
        <v>19</v>
      </c>
      <c r="B1" s="2"/>
      <c r="C1" s="2"/>
      <c r="D1" s="3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4.75" x14ac:dyDescent="0.5">
      <c r="A2" s="4" t="s">
        <v>20</v>
      </c>
      <c r="B2" s="3" t="s">
        <v>362</v>
      </c>
      <c r="C2" s="1"/>
      <c r="D2" s="5"/>
      <c r="E2" s="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4.75" x14ac:dyDescent="0.5">
      <c r="A3" s="1"/>
      <c r="B3" s="6"/>
      <c r="C3" s="7"/>
      <c r="D3" s="4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6.5" thickBot="1" x14ac:dyDescent="0.3">
      <c r="A4" s="245" t="s">
        <v>414</v>
      </c>
      <c r="B4" s="246"/>
      <c r="C4" s="246"/>
      <c r="D4" s="246"/>
      <c r="E4" s="246"/>
      <c r="F4" s="246"/>
      <c r="G4" s="25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8"/>
    </row>
    <row r="5" spans="1:19" ht="26.25" thickBot="1" x14ac:dyDescent="0.3">
      <c r="A5" s="247" t="s">
        <v>22</v>
      </c>
      <c r="B5" s="249" t="s">
        <v>23</v>
      </c>
      <c r="C5" s="250"/>
      <c r="D5" s="251"/>
      <c r="E5" s="255" t="s">
        <v>24</v>
      </c>
      <c r="F5" s="257" t="s">
        <v>24</v>
      </c>
      <c r="G5" s="258"/>
      <c r="H5" s="49" t="s">
        <v>68</v>
      </c>
      <c r="I5" s="247" t="s">
        <v>363</v>
      </c>
      <c r="J5" s="249" t="s">
        <v>23</v>
      </c>
      <c r="K5" s="250"/>
      <c r="L5" s="250"/>
      <c r="M5" s="284" t="s">
        <v>70</v>
      </c>
      <c r="N5" s="285"/>
      <c r="O5" s="262" t="s">
        <v>27</v>
      </c>
      <c r="P5" s="262"/>
      <c r="Q5" s="262"/>
      <c r="R5" s="262"/>
      <c r="S5" s="259" t="s">
        <v>28</v>
      </c>
    </row>
    <row r="6" spans="1:19" ht="26.25" thickBot="1" x14ac:dyDescent="0.3">
      <c r="A6" s="248"/>
      <c r="B6" s="252"/>
      <c r="C6" s="253"/>
      <c r="D6" s="254"/>
      <c r="E6" s="256"/>
      <c r="F6" s="9" t="s">
        <v>29</v>
      </c>
      <c r="G6" s="9" t="s">
        <v>30</v>
      </c>
      <c r="H6" s="10" t="s">
        <v>29</v>
      </c>
      <c r="I6" s="248"/>
      <c r="J6" s="252"/>
      <c r="K6" s="253"/>
      <c r="L6" s="254"/>
      <c r="M6" s="9" t="s">
        <v>29</v>
      </c>
      <c r="N6" s="9" t="s">
        <v>30</v>
      </c>
      <c r="O6" s="10" t="s">
        <v>73</v>
      </c>
      <c r="P6" s="10" t="s">
        <v>72</v>
      </c>
      <c r="Q6" s="10" t="s">
        <v>71</v>
      </c>
      <c r="R6" s="10" t="s">
        <v>31</v>
      </c>
      <c r="S6" s="308"/>
    </row>
    <row r="7" spans="1:19" x14ac:dyDescent="0.25">
      <c r="A7" s="205" t="s">
        <v>229</v>
      </c>
      <c r="B7" s="80" t="s">
        <v>39</v>
      </c>
      <c r="C7" s="81">
        <v>439</v>
      </c>
      <c r="D7" s="82" t="s">
        <v>36</v>
      </c>
      <c r="E7" s="57" t="s">
        <v>37</v>
      </c>
      <c r="F7" s="58">
        <v>45557</v>
      </c>
      <c r="G7" s="58">
        <f>F7+1</f>
        <v>45558</v>
      </c>
      <c r="H7" s="151">
        <f>F7+4</f>
        <v>45561</v>
      </c>
      <c r="I7" s="270" t="s">
        <v>433</v>
      </c>
      <c r="J7" s="273" t="s">
        <v>384</v>
      </c>
      <c r="K7" s="274"/>
      <c r="L7" s="275"/>
      <c r="M7" s="264">
        <v>45568</v>
      </c>
      <c r="N7" s="264">
        <f>M7+1</f>
        <v>45569</v>
      </c>
      <c r="O7" s="264">
        <f>M7+40</f>
        <v>45608</v>
      </c>
      <c r="P7" s="264">
        <f>O7+2</f>
        <v>45610</v>
      </c>
      <c r="Q7" s="264">
        <f>O7+4</f>
        <v>45612</v>
      </c>
      <c r="R7" s="264">
        <f>O7+9</f>
        <v>45617</v>
      </c>
      <c r="S7" s="267"/>
    </row>
    <row r="8" spans="1:19" x14ac:dyDescent="0.25">
      <c r="A8" s="206" t="s">
        <v>229</v>
      </c>
      <c r="B8" s="60" t="s">
        <v>39</v>
      </c>
      <c r="C8" s="61">
        <v>439</v>
      </c>
      <c r="D8" s="62" t="s">
        <v>36</v>
      </c>
      <c r="E8" s="63" t="s">
        <v>40</v>
      </c>
      <c r="F8" s="64">
        <f>F7+3</f>
        <v>45560</v>
      </c>
      <c r="G8" s="64">
        <f>F8+1</f>
        <v>45561</v>
      </c>
      <c r="H8" s="148">
        <f>F8+1</f>
        <v>45561</v>
      </c>
      <c r="I8" s="271"/>
      <c r="J8" s="276"/>
      <c r="K8" s="277"/>
      <c r="L8" s="278"/>
      <c r="M8" s="265"/>
      <c r="N8" s="265"/>
      <c r="O8" s="265"/>
      <c r="P8" s="265"/>
      <c r="Q8" s="265"/>
      <c r="R8" s="265"/>
      <c r="S8" s="268"/>
    </row>
    <row r="9" spans="1:19" x14ac:dyDescent="0.25">
      <c r="A9" s="204" t="s">
        <v>331</v>
      </c>
      <c r="B9" s="75" t="s">
        <v>35</v>
      </c>
      <c r="C9" s="67">
        <v>439</v>
      </c>
      <c r="D9" s="68" t="s">
        <v>36</v>
      </c>
      <c r="E9" s="69" t="s">
        <v>41</v>
      </c>
      <c r="F9" s="70">
        <v>45558</v>
      </c>
      <c r="G9" s="70">
        <f>F9+1</f>
        <v>45559</v>
      </c>
      <c r="H9" s="187">
        <f>F9+2</f>
        <v>45560</v>
      </c>
      <c r="I9" s="271"/>
      <c r="J9" s="276"/>
      <c r="K9" s="277"/>
      <c r="L9" s="278"/>
      <c r="M9" s="265"/>
      <c r="N9" s="265"/>
      <c r="O9" s="265"/>
      <c r="P9" s="265"/>
      <c r="Q9" s="265"/>
      <c r="R9" s="265"/>
      <c r="S9" s="268"/>
    </row>
    <row r="10" spans="1:19" x14ac:dyDescent="0.25">
      <c r="A10" s="204" t="s">
        <v>289</v>
      </c>
      <c r="B10" s="66" t="s">
        <v>76</v>
      </c>
      <c r="C10" s="67">
        <v>436</v>
      </c>
      <c r="D10" s="68" t="s">
        <v>77</v>
      </c>
      <c r="E10" s="69" t="s">
        <v>41</v>
      </c>
      <c r="F10" s="70">
        <f>F7</f>
        <v>45557</v>
      </c>
      <c r="G10" s="70">
        <f>F10+1</f>
        <v>45558</v>
      </c>
      <c r="H10" s="187">
        <f>F10+4</f>
        <v>45561</v>
      </c>
      <c r="I10" s="271"/>
      <c r="J10" s="276"/>
      <c r="K10" s="277"/>
      <c r="L10" s="278"/>
      <c r="M10" s="265"/>
      <c r="N10" s="265"/>
      <c r="O10" s="265"/>
      <c r="P10" s="265"/>
      <c r="Q10" s="265"/>
      <c r="R10" s="265"/>
      <c r="S10" s="268"/>
    </row>
    <row r="11" spans="1:19" x14ac:dyDescent="0.25">
      <c r="A11" s="204" t="s">
        <v>379</v>
      </c>
      <c r="B11" s="66" t="s">
        <v>42</v>
      </c>
      <c r="C11" s="67">
        <v>437</v>
      </c>
      <c r="D11" s="68" t="s">
        <v>77</v>
      </c>
      <c r="E11" s="69" t="s">
        <v>41</v>
      </c>
      <c r="F11" s="70">
        <f>F7+1</f>
        <v>45558</v>
      </c>
      <c r="G11" s="70">
        <f>F11+1</f>
        <v>45559</v>
      </c>
      <c r="H11" s="187">
        <f>F11+2</f>
        <v>45560</v>
      </c>
      <c r="I11" s="271"/>
      <c r="J11" s="276"/>
      <c r="K11" s="277"/>
      <c r="L11" s="278"/>
      <c r="M11" s="265"/>
      <c r="N11" s="265"/>
      <c r="O11" s="265"/>
      <c r="P11" s="265"/>
      <c r="Q11" s="265"/>
      <c r="R11" s="265"/>
      <c r="S11" s="268"/>
    </row>
    <row r="12" spans="1:19" x14ac:dyDescent="0.25">
      <c r="A12" s="121" t="s">
        <v>377</v>
      </c>
      <c r="B12" s="122" t="s">
        <v>150</v>
      </c>
      <c r="C12" s="123">
        <v>439</v>
      </c>
      <c r="D12" s="124" t="s">
        <v>36</v>
      </c>
      <c r="E12" s="100" t="s">
        <v>14</v>
      </c>
      <c r="F12" s="101">
        <f>F7+1</f>
        <v>45558</v>
      </c>
      <c r="G12" s="101">
        <f>F12</f>
        <v>45558</v>
      </c>
      <c r="H12" s="149">
        <f>F12+1</f>
        <v>45559</v>
      </c>
      <c r="I12" s="271"/>
      <c r="J12" s="276"/>
      <c r="K12" s="277"/>
      <c r="L12" s="278"/>
      <c r="M12" s="265"/>
      <c r="N12" s="265"/>
      <c r="O12" s="265"/>
      <c r="P12" s="265"/>
      <c r="Q12" s="265"/>
      <c r="R12" s="265"/>
      <c r="S12" s="268"/>
    </row>
    <row r="13" spans="1:19" ht="15.75" thickBot="1" x14ac:dyDescent="0.3">
      <c r="A13" s="215" t="s">
        <v>329</v>
      </c>
      <c r="B13" s="109" t="s">
        <v>76</v>
      </c>
      <c r="C13" s="72">
        <v>436</v>
      </c>
      <c r="D13" s="110" t="s">
        <v>77</v>
      </c>
      <c r="E13" s="73" t="s">
        <v>14</v>
      </c>
      <c r="F13" s="74">
        <f>F7+3</f>
        <v>45560</v>
      </c>
      <c r="G13" s="74">
        <f>F13+1</f>
        <v>45561</v>
      </c>
      <c r="H13" s="188">
        <f>F13+1</f>
        <v>45561</v>
      </c>
      <c r="I13" s="304"/>
      <c r="J13" s="305"/>
      <c r="K13" s="306"/>
      <c r="L13" s="307"/>
      <c r="M13" s="302"/>
      <c r="N13" s="302"/>
      <c r="O13" s="266"/>
      <c r="P13" s="302"/>
      <c r="Q13" s="302"/>
      <c r="R13" s="302"/>
      <c r="S13" s="303"/>
    </row>
    <row r="14" spans="1:19" ht="15.75" thickBot="1" x14ac:dyDescent="0.3">
      <c r="D14" s="22"/>
      <c r="E14" s="22"/>
    </row>
    <row r="15" spans="1:19" x14ac:dyDescent="0.25">
      <c r="A15" s="53" t="s">
        <v>300</v>
      </c>
      <c r="B15" s="54" t="s">
        <v>39</v>
      </c>
      <c r="C15" s="55">
        <v>440</v>
      </c>
      <c r="D15" s="56" t="s">
        <v>36</v>
      </c>
      <c r="E15" s="57" t="s">
        <v>37</v>
      </c>
      <c r="F15" s="58">
        <f t="shared" ref="F15" si="0">F7+7</f>
        <v>45564</v>
      </c>
      <c r="G15" s="58">
        <f>F15+1</f>
        <v>45565</v>
      </c>
      <c r="H15" s="151">
        <f>F15+4</f>
        <v>45568</v>
      </c>
      <c r="I15" s="270" t="s">
        <v>431</v>
      </c>
      <c r="J15" s="273" t="s">
        <v>385</v>
      </c>
      <c r="K15" s="274"/>
      <c r="L15" s="275"/>
      <c r="M15" s="264">
        <f>M7+7</f>
        <v>45575</v>
      </c>
      <c r="N15" s="264">
        <f>M15+1</f>
        <v>45576</v>
      </c>
      <c r="O15" s="264">
        <f>M15+40</f>
        <v>45615</v>
      </c>
      <c r="P15" s="264">
        <f>O15+2</f>
        <v>45617</v>
      </c>
      <c r="Q15" s="264">
        <f>O15+4</f>
        <v>45619</v>
      </c>
      <c r="R15" s="264">
        <f>O15+9</f>
        <v>45624</v>
      </c>
      <c r="S15" s="267"/>
    </row>
    <row r="16" spans="1:19" x14ac:dyDescent="0.25">
      <c r="A16" s="59" t="s">
        <v>300</v>
      </c>
      <c r="B16" s="60" t="s">
        <v>39</v>
      </c>
      <c r="C16" s="61">
        <v>440</v>
      </c>
      <c r="D16" s="62" t="s">
        <v>36</v>
      </c>
      <c r="E16" s="63" t="s">
        <v>40</v>
      </c>
      <c r="F16" s="64">
        <f>F15+3</f>
        <v>45567</v>
      </c>
      <c r="G16" s="64">
        <f>F16+1</f>
        <v>45568</v>
      </c>
      <c r="H16" s="148">
        <f>F16+1</f>
        <v>45568</v>
      </c>
      <c r="I16" s="271"/>
      <c r="J16" s="276"/>
      <c r="K16" s="277"/>
      <c r="L16" s="278"/>
      <c r="M16" s="265"/>
      <c r="N16" s="265"/>
      <c r="O16" s="265"/>
      <c r="P16" s="265"/>
      <c r="Q16" s="265"/>
      <c r="R16" s="265"/>
      <c r="S16" s="268"/>
    </row>
    <row r="17" spans="1:19" x14ac:dyDescent="0.25">
      <c r="A17" s="65" t="s">
        <v>330</v>
      </c>
      <c r="B17" s="75" t="s">
        <v>35</v>
      </c>
      <c r="C17" s="67">
        <v>440</v>
      </c>
      <c r="D17" s="68" t="s">
        <v>36</v>
      </c>
      <c r="E17" s="69" t="s">
        <v>41</v>
      </c>
      <c r="F17" s="70">
        <v>45565</v>
      </c>
      <c r="G17" s="70">
        <f>F17+1</f>
        <v>45566</v>
      </c>
      <c r="H17" s="187">
        <f>F17+2</f>
        <v>45567</v>
      </c>
      <c r="I17" s="271"/>
      <c r="J17" s="276"/>
      <c r="K17" s="277"/>
      <c r="L17" s="278"/>
      <c r="M17" s="265"/>
      <c r="N17" s="265"/>
      <c r="O17" s="265"/>
      <c r="P17" s="265"/>
      <c r="Q17" s="265"/>
      <c r="R17" s="265"/>
      <c r="S17" s="268"/>
    </row>
    <row r="18" spans="1:19" x14ac:dyDescent="0.25">
      <c r="A18" s="204" t="s">
        <v>179</v>
      </c>
      <c r="B18" s="66" t="s">
        <v>76</v>
      </c>
      <c r="C18" s="67">
        <v>437</v>
      </c>
      <c r="D18" s="68" t="s">
        <v>77</v>
      </c>
      <c r="E18" s="69" t="s">
        <v>41</v>
      </c>
      <c r="F18" s="70">
        <f>F15</f>
        <v>45564</v>
      </c>
      <c r="G18" s="70">
        <f>F18+1</f>
        <v>45565</v>
      </c>
      <c r="H18" s="187">
        <f>F18+4</f>
        <v>45568</v>
      </c>
      <c r="I18" s="271"/>
      <c r="J18" s="276"/>
      <c r="K18" s="277"/>
      <c r="L18" s="278"/>
      <c r="M18" s="265"/>
      <c r="N18" s="265"/>
      <c r="O18" s="265"/>
      <c r="P18" s="265"/>
      <c r="Q18" s="265"/>
      <c r="R18" s="265"/>
      <c r="S18" s="268"/>
    </row>
    <row r="19" spans="1:19" x14ac:dyDescent="0.25">
      <c r="A19" s="204" t="s">
        <v>467</v>
      </c>
      <c r="B19" s="66" t="s">
        <v>42</v>
      </c>
      <c r="C19" s="67">
        <v>438</v>
      </c>
      <c r="D19" s="68" t="s">
        <v>77</v>
      </c>
      <c r="E19" s="69" t="s">
        <v>41</v>
      </c>
      <c r="F19" s="70">
        <f>F15+1</f>
        <v>45565</v>
      </c>
      <c r="G19" s="70">
        <f>F19+1</f>
        <v>45566</v>
      </c>
      <c r="H19" s="187">
        <f>F19+2</f>
        <v>45567</v>
      </c>
      <c r="I19" s="271"/>
      <c r="J19" s="276"/>
      <c r="K19" s="277"/>
      <c r="L19" s="278"/>
      <c r="M19" s="265"/>
      <c r="N19" s="265"/>
      <c r="O19" s="265"/>
      <c r="P19" s="265"/>
      <c r="Q19" s="265"/>
      <c r="R19" s="265"/>
      <c r="S19" s="268"/>
    </row>
    <row r="20" spans="1:19" x14ac:dyDescent="0.25">
      <c r="A20" s="121" t="s">
        <v>378</v>
      </c>
      <c r="B20" s="122" t="s">
        <v>150</v>
      </c>
      <c r="C20" s="123">
        <v>440</v>
      </c>
      <c r="D20" s="124" t="s">
        <v>36</v>
      </c>
      <c r="E20" s="100" t="s">
        <v>14</v>
      </c>
      <c r="F20" s="101">
        <f>F15+1</f>
        <v>45565</v>
      </c>
      <c r="G20" s="101">
        <f>F20</f>
        <v>45565</v>
      </c>
      <c r="H20" s="149">
        <f>F20+1</f>
        <v>45566</v>
      </c>
      <c r="I20" s="271"/>
      <c r="J20" s="276"/>
      <c r="K20" s="277"/>
      <c r="L20" s="278"/>
      <c r="M20" s="265"/>
      <c r="N20" s="265"/>
      <c r="O20" s="265"/>
      <c r="P20" s="265"/>
      <c r="Q20" s="265"/>
      <c r="R20" s="265"/>
      <c r="S20" s="268"/>
    </row>
    <row r="21" spans="1:19" ht="15.75" thickBot="1" x14ac:dyDescent="0.3">
      <c r="A21" s="215" t="s">
        <v>179</v>
      </c>
      <c r="B21" s="109" t="s">
        <v>76</v>
      </c>
      <c r="C21" s="72">
        <v>437</v>
      </c>
      <c r="D21" s="110" t="s">
        <v>77</v>
      </c>
      <c r="E21" s="73" t="s">
        <v>14</v>
      </c>
      <c r="F21" s="74">
        <f>F15+3</f>
        <v>45567</v>
      </c>
      <c r="G21" s="74">
        <f>F21+1</f>
        <v>45568</v>
      </c>
      <c r="H21" s="188">
        <f>F21+1</f>
        <v>45568</v>
      </c>
      <c r="I21" s="304"/>
      <c r="J21" s="305"/>
      <c r="K21" s="306"/>
      <c r="L21" s="307"/>
      <c r="M21" s="302"/>
      <c r="N21" s="302"/>
      <c r="O21" s="266"/>
      <c r="P21" s="302"/>
      <c r="Q21" s="302"/>
      <c r="R21" s="302"/>
      <c r="S21" s="303"/>
    </row>
    <row r="22" spans="1:19" ht="15.75" thickBot="1" x14ac:dyDescent="0.3">
      <c r="D22" s="22"/>
      <c r="E22" s="22"/>
    </row>
    <row r="23" spans="1:19" x14ac:dyDescent="0.25">
      <c r="A23" s="53" t="s">
        <v>187</v>
      </c>
      <c r="B23" s="54" t="s">
        <v>39</v>
      </c>
      <c r="C23" s="55">
        <v>441</v>
      </c>
      <c r="D23" s="56" t="s">
        <v>36</v>
      </c>
      <c r="E23" s="57" t="s">
        <v>37</v>
      </c>
      <c r="F23" s="58">
        <f t="shared" ref="F23" si="1">F15+7</f>
        <v>45571</v>
      </c>
      <c r="G23" s="58">
        <f>F23+1</f>
        <v>45572</v>
      </c>
      <c r="H23" s="151">
        <f>F23+4</f>
        <v>45575</v>
      </c>
      <c r="I23" s="270" t="s">
        <v>432</v>
      </c>
      <c r="J23" s="273" t="s">
        <v>412</v>
      </c>
      <c r="K23" s="274"/>
      <c r="L23" s="275"/>
      <c r="M23" s="264">
        <f>M15+7</f>
        <v>45582</v>
      </c>
      <c r="N23" s="264">
        <f>M23+1</f>
        <v>45583</v>
      </c>
      <c r="O23" s="264">
        <f>M23+40</f>
        <v>45622</v>
      </c>
      <c r="P23" s="264">
        <f>O23+2</f>
        <v>45624</v>
      </c>
      <c r="Q23" s="264">
        <f>O23+4</f>
        <v>45626</v>
      </c>
      <c r="R23" s="264">
        <f>O23+9</f>
        <v>45631</v>
      </c>
      <c r="S23" s="267"/>
    </row>
    <row r="24" spans="1:19" x14ac:dyDescent="0.25">
      <c r="A24" s="59" t="s">
        <v>187</v>
      </c>
      <c r="B24" s="60" t="s">
        <v>39</v>
      </c>
      <c r="C24" s="61">
        <v>441</v>
      </c>
      <c r="D24" s="62" t="s">
        <v>36</v>
      </c>
      <c r="E24" s="63" t="s">
        <v>40</v>
      </c>
      <c r="F24" s="64">
        <f>F23+3</f>
        <v>45574</v>
      </c>
      <c r="G24" s="64">
        <f>F24+1</f>
        <v>45575</v>
      </c>
      <c r="H24" s="148">
        <f>F24+1</f>
        <v>45575</v>
      </c>
      <c r="I24" s="271"/>
      <c r="J24" s="276"/>
      <c r="K24" s="277"/>
      <c r="L24" s="278"/>
      <c r="M24" s="265"/>
      <c r="N24" s="265"/>
      <c r="O24" s="265"/>
      <c r="P24" s="265"/>
      <c r="Q24" s="265"/>
      <c r="R24" s="265"/>
      <c r="S24" s="268"/>
    </row>
    <row r="25" spans="1:19" x14ac:dyDescent="0.25">
      <c r="A25" s="65" t="s">
        <v>151</v>
      </c>
      <c r="B25" s="75" t="s">
        <v>35</v>
      </c>
      <c r="C25" s="67">
        <v>441</v>
      </c>
      <c r="D25" s="68" t="s">
        <v>36</v>
      </c>
      <c r="E25" s="69" t="s">
        <v>41</v>
      </c>
      <c r="F25" s="70">
        <f>F17+7</f>
        <v>45572</v>
      </c>
      <c r="G25" s="70">
        <f>F25+1</f>
        <v>45573</v>
      </c>
      <c r="H25" s="187">
        <f>F25+2</f>
        <v>45574</v>
      </c>
      <c r="I25" s="271"/>
      <c r="J25" s="276"/>
      <c r="K25" s="277"/>
      <c r="L25" s="278"/>
      <c r="M25" s="265"/>
      <c r="N25" s="265"/>
      <c r="O25" s="265"/>
      <c r="P25" s="265"/>
      <c r="Q25" s="265"/>
      <c r="R25" s="265"/>
      <c r="S25" s="268"/>
    </row>
    <row r="26" spans="1:19" x14ac:dyDescent="0.25">
      <c r="A26" s="204" t="s">
        <v>314</v>
      </c>
      <c r="B26" s="66" t="s">
        <v>76</v>
      </c>
      <c r="C26" s="67">
        <v>438</v>
      </c>
      <c r="D26" s="68" t="s">
        <v>77</v>
      </c>
      <c r="E26" s="69" t="s">
        <v>41</v>
      </c>
      <c r="F26" s="70">
        <f>F23</f>
        <v>45571</v>
      </c>
      <c r="G26" s="70">
        <f>F26+1</f>
        <v>45572</v>
      </c>
      <c r="H26" s="187">
        <f>F26+4</f>
        <v>45575</v>
      </c>
      <c r="I26" s="271"/>
      <c r="J26" s="276"/>
      <c r="K26" s="277"/>
      <c r="L26" s="278"/>
      <c r="M26" s="265"/>
      <c r="N26" s="265"/>
      <c r="O26" s="265"/>
      <c r="P26" s="265"/>
      <c r="Q26" s="265"/>
      <c r="R26" s="265"/>
      <c r="S26" s="268"/>
    </row>
    <row r="27" spans="1:19" x14ac:dyDescent="0.25">
      <c r="A27" s="204" t="s">
        <v>322</v>
      </c>
      <c r="B27" s="66" t="s">
        <v>42</v>
      </c>
      <c r="C27" s="67">
        <v>439</v>
      </c>
      <c r="D27" s="68" t="s">
        <v>77</v>
      </c>
      <c r="E27" s="69" t="s">
        <v>41</v>
      </c>
      <c r="F27" s="70">
        <f>F23+1</f>
        <v>45572</v>
      </c>
      <c r="G27" s="70">
        <f>F27+1</f>
        <v>45573</v>
      </c>
      <c r="H27" s="187">
        <f>F27+2</f>
        <v>45574</v>
      </c>
      <c r="I27" s="271"/>
      <c r="J27" s="276"/>
      <c r="K27" s="277"/>
      <c r="L27" s="278"/>
      <c r="M27" s="265"/>
      <c r="N27" s="265"/>
      <c r="O27" s="265"/>
      <c r="P27" s="265"/>
      <c r="Q27" s="265"/>
      <c r="R27" s="265"/>
      <c r="S27" s="268"/>
    </row>
    <row r="28" spans="1:19" x14ac:dyDescent="0.25">
      <c r="A28" s="121" t="s">
        <v>271</v>
      </c>
      <c r="B28" s="122" t="s">
        <v>150</v>
      </c>
      <c r="C28" s="123">
        <v>441</v>
      </c>
      <c r="D28" s="124" t="s">
        <v>36</v>
      </c>
      <c r="E28" s="100" t="s">
        <v>14</v>
      </c>
      <c r="F28" s="101">
        <f>F23+1</f>
        <v>45572</v>
      </c>
      <c r="G28" s="101">
        <f>F28</f>
        <v>45572</v>
      </c>
      <c r="H28" s="149">
        <f>F28+1</f>
        <v>45573</v>
      </c>
      <c r="I28" s="271"/>
      <c r="J28" s="276"/>
      <c r="K28" s="277"/>
      <c r="L28" s="278"/>
      <c r="M28" s="265"/>
      <c r="N28" s="265"/>
      <c r="O28" s="265"/>
      <c r="P28" s="265"/>
      <c r="Q28" s="265"/>
      <c r="R28" s="265"/>
      <c r="S28" s="268"/>
    </row>
    <row r="29" spans="1:19" ht="15.75" thickBot="1" x14ac:dyDescent="0.3">
      <c r="A29" s="215" t="s">
        <v>551</v>
      </c>
      <c r="B29" s="109" t="s">
        <v>35</v>
      </c>
      <c r="C29" s="72">
        <v>440</v>
      </c>
      <c r="D29" s="110" t="s">
        <v>552</v>
      </c>
      <c r="E29" s="73" t="s">
        <v>14</v>
      </c>
      <c r="F29" s="74">
        <f>F23</f>
        <v>45571</v>
      </c>
      <c r="G29" s="74">
        <f>F29+1</f>
        <v>45572</v>
      </c>
      <c r="H29" s="188">
        <f>F29+1</f>
        <v>45572</v>
      </c>
      <c r="I29" s="304"/>
      <c r="J29" s="305"/>
      <c r="K29" s="306"/>
      <c r="L29" s="307"/>
      <c r="M29" s="302"/>
      <c r="N29" s="302"/>
      <c r="O29" s="266"/>
      <c r="P29" s="302"/>
      <c r="Q29" s="302"/>
      <c r="R29" s="302"/>
      <c r="S29" s="303"/>
    </row>
    <row r="30" spans="1:19" ht="15.75" thickBot="1" x14ac:dyDescent="0.3">
      <c r="D30" s="22"/>
      <c r="E30" s="22"/>
    </row>
    <row r="31" spans="1:19" x14ac:dyDescent="0.25">
      <c r="A31" s="53" t="s">
        <v>313</v>
      </c>
      <c r="B31" s="54" t="s">
        <v>39</v>
      </c>
      <c r="C31" s="55">
        <v>442</v>
      </c>
      <c r="D31" s="56" t="s">
        <v>36</v>
      </c>
      <c r="E31" s="57" t="s">
        <v>37</v>
      </c>
      <c r="F31" s="58">
        <f t="shared" ref="F31" si="2">F23+7</f>
        <v>45578</v>
      </c>
      <c r="G31" s="58">
        <f>F31+1</f>
        <v>45579</v>
      </c>
      <c r="H31" s="151">
        <f>F31+4</f>
        <v>45582</v>
      </c>
      <c r="I31" s="270" t="s">
        <v>513</v>
      </c>
      <c r="J31" s="273" t="s">
        <v>434</v>
      </c>
      <c r="K31" s="274"/>
      <c r="L31" s="275"/>
      <c r="M31" s="264">
        <f>M23+7</f>
        <v>45589</v>
      </c>
      <c r="N31" s="264">
        <f>M31+1</f>
        <v>45590</v>
      </c>
      <c r="O31" s="264">
        <f>M31+40</f>
        <v>45629</v>
      </c>
      <c r="P31" s="264">
        <f>O31+2</f>
        <v>45631</v>
      </c>
      <c r="Q31" s="264">
        <f>O31+4</f>
        <v>45633</v>
      </c>
      <c r="R31" s="264">
        <f>O31+9</f>
        <v>45638</v>
      </c>
      <c r="S31" s="267"/>
    </row>
    <row r="32" spans="1:19" x14ac:dyDescent="0.25">
      <c r="A32" s="59" t="s">
        <v>313</v>
      </c>
      <c r="B32" s="60" t="s">
        <v>39</v>
      </c>
      <c r="C32" s="61">
        <v>442</v>
      </c>
      <c r="D32" s="62" t="s">
        <v>36</v>
      </c>
      <c r="E32" s="63" t="s">
        <v>40</v>
      </c>
      <c r="F32" s="64">
        <f>F31+3</f>
        <v>45581</v>
      </c>
      <c r="G32" s="64">
        <f>F32+1</f>
        <v>45582</v>
      </c>
      <c r="H32" s="148">
        <f>F32+1</f>
        <v>45582</v>
      </c>
      <c r="I32" s="271"/>
      <c r="J32" s="276"/>
      <c r="K32" s="277"/>
      <c r="L32" s="278"/>
      <c r="M32" s="265"/>
      <c r="N32" s="265"/>
      <c r="O32" s="265"/>
      <c r="P32" s="265"/>
      <c r="Q32" s="265"/>
      <c r="R32" s="265"/>
      <c r="S32" s="268"/>
    </row>
    <row r="33" spans="1:19" x14ac:dyDescent="0.25">
      <c r="A33" s="65" t="s">
        <v>415</v>
      </c>
      <c r="B33" s="75" t="s">
        <v>35</v>
      </c>
      <c r="C33" s="67">
        <v>442</v>
      </c>
      <c r="D33" s="68" t="s">
        <v>36</v>
      </c>
      <c r="E33" s="69" t="s">
        <v>41</v>
      </c>
      <c r="F33" s="70">
        <f>F25+7</f>
        <v>45579</v>
      </c>
      <c r="G33" s="70">
        <f>F33+1</f>
        <v>45580</v>
      </c>
      <c r="H33" s="187">
        <f>F33+2</f>
        <v>45581</v>
      </c>
      <c r="I33" s="271"/>
      <c r="J33" s="276"/>
      <c r="K33" s="277"/>
      <c r="L33" s="278"/>
      <c r="M33" s="265"/>
      <c r="N33" s="265"/>
      <c r="O33" s="265"/>
      <c r="P33" s="265"/>
      <c r="Q33" s="265"/>
      <c r="R33" s="265"/>
      <c r="S33" s="268"/>
    </row>
    <row r="34" spans="1:19" x14ac:dyDescent="0.25">
      <c r="A34" s="204" t="s">
        <v>350</v>
      </c>
      <c r="B34" s="66" t="s">
        <v>76</v>
      </c>
      <c r="C34" s="67">
        <v>439</v>
      </c>
      <c r="D34" s="68" t="s">
        <v>77</v>
      </c>
      <c r="E34" s="69" t="s">
        <v>41</v>
      </c>
      <c r="F34" s="70">
        <f>F31</f>
        <v>45578</v>
      </c>
      <c r="G34" s="70">
        <f>F34+1</f>
        <v>45579</v>
      </c>
      <c r="H34" s="187">
        <f>F34+4</f>
        <v>45582</v>
      </c>
      <c r="I34" s="271"/>
      <c r="J34" s="276"/>
      <c r="K34" s="277"/>
      <c r="L34" s="278"/>
      <c r="M34" s="265"/>
      <c r="N34" s="265"/>
      <c r="O34" s="265"/>
      <c r="P34" s="265"/>
      <c r="Q34" s="265"/>
      <c r="R34" s="265"/>
      <c r="S34" s="268"/>
    </row>
    <row r="35" spans="1:19" x14ac:dyDescent="0.25">
      <c r="A35" s="204" t="s">
        <v>125</v>
      </c>
      <c r="B35" s="66" t="s">
        <v>42</v>
      </c>
      <c r="C35" s="67">
        <v>440</v>
      </c>
      <c r="D35" s="68" t="s">
        <v>77</v>
      </c>
      <c r="E35" s="69" t="s">
        <v>41</v>
      </c>
      <c r="F35" s="70">
        <f>F31+1</f>
        <v>45579</v>
      </c>
      <c r="G35" s="70">
        <f>F35+1</f>
        <v>45580</v>
      </c>
      <c r="H35" s="187">
        <f>F35+2</f>
        <v>45581</v>
      </c>
      <c r="I35" s="271"/>
      <c r="J35" s="276"/>
      <c r="K35" s="277"/>
      <c r="L35" s="278"/>
      <c r="M35" s="265"/>
      <c r="N35" s="265"/>
      <c r="O35" s="265"/>
      <c r="P35" s="265"/>
      <c r="Q35" s="265"/>
      <c r="R35" s="265"/>
      <c r="S35" s="268"/>
    </row>
    <row r="36" spans="1:19" x14ac:dyDescent="0.25">
      <c r="A36" s="121" t="s">
        <v>211</v>
      </c>
      <c r="B36" s="122" t="s">
        <v>150</v>
      </c>
      <c r="C36" s="123">
        <v>442</v>
      </c>
      <c r="D36" s="124" t="s">
        <v>36</v>
      </c>
      <c r="E36" s="100" t="s">
        <v>14</v>
      </c>
      <c r="F36" s="101">
        <f>F31+1</f>
        <v>45579</v>
      </c>
      <c r="G36" s="101">
        <f>F36</f>
        <v>45579</v>
      </c>
      <c r="H36" s="149">
        <f>F36+1</f>
        <v>45580</v>
      </c>
      <c r="I36" s="271"/>
      <c r="J36" s="276"/>
      <c r="K36" s="277"/>
      <c r="L36" s="278"/>
      <c r="M36" s="265"/>
      <c r="N36" s="265"/>
      <c r="O36" s="265"/>
      <c r="P36" s="265"/>
      <c r="Q36" s="265"/>
      <c r="R36" s="265"/>
      <c r="S36" s="268"/>
    </row>
    <row r="37" spans="1:19" ht="15.75" thickBot="1" x14ac:dyDescent="0.3">
      <c r="A37" s="215" t="s">
        <v>553</v>
      </c>
      <c r="B37" s="109" t="s">
        <v>35</v>
      </c>
      <c r="C37" s="72">
        <v>441</v>
      </c>
      <c r="D37" s="110" t="s">
        <v>552</v>
      </c>
      <c r="E37" s="73" t="s">
        <v>14</v>
      </c>
      <c r="F37" s="74">
        <f>F31</f>
        <v>45578</v>
      </c>
      <c r="G37" s="74">
        <f>F37+1</f>
        <v>45579</v>
      </c>
      <c r="H37" s="188">
        <f>F37+1</f>
        <v>45579</v>
      </c>
      <c r="I37" s="304"/>
      <c r="J37" s="305"/>
      <c r="K37" s="306"/>
      <c r="L37" s="307"/>
      <c r="M37" s="302"/>
      <c r="N37" s="302"/>
      <c r="O37" s="266"/>
      <c r="P37" s="302"/>
      <c r="Q37" s="302"/>
      <c r="R37" s="302"/>
      <c r="S37" s="303"/>
    </row>
    <row r="38" spans="1:19" ht="15.75" thickBot="1" x14ac:dyDescent="0.3">
      <c r="D38" s="22"/>
      <c r="E38" s="22"/>
    </row>
    <row r="39" spans="1:19" x14ac:dyDescent="0.25">
      <c r="A39" s="53" t="s">
        <v>47</v>
      </c>
      <c r="B39" s="54" t="s">
        <v>39</v>
      </c>
      <c r="C39" s="55">
        <v>443</v>
      </c>
      <c r="D39" s="56" t="s">
        <v>36</v>
      </c>
      <c r="E39" s="57" t="s">
        <v>37</v>
      </c>
      <c r="F39" s="58">
        <f t="shared" ref="F39" si="3">F31+7</f>
        <v>45585</v>
      </c>
      <c r="G39" s="58">
        <f>F39+1</f>
        <v>45586</v>
      </c>
      <c r="H39" s="151">
        <f>F39+4</f>
        <v>45589</v>
      </c>
      <c r="I39" s="270" t="s">
        <v>514</v>
      </c>
      <c r="J39" s="273" t="s">
        <v>449</v>
      </c>
      <c r="K39" s="274"/>
      <c r="L39" s="275"/>
      <c r="M39" s="264">
        <f>M31+7</f>
        <v>45596</v>
      </c>
      <c r="N39" s="264">
        <f>M39+1</f>
        <v>45597</v>
      </c>
      <c r="O39" s="264">
        <f>M39+40</f>
        <v>45636</v>
      </c>
      <c r="P39" s="264">
        <f>O39+2</f>
        <v>45638</v>
      </c>
      <c r="Q39" s="264">
        <f>O39+4</f>
        <v>45640</v>
      </c>
      <c r="R39" s="264">
        <f>O39+9</f>
        <v>45645</v>
      </c>
      <c r="S39" s="267"/>
    </row>
    <row r="40" spans="1:19" x14ac:dyDescent="0.25">
      <c r="A40" s="59" t="s">
        <v>47</v>
      </c>
      <c r="B40" s="60" t="s">
        <v>39</v>
      </c>
      <c r="C40" s="61">
        <v>443</v>
      </c>
      <c r="D40" s="62" t="s">
        <v>36</v>
      </c>
      <c r="E40" s="63" t="s">
        <v>40</v>
      </c>
      <c r="F40" s="64">
        <f>F39+3</f>
        <v>45588</v>
      </c>
      <c r="G40" s="64">
        <f>F40+1</f>
        <v>45589</v>
      </c>
      <c r="H40" s="148">
        <f>F40+1</f>
        <v>45589</v>
      </c>
      <c r="I40" s="271"/>
      <c r="J40" s="276"/>
      <c r="K40" s="277"/>
      <c r="L40" s="278"/>
      <c r="M40" s="265"/>
      <c r="N40" s="265"/>
      <c r="O40" s="265"/>
      <c r="P40" s="265"/>
      <c r="Q40" s="265"/>
      <c r="R40" s="265"/>
      <c r="S40" s="268"/>
    </row>
    <row r="41" spans="1:19" x14ac:dyDescent="0.25">
      <c r="A41" s="204" t="s">
        <v>322</v>
      </c>
      <c r="B41" s="75" t="s">
        <v>35</v>
      </c>
      <c r="C41" s="67">
        <v>443</v>
      </c>
      <c r="D41" s="68" t="s">
        <v>36</v>
      </c>
      <c r="E41" s="69" t="s">
        <v>41</v>
      </c>
      <c r="F41" s="70">
        <f>F33+7</f>
        <v>45586</v>
      </c>
      <c r="G41" s="70">
        <f>F41+1</f>
        <v>45587</v>
      </c>
      <c r="H41" s="187">
        <f>F41+2</f>
        <v>45588</v>
      </c>
      <c r="I41" s="271"/>
      <c r="J41" s="276"/>
      <c r="K41" s="277"/>
      <c r="L41" s="278"/>
      <c r="M41" s="265"/>
      <c r="N41" s="265"/>
      <c r="O41" s="265"/>
      <c r="P41" s="265"/>
      <c r="Q41" s="265"/>
      <c r="R41" s="265"/>
      <c r="S41" s="268"/>
    </row>
    <row r="42" spans="1:19" x14ac:dyDescent="0.25">
      <c r="A42" s="204" t="s">
        <v>446</v>
      </c>
      <c r="B42" s="66" t="s">
        <v>76</v>
      </c>
      <c r="C42" s="67">
        <v>440</v>
      </c>
      <c r="D42" s="68" t="s">
        <v>77</v>
      </c>
      <c r="E42" s="69" t="s">
        <v>41</v>
      </c>
      <c r="F42" s="70">
        <f>F39</f>
        <v>45585</v>
      </c>
      <c r="G42" s="70">
        <f>F42+1</f>
        <v>45586</v>
      </c>
      <c r="H42" s="187">
        <f>F42+4</f>
        <v>45589</v>
      </c>
      <c r="I42" s="271"/>
      <c r="J42" s="276"/>
      <c r="K42" s="277"/>
      <c r="L42" s="278"/>
      <c r="M42" s="265"/>
      <c r="N42" s="265"/>
      <c r="O42" s="265"/>
      <c r="P42" s="265"/>
      <c r="Q42" s="265"/>
      <c r="R42" s="265"/>
      <c r="S42" s="268"/>
    </row>
    <row r="43" spans="1:19" x14ac:dyDescent="0.25">
      <c r="A43" s="204" t="s">
        <v>338</v>
      </c>
      <c r="B43" s="66" t="s">
        <v>42</v>
      </c>
      <c r="C43" s="67">
        <v>441</v>
      </c>
      <c r="D43" s="68" t="s">
        <v>77</v>
      </c>
      <c r="E43" s="69" t="s">
        <v>41</v>
      </c>
      <c r="F43" s="70">
        <f>F39+1</f>
        <v>45586</v>
      </c>
      <c r="G43" s="70">
        <f>F43+1</f>
        <v>45587</v>
      </c>
      <c r="H43" s="187">
        <f>F43+2</f>
        <v>45588</v>
      </c>
      <c r="I43" s="271"/>
      <c r="J43" s="276"/>
      <c r="K43" s="277"/>
      <c r="L43" s="278"/>
      <c r="M43" s="265"/>
      <c r="N43" s="265"/>
      <c r="O43" s="265"/>
      <c r="P43" s="265"/>
      <c r="Q43" s="265"/>
      <c r="R43" s="265"/>
      <c r="S43" s="268"/>
    </row>
    <row r="44" spans="1:19" x14ac:dyDescent="0.25">
      <c r="A44" s="121" t="s">
        <v>351</v>
      </c>
      <c r="B44" s="122" t="s">
        <v>150</v>
      </c>
      <c r="C44" s="123">
        <v>443</v>
      </c>
      <c r="D44" s="124" t="s">
        <v>36</v>
      </c>
      <c r="E44" s="100" t="s">
        <v>14</v>
      </c>
      <c r="F44" s="101">
        <f>F39+1</f>
        <v>45586</v>
      </c>
      <c r="G44" s="101">
        <f>F44</f>
        <v>45586</v>
      </c>
      <c r="H44" s="149">
        <f>F44+1</f>
        <v>45587</v>
      </c>
      <c r="I44" s="271"/>
      <c r="J44" s="276"/>
      <c r="K44" s="277"/>
      <c r="L44" s="278"/>
      <c r="M44" s="265"/>
      <c r="N44" s="265"/>
      <c r="O44" s="265"/>
      <c r="P44" s="265"/>
      <c r="Q44" s="265"/>
      <c r="R44" s="265"/>
      <c r="S44" s="268"/>
    </row>
    <row r="45" spans="1:19" ht="15.75" thickBot="1" x14ac:dyDescent="0.3">
      <c r="A45" s="215" t="s">
        <v>75</v>
      </c>
      <c r="B45" s="109" t="s">
        <v>35</v>
      </c>
      <c r="C45" s="72">
        <v>442</v>
      </c>
      <c r="D45" s="110" t="s">
        <v>552</v>
      </c>
      <c r="E45" s="73" t="s">
        <v>14</v>
      </c>
      <c r="F45" s="74">
        <f>F39</f>
        <v>45585</v>
      </c>
      <c r="G45" s="74">
        <f>F45+1</f>
        <v>45586</v>
      </c>
      <c r="H45" s="188">
        <f>F45+1</f>
        <v>45586</v>
      </c>
      <c r="I45" s="304"/>
      <c r="J45" s="305"/>
      <c r="K45" s="306"/>
      <c r="L45" s="307"/>
      <c r="M45" s="302"/>
      <c r="N45" s="302"/>
      <c r="O45" s="266"/>
      <c r="P45" s="302"/>
      <c r="Q45" s="302"/>
      <c r="R45" s="302"/>
      <c r="S45" s="303"/>
    </row>
    <row r="46" spans="1:19" ht="15.75" thickBot="1" x14ac:dyDescent="0.3">
      <c r="D46" s="22"/>
      <c r="E46" s="22"/>
    </row>
    <row r="47" spans="1:19" x14ac:dyDescent="0.25">
      <c r="A47" s="217" t="s">
        <v>464</v>
      </c>
      <c r="B47" s="54" t="s">
        <v>39</v>
      </c>
      <c r="C47" s="55">
        <v>444</v>
      </c>
      <c r="D47" s="56" t="s">
        <v>36</v>
      </c>
      <c r="E47" s="57" t="s">
        <v>37</v>
      </c>
      <c r="F47" s="58">
        <f t="shared" ref="F47" si="4">F39+7</f>
        <v>45592</v>
      </c>
      <c r="G47" s="58">
        <f>F47+1</f>
        <v>45593</v>
      </c>
      <c r="H47" s="151">
        <f>F47+4</f>
        <v>45596</v>
      </c>
      <c r="I47" s="270" t="s">
        <v>488</v>
      </c>
      <c r="J47" s="273" t="s">
        <v>470</v>
      </c>
      <c r="K47" s="274"/>
      <c r="L47" s="275"/>
      <c r="M47" s="264">
        <f>M39+7</f>
        <v>45603</v>
      </c>
      <c r="N47" s="264">
        <f>M47+1</f>
        <v>45604</v>
      </c>
      <c r="O47" s="264">
        <f>M47+40</f>
        <v>45643</v>
      </c>
      <c r="P47" s="264">
        <f>O47+2</f>
        <v>45645</v>
      </c>
      <c r="Q47" s="264">
        <f>O47+4</f>
        <v>45647</v>
      </c>
      <c r="R47" s="264">
        <f>O47+9</f>
        <v>45652</v>
      </c>
      <c r="S47" s="267"/>
    </row>
    <row r="48" spans="1:19" x14ac:dyDescent="0.25">
      <c r="A48" s="59" t="s">
        <v>464</v>
      </c>
      <c r="B48" s="60" t="s">
        <v>39</v>
      </c>
      <c r="C48" s="61">
        <v>444</v>
      </c>
      <c r="D48" s="62" t="s">
        <v>36</v>
      </c>
      <c r="E48" s="63" t="s">
        <v>40</v>
      </c>
      <c r="F48" s="64">
        <f>F47+3</f>
        <v>45595</v>
      </c>
      <c r="G48" s="64">
        <f>F48+1</f>
        <v>45596</v>
      </c>
      <c r="H48" s="148">
        <f>F48+1</f>
        <v>45596</v>
      </c>
      <c r="I48" s="271"/>
      <c r="J48" s="276"/>
      <c r="K48" s="277"/>
      <c r="L48" s="278"/>
      <c r="M48" s="265"/>
      <c r="N48" s="265"/>
      <c r="O48" s="265"/>
      <c r="P48" s="265"/>
      <c r="Q48" s="265"/>
      <c r="R48" s="265"/>
      <c r="S48" s="268"/>
    </row>
    <row r="49" spans="1:19" x14ac:dyDescent="0.25">
      <c r="A49" s="204" t="s">
        <v>241</v>
      </c>
      <c r="B49" s="75" t="s">
        <v>35</v>
      </c>
      <c r="C49" s="67">
        <v>444</v>
      </c>
      <c r="D49" s="68" t="s">
        <v>36</v>
      </c>
      <c r="E49" s="69" t="s">
        <v>41</v>
      </c>
      <c r="F49" s="70">
        <f>F41+7</f>
        <v>45593</v>
      </c>
      <c r="G49" s="70">
        <f>F49+1</f>
        <v>45594</v>
      </c>
      <c r="H49" s="187">
        <f>F49+2</f>
        <v>45595</v>
      </c>
      <c r="I49" s="271"/>
      <c r="J49" s="276"/>
      <c r="K49" s="277"/>
      <c r="L49" s="278"/>
      <c r="M49" s="265"/>
      <c r="N49" s="265"/>
      <c r="O49" s="265"/>
      <c r="P49" s="265"/>
      <c r="Q49" s="265"/>
      <c r="R49" s="265"/>
      <c r="S49" s="268"/>
    </row>
    <row r="50" spans="1:19" x14ac:dyDescent="0.25">
      <c r="A50" s="204" t="s">
        <v>128</v>
      </c>
      <c r="B50" s="66" t="s">
        <v>76</v>
      </c>
      <c r="C50" s="67">
        <v>441</v>
      </c>
      <c r="D50" s="68" t="s">
        <v>77</v>
      </c>
      <c r="E50" s="69" t="s">
        <v>41</v>
      </c>
      <c r="F50" s="70">
        <f>F47</f>
        <v>45592</v>
      </c>
      <c r="G50" s="70">
        <f>F50+1</f>
        <v>45593</v>
      </c>
      <c r="H50" s="187">
        <f>F50+4</f>
        <v>45596</v>
      </c>
      <c r="I50" s="271"/>
      <c r="J50" s="276"/>
      <c r="K50" s="277"/>
      <c r="L50" s="278"/>
      <c r="M50" s="265"/>
      <c r="N50" s="265"/>
      <c r="O50" s="265"/>
      <c r="P50" s="265"/>
      <c r="Q50" s="265"/>
      <c r="R50" s="265"/>
      <c r="S50" s="268"/>
    </row>
    <row r="51" spans="1:19" x14ac:dyDescent="0.25">
      <c r="A51" s="204" t="s">
        <v>379</v>
      </c>
      <c r="B51" s="66" t="s">
        <v>42</v>
      </c>
      <c r="C51" s="67">
        <v>442</v>
      </c>
      <c r="D51" s="68" t="s">
        <v>77</v>
      </c>
      <c r="E51" s="69" t="s">
        <v>41</v>
      </c>
      <c r="F51" s="70">
        <f>F47+1</f>
        <v>45593</v>
      </c>
      <c r="G51" s="70">
        <f>F51+1</f>
        <v>45594</v>
      </c>
      <c r="H51" s="187">
        <f>F51+2</f>
        <v>45595</v>
      </c>
      <c r="I51" s="271"/>
      <c r="J51" s="276"/>
      <c r="K51" s="277"/>
      <c r="L51" s="278"/>
      <c r="M51" s="265"/>
      <c r="N51" s="265"/>
      <c r="O51" s="265"/>
      <c r="P51" s="265"/>
      <c r="Q51" s="265"/>
      <c r="R51" s="265"/>
      <c r="S51" s="268"/>
    </row>
    <row r="52" spans="1:19" x14ac:dyDescent="0.25">
      <c r="A52" s="121" t="s">
        <v>466</v>
      </c>
      <c r="B52" s="122" t="s">
        <v>150</v>
      </c>
      <c r="C52" s="123">
        <v>444</v>
      </c>
      <c r="D52" s="124" t="s">
        <v>36</v>
      </c>
      <c r="E52" s="100" t="s">
        <v>14</v>
      </c>
      <c r="F52" s="101">
        <f>F47+1</f>
        <v>45593</v>
      </c>
      <c r="G52" s="101">
        <f>F52</f>
        <v>45593</v>
      </c>
      <c r="H52" s="149">
        <f>F52+1</f>
        <v>45594</v>
      </c>
      <c r="I52" s="271"/>
      <c r="J52" s="276"/>
      <c r="K52" s="277"/>
      <c r="L52" s="278"/>
      <c r="M52" s="265"/>
      <c r="N52" s="265"/>
      <c r="O52" s="265"/>
      <c r="P52" s="265"/>
      <c r="Q52" s="265"/>
      <c r="R52" s="265"/>
      <c r="S52" s="268"/>
    </row>
    <row r="53" spans="1:19" ht="15.75" thickBot="1" x14ac:dyDescent="0.3">
      <c r="A53" s="215" t="s">
        <v>415</v>
      </c>
      <c r="B53" s="109" t="s">
        <v>35</v>
      </c>
      <c r="C53" s="72">
        <v>443</v>
      </c>
      <c r="D53" s="110" t="s">
        <v>552</v>
      </c>
      <c r="E53" s="73" t="s">
        <v>14</v>
      </c>
      <c r="F53" s="74">
        <f>F47</f>
        <v>45592</v>
      </c>
      <c r="G53" s="74">
        <f>F53+1</f>
        <v>45593</v>
      </c>
      <c r="H53" s="188">
        <f>F53+1</f>
        <v>45593</v>
      </c>
      <c r="I53" s="304"/>
      <c r="J53" s="305"/>
      <c r="K53" s="306"/>
      <c r="L53" s="307"/>
      <c r="M53" s="302"/>
      <c r="N53" s="302"/>
      <c r="O53" s="266"/>
      <c r="P53" s="302"/>
      <c r="Q53" s="302"/>
      <c r="R53" s="302"/>
      <c r="S53" s="303"/>
    </row>
    <row r="54" spans="1:19" ht="15.75" thickBot="1" x14ac:dyDescent="0.3">
      <c r="D54" s="22"/>
      <c r="E54" s="22"/>
    </row>
    <row r="55" spans="1:19" x14ac:dyDescent="0.25">
      <c r="A55" s="217" t="s">
        <v>300</v>
      </c>
      <c r="B55" s="54" t="s">
        <v>39</v>
      </c>
      <c r="C55" s="55">
        <v>445</v>
      </c>
      <c r="D55" s="56" t="s">
        <v>36</v>
      </c>
      <c r="E55" s="57" t="s">
        <v>37</v>
      </c>
      <c r="F55" s="58">
        <f t="shared" ref="F55" si="5">F47+7</f>
        <v>45599</v>
      </c>
      <c r="G55" s="58">
        <f>F55+1</f>
        <v>45600</v>
      </c>
      <c r="H55" s="151">
        <f>F55+4</f>
        <v>45603</v>
      </c>
      <c r="I55" s="270" t="s">
        <v>515</v>
      </c>
      <c r="J55" s="273" t="s">
        <v>489</v>
      </c>
      <c r="K55" s="274"/>
      <c r="L55" s="275"/>
      <c r="M55" s="264">
        <f>M47+7</f>
        <v>45610</v>
      </c>
      <c r="N55" s="264">
        <f>M55+1</f>
        <v>45611</v>
      </c>
      <c r="O55" s="264">
        <f>M55+40</f>
        <v>45650</v>
      </c>
      <c r="P55" s="264">
        <f>O55+2</f>
        <v>45652</v>
      </c>
      <c r="Q55" s="264">
        <f>O55+4</f>
        <v>45654</v>
      </c>
      <c r="R55" s="264">
        <f>O55+9</f>
        <v>45659</v>
      </c>
      <c r="S55" s="267"/>
    </row>
    <row r="56" spans="1:19" x14ac:dyDescent="0.25">
      <c r="A56" s="59" t="s">
        <v>300</v>
      </c>
      <c r="B56" s="60" t="s">
        <v>39</v>
      </c>
      <c r="C56" s="61">
        <v>445</v>
      </c>
      <c r="D56" s="62" t="s">
        <v>36</v>
      </c>
      <c r="E56" s="63" t="s">
        <v>40</v>
      </c>
      <c r="F56" s="64">
        <f>F55+3</f>
        <v>45602</v>
      </c>
      <c r="G56" s="64">
        <f>F56+1</f>
        <v>45603</v>
      </c>
      <c r="H56" s="148">
        <f>F56+1</f>
        <v>45603</v>
      </c>
      <c r="I56" s="271"/>
      <c r="J56" s="276"/>
      <c r="K56" s="277"/>
      <c r="L56" s="278"/>
      <c r="M56" s="265"/>
      <c r="N56" s="265"/>
      <c r="O56" s="265"/>
      <c r="P56" s="265"/>
      <c r="Q56" s="265"/>
      <c r="R56" s="265"/>
      <c r="S56" s="268"/>
    </row>
    <row r="57" spans="1:19" x14ac:dyDescent="0.25">
      <c r="A57" s="204" t="s">
        <v>554</v>
      </c>
      <c r="B57" s="75" t="s">
        <v>35</v>
      </c>
      <c r="C57" s="67">
        <v>445</v>
      </c>
      <c r="D57" s="68" t="s">
        <v>36</v>
      </c>
      <c r="E57" s="69" t="s">
        <v>41</v>
      </c>
      <c r="F57" s="70">
        <f>F49+7</f>
        <v>45600</v>
      </c>
      <c r="G57" s="70">
        <f>F57+1</f>
        <v>45601</v>
      </c>
      <c r="H57" s="187">
        <f>F57+2</f>
        <v>45602</v>
      </c>
      <c r="I57" s="271"/>
      <c r="J57" s="276"/>
      <c r="K57" s="277"/>
      <c r="L57" s="278"/>
      <c r="M57" s="265"/>
      <c r="N57" s="265"/>
      <c r="O57" s="265"/>
      <c r="P57" s="265"/>
      <c r="Q57" s="265"/>
      <c r="R57" s="265"/>
      <c r="S57" s="268"/>
    </row>
    <row r="58" spans="1:19" x14ac:dyDescent="0.25">
      <c r="A58" s="204" t="s">
        <v>184</v>
      </c>
      <c r="B58" s="66" t="s">
        <v>76</v>
      </c>
      <c r="C58" s="67">
        <v>442</v>
      </c>
      <c r="D58" s="68" t="s">
        <v>77</v>
      </c>
      <c r="E58" s="69" t="s">
        <v>41</v>
      </c>
      <c r="F58" s="70">
        <f>F55</f>
        <v>45599</v>
      </c>
      <c r="G58" s="70">
        <f>F58+1</f>
        <v>45600</v>
      </c>
      <c r="H58" s="187">
        <f>F58+4</f>
        <v>45603</v>
      </c>
      <c r="I58" s="271"/>
      <c r="J58" s="276"/>
      <c r="K58" s="277"/>
      <c r="L58" s="278"/>
      <c r="M58" s="265"/>
      <c r="N58" s="265"/>
      <c r="O58" s="265"/>
      <c r="P58" s="265"/>
      <c r="Q58" s="265"/>
      <c r="R58" s="265"/>
      <c r="S58" s="268"/>
    </row>
    <row r="59" spans="1:19" x14ac:dyDescent="0.25">
      <c r="A59" s="204" t="s">
        <v>332</v>
      </c>
      <c r="B59" s="66" t="s">
        <v>42</v>
      </c>
      <c r="C59" s="67">
        <v>443</v>
      </c>
      <c r="D59" s="68" t="s">
        <v>77</v>
      </c>
      <c r="E59" s="69" t="s">
        <v>41</v>
      </c>
      <c r="F59" s="70">
        <f>F55+1</f>
        <v>45600</v>
      </c>
      <c r="G59" s="70">
        <f>F59+1</f>
        <v>45601</v>
      </c>
      <c r="H59" s="187">
        <f>F59+2</f>
        <v>45602</v>
      </c>
      <c r="I59" s="271"/>
      <c r="J59" s="276"/>
      <c r="K59" s="277"/>
      <c r="L59" s="278"/>
      <c r="M59" s="265"/>
      <c r="N59" s="265"/>
      <c r="O59" s="265"/>
      <c r="P59" s="265"/>
      <c r="Q59" s="265"/>
      <c r="R59" s="265"/>
      <c r="S59" s="268"/>
    </row>
    <row r="60" spans="1:19" x14ac:dyDescent="0.25">
      <c r="A60" s="121" t="s">
        <v>377</v>
      </c>
      <c r="B60" s="122" t="s">
        <v>150</v>
      </c>
      <c r="C60" s="123">
        <v>445</v>
      </c>
      <c r="D60" s="124" t="s">
        <v>36</v>
      </c>
      <c r="E60" s="100" t="s">
        <v>14</v>
      </c>
      <c r="F60" s="101">
        <f>F55+1</f>
        <v>45600</v>
      </c>
      <c r="G60" s="101">
        <f>F60</f>
        <v>45600</v>
      </c>
      <c r="H60" s="149">
        <f>F60+1</f>
        <v>45601</v>
      </c>
      <c r="I60" s="271"/>
      <c r="J60" s="276"/>
      <c r="K60" s="277"/>
      <c r="L60" s="278"/>
      <c r="M60" s="265"/>
      <c r="N60" s="265"/>
      <c r="O60" s="265"/>
      <c r="P60" s="265"/>
      <c r="Q60" s="265"/>
      <c r="R60" s="265"/>
      <c r="S60" s="268"/>
    </row>
    <row r="61" spans="1:19" ht="15.75" thickBot="1" x14ac:dyDescent="0.3">
      <c r="A61" s="215" t="s">
        <v>34</v>
      </c>
      <c r="B61" s="109" t="s">
        <v>35</v>
      </c>
      <c r="C61" s="72">
        <v>444</v>
      </c>
      <c r="D61" s="110" t="s">
        <v>552</v>
      </c>
      <c r="E61" s="73" t="s">
        <v>14</v>
      </c>
      <c r="F61" s="74">
        <f>F55</f>
        <v>45599</v>
      </c>
      <c r="G61" s="74">
        <f>F61+1</f>
        <v>45600</v>
      </c>
      <c r="H61" s="188">
        <f>F61+1</f>
        <v>45600</v>
      </c>
      <c r="I61" s="304"/>
      <c r="J61" s="305"/>
      <c r="K61" s="306"/>
      <c r="L61" s="307"/>
      <c r="M61" s="302"/>
      <c r="N61" s="302"/>
      <c r="O61" s="266"/>
      <c r="P61" s="302"/>
      <c r="Q61" s="302"/>
      <c r="R61" s="302"/>
      <c r="S61" s="303"/>
    </row>
    <row r="62" spans="1:19" ht="15.75" thickBot="1" x14ac:dyDescent="0.3">
      <c r="D62" s="22"/>
      <c r="E62" s="22"/>
    </row>
    <row r="63" spans="1:19" x14ac:dyDescent="0.25">
      <c r="A63" s="217" t="s">
        <v>187</v>
      </c>
      <c r="B63" s="54" t="s">
        <v>39</v>
      </c>
      <c r="C63" s="55">
        <v>446</v>
      </c>
      <c r="D63" s="56" t="s">
        <v>36</v>
      </c>
      <c r="E63" s="57" t="s">
        <v>37</v>
      </c>
      <c r="F63" s="58">
        <f t="shared" ref="F63" si="6">F55+7</f>
        <v>45606</v>
      </c>
      <c r="G63" s="58">
        <f>F63+1</f>
        <v>45607</v>
      </c>
      <c r="H63" s="151">
        <f>F63+4</f>
        <v>45610</v>
      </c>
      <c r="I63" s="270" t="s">
        <v>517</v>
      </c>
      <c r="J63" s="273" t="s">
        <v>516</v>
      </c>
      <c r="K63" s="274"/>
      <c r="L63" s="275"/>
      <c r="M63" s="264">
        <f>M55+7</f>
        <v>45617</v>
      </c>
      <c r="N63" s="264">
        <f>M63+1</f>
        <v>45618</v>
      </c>
      <c r="O63" s="264">
        <f>M63+40</f>
        <v>45657</v>
      </c>
      <c r="P63" s="264">
        <f>O63+2</f>
        <v>45659</v>
      </c>
      <c r="Q63" s="264">
        <f>O63+4</f>
        <v>45661</v>
      </c>
      <c r="R63" s="264">
        <f>O63+9</f>
        <v>45666</v>
      </c>
      <c r="S63" s="267"/>
    </row>
    <row r="64" spans="1:19" x14ac:dyDescent="0.25">
      <c r="A64" s="59" t="s">
        <v>187</v>
      </c>
      <c r="B64" s="60" t="s">
        <v>39</v>
      </c>
      <c r="C64" s="61">
        <v>446</v>
      </c>
      <c r="D64" s="62" t="s">
        <v>36</v>
      </c>
      <c r="E64" s="63" t="s">
        <v>40</v>
      </c>
      <c r="F64" s="64">
        <f>F63+3</f>
        <v>45609</v>
      </c>
      <c r="G64" s="64">
        <f>F64+1</f>
        <v>45610</v>
      </c>
      <c r="H64" s="148">
        <f>F64+1</f>
        <v>45610</v>
      </c>
      <c r="I64" s="271"/>
      <c r="J64" s="276"/>
      <c r="K64" s="277"/>
      <c r="L64" s="278"/>
      <c r="M64" s="265"/>
      <c r="N64" s="265"/>
      <c r="O64" s="265"/>
      <c r="P64" s="265"/>
      <c r="Q64" s="265"/>
      <c r="R64" s="265"/>
      <c r="S64" s="268"/>
    </row>
    <row r="65" spans="1:19" x14ac:dyDescent="0.25">
      <c r="A65" s="204" t="s">
        <v>330</v>
      </c>
      <c r="B65" s="75" t="s">
        <v>35</v>
      </c>
      <c r="C65" s="67">
        <v>446</v>
      </c>
      <c r="D65" s="68" t="s">
        <v>36</v>
      </c>
      <c r="E65" s="69" t="s">
        <v>41</v>
      </c>
      <c r="F65" s="70">
        <f>F57+7</f>
        <v>45607</v>
      </c>
      <c r="G65" s="70">
        <f>F65+1</f>
        <v>45608</v>
      </c>
      <c r="H65" s="187">
        <f>F65+2</f>
        <v>45609</v>
      </c>
      <c r="I65" s="271"/>
      <c r="J65" s="276"/>
      <c r="K65" s="277"/>
      <c r="L65" s="278"/>
      <c r="M65" s="265"/>
      <c r="N65" s="265"/>
      <c r="O65" s="265"/>
      <c r="P65" s="265"/>
      <c r="Q65" s="265"/>
      <c r="R65" s="265"/>
      <c r="S65" s="268"/>
    </row>
    <row r="66" spans="1:19" x14ac:dyDescent="0.25">
      <c r="A66" s="204" t="s">
        <v>329</v>
      </c>
      <c r="B66" s="66" t="s">
        <v>76</v>
      </c>
      <c r="C66" s="67">
        <v>443</v>
      </c>
      <c r="D66" s="68" t="s">
        <v>77</v>
      </c>
      <c r="E66" s="69" t="s">
        <v>41</v>
      </c>
      <c r="F66" s="70">
        <f>F63</f>
        <v>45606</v>
      </c>
      <c r="G66" s="70">
        <f>F66+1</f>
        <v>45607</v>
      </c>
      <c r="H66" s="187">
        <f>F66+4</f>
        <v>45610</v>
      </c>
      <c r="I66" s="271"/>
      <c r="J66" s="276"/>
      <c r="K66" s="277"/>
      <c r="L66" s="278"/>
      <c r="M66" s="265"/>
      <c r="N66" s="265"/>
      <c r="O66" s="265"/>
      <c r="P66" s="265"/>
      <c r="Q66" s="265"/>
      <c r="R66" s="265"/>
      <c r="S66" s="268"/>
    </row>
    <row r="67" spans="1:19" x14ac:dyDescent="0.25">
      <c r="A67" s="204" t="s">
        <v>551</v>
      </c>
      <c r="B67" s="66" t="s">
        <v>42</v>
      </c>
      <c r="C67" s="67">
        <v>444</v>
      </c>
      <c r="D67" s="68" t="s">
        <v>77</v>
      </c>
      <c r="E67" s="69" t="s">
        <v>41</v>
      </c>
      <c r="F67" s="70">
        <f>F63+1</f>
        <v>45607</v>
      </c>
      <c r="G67" s="70">
        <f>F67+1</f>
        <v>45608</v>
      </c>
      <c r="H67" s="187">
        <f>F67+2</f>
        <v>45609</v>
      </c>
      <c r="I67" s="271"/>
      <c r="J67" s="276"/>
      <c r="K67" s="277"/>
      <c r="L67" s="278"/>
      <c r="M67" s="265"/>
      <c r="N67" s="265"/>
      <c r="O67" s="265"/>
      <c r="P67" s="265"/>
      <c r="Q67" s="265"/>
      <c r="R67" s="265"/>
      <c r="S67" s="268"/>
    </row>
    <row r="68" spans="1:19" x14ac:dyDescent="0.25">
      <c r="A68" s="121" t="s">
        <v>180</v>
      </c>
      <c r="B68" s="122" t="s">
        <v>150</v>
      </c>
      <c r="C68" s="123">
        <v>446</v>
      </c>
      <c r="D68" s="124" t="s">
        <v>36</v>
      </c>
      <c r="E68" s="100" t="s">
        <v>14</v>
      </c>
      <c r="F68" s="101">
        <f>F63+1</f>
        <v>45607</v>
      </c>
      <c r="G68" s="101">
        <f>F68</f>
        <v>45607</v>
      </c>
      <c r="H68" s="149">
        <f>F68+1</f>
        <v>45608</v>
      </c>
      <c r="I68" s="271"/>
      <c r="J68" s="276"/>
      <c r="K68" s="277"/>
      <c r="L68" s="278"/>
      <c r="M68" s="265"/>
      <c r="N68" s="265"/>
      <c r="O68" s="265"/>
      <c r="P68" s="265"/>
      <c r="Q68" s="265"/>
      <c r="R68" s="265"/>
      <c r="S68" s="268"/>
    </row>
    <row r="69" spans="1:19" ht="15.75" thickBot="1" x14ac:dyDescent="0.3">
      <c r="A69" s="215" t="s">
        <v>241</v>
      </c>
      <c r="B69" s="109" t="s">
        <v>35</v>
      </c>
      <c r="C69" s="72">
        <v>445</v>
      </c>
      <c r="D69" s="110" t="s">
        <v>552</v>
      </c>
      <c r="E69" s="73" t="s">
        <v>14</v>
      </c>
      <c r="F69" s="74">
        <f>F63</f>
        <v>45606</v>
      </c>
      <c r="G69" s="74">
        <f>F69+1</f>
        <v>45607</v>
      </c>
      <c r="H69" s="188">
        <f>F69+1</f>
        <v>45607</v>
      </c>
      <c r="I69" s="304"/>
      <c r="J69" s="305"/>
      <c r="K69" s="306"/>
      <c r="L69" s="307"/>
      <c r="M69" s="302"/>
      <c r="N69" s="302"/>
      <c r="O69" s="266"/>
      <c r="P69" s="302"/>
      <c r="Q69" s="302"/>
      <c r="R69" s="302"/>
      <c r="S69" s="303"/>
    </row>
    <row r="70" spans="1:19" ht="15.75" thickBot="1" x14ac:dyDescent="0.3">
      <c r="D70" s="22"/>
      <c r="E70" s="22"/>
    </row>
    <row r="71" spans="1:19" x14ac:dyDescent="0.25">
      <c r="A71" s="217" t="s">
        <v>82</v>
      </c>
      <c r="B71" s="54" t="s">
        <v>39</v>
      </c>
      <c r="C71" s="55">
        <v>447</v>
      </c>
      <c r="D71" s="56" t="s">
        <v>36</v>
      </c>
      <c r="E71" s="57" t="s">
        <v>37</v>
      </c>
      <c r="F71" s="58">
        <f t="shared" ref="F71" si="7">F63+7</f>
        <v>45613</v>
      </c>
      <c r="G71" s="58">
        <f>F71+1</f>
        <v>45614</v>
      </c>
      <c r="H71" s="151">
        <f>F71+4</f>
        <v>45617</v>
      </c>
      <c r="I71" s="270" t="s">
        <v>537</v>
      </c>
      <c r="J71" s="273" t="s">
        <v>536</v>
      </c>
      <c r="K71" s="274"/>
      <c r="L71" s="275"/>
      <c r="M71" s="264">
        <f>M63+7</f>
        <v>45624</v>
      </c>
      <c r="N71" s="264">
        <f>M71+1</f>
        <v>45625</v>
      </c>
      <c r="O71" s="264">
        <f>M71+40</f>
        <v>45664</v>
      </c>
      <c r="P71" s="264">
        <f>O71+2</f>
        <v>45666</v>
      </c>
      <c r="Q71" s="264">
        <f>O71+4</f>
        <v>45668</v>
      </c>
      <c r="R71" s="264">
        <f>O71+9</f>
        <v>45673</v>
      </c>
      <c r="S71" s="267"/>
    </row>
    <row r="72" spans="1:19" x14ac:dyDescent="0.25">
      <c r="A72" s="59" t="s">
        <v>82</v>
      </c>
      <c r="B72" s="60" t="s">
        <v>39</v>
      </c>
      <c r="C72" s="61">
        <v>447</v>
      </c>
      <c r="D72" s="62" t="s">
        <v>36</v>
      </c>
      <c r="E72" s="63" t="s">
        <v>40</v>
      </c>
      <c r="F72" s="64">
        <f>F71+3</f>
        <v>45616</v>
      </c>
      <c r="G72" s="64">
        <f>F72+1</f>
        <v>45617</v>
      </c>
      <c r="H72" s="148">
        <f>F72+1</f>
        <v>45617</v>
      </c>
      <c r="I72" s="271"/>
      <c r="J72" s="276"/>
      <c r="K72" s="277"/>
      <c r="L72" s="278"/>
      <c r="M72" s="265"/>
      <c r="N72" s="265"/>
      <c r="O72" s="265"/>
      <c r="P72" s="265"/>
      <c r="Q72" s="265"/>
      <c r="R72" s="265"/>
      <c r="S72" s="268"/>
    </row>
    <row r="73" spans="1:19" x14ac:dyDescent="0.25">
      <c r="A73" s="204" t="s">
        <v>533</v>
      </c>
      <c r="B73" s="75" t="s">
        <v>35</v>
      </c>
      <c r="C73" s="67">
        <v>447</v>
      </c>
      <c r="D73" s="68" t="s">
        <v>36</v>
      </c>
      <c r="E73" s="69" t="s">
        <v>41</v>
      </c>
      <c r="F73" s="70">
        <f>F65+7</f>
        <v>45614</v>
      </c>
      <c r="G73" s="70">
        <f>F73+1</f>
        <v>45615</v>
      </c>
      <c r="H73" s="187">
        <f>F73+2</f>
        <v>45616</v>
      </c>
      <c r="I73" s="271"/>
      <c r="J73" s="276"/>
      <c r="K73" s="277"/>
      <c r="L73" s="278"/>
      <c r="M73" s="265"/>
      <c r="N73" s="265"/>
      <c r="O73" s="265"/>
      <c r="P73" s="265"/>
      <c r="Q73" s="265"/>
      <c r="R73" s="265"/>
      <c r="S73" s="268"/>
    </row>
    <row r="74" spans="1:19" x14ac:dyDescent="0.25">
      <c r="A74" s="204" t="s">
        <v>177</v>
      </c>
      <c r="B74" s="66" t="s">
        <v>76</v>
      </c>
      <c r="C74" s="67">
        <v>444</v>
      </c>
      <c r="D74" s="68" t="s">
        <v>77</v>
      </c>
      <c r="E74" s="69" t="s">
        <v>41</v>
      </c>
      <c r="F74" s="70">
        <f>F71</f>
        <v>45613</v>
      </c>
      <c r="G74" s="70">
        <f>F74+1</f>
        <v>45614</v>
      </c>
      <c r="H74" s="187">
        <f>F74+4</f>
        <v>45617</v>
      </c>
      <c r="I74" s="271"/>
      <c r="J74" s="276"/>
      <c r="K74" s="277"/>
      <c r="L74" s="278"/>
      <c r="M74" s="265"/>
      <c r="N74" s="265"/>
      <c r="O74" s="265"/>
      <c r="P74" s="265"/>
      <c r="Q74" s="265"/>
      <c r="R74" s="265"/>
      <c r="S74" s="268"/>
    </row>
    <row r="75" spans="1:19" x14ac:dyDescent="0.25">
      <c r="A75" s="204" t="s">
        <v>323</v>
      </c>
      <c r="B75" s="66" t="s">
        <v>42</v>
      </c>
      <c r="C75" s="67">
        <v>445</v>
      </c>
      <c r="D75" s="68" t="s">
        <v>77</v>
      </c>
      <c r="E75" s="69" t="s">
        <v>41</v>
      </c>
      <c r="F75" s="70">
        <f>F71+1</f>
        <v>45614</v>
      </c>
      <c r="G75" s="70">
        <f>F75+1</f>
        <v>45615</v>
      </c>
      <c r="H75" s="187">
        <f>F75+2</f>
        <v>45616</v>
      </c>
      <c r="I75" s="271"/>
      <c r="J75" s="276"/>
      <c r="K75" s="277"/>
      <c r="L75" s="278"/>
      <c r="M75" s="265"/>
      <c r="N75" s="265"/>
      <c r="O75" s="265"/>
      <c r="P75" s="265"/>
      <c r="Q75" s="265"/>
      <c r="R75" s="265"/>
      <c r="S75" s="268"/>
    </row>
    <row r="76" spans="1:19" x14ac:dyDescent="0.25">
      <c r="A76" s="223" t="s">
        <v>532</v>
      </c>
      <c r="B76" s="122" t="s">
        <v>150</v>
      </c>
      <c r="C76" s="123">
        <v>447</v>
      </c>
      <c r="D76" s="124" t="s">
        <v>36</v>
      </c>
      <c r="E76" s="100" t="s">
        <v>14</v>
      </c>
      <c r="F76" s="101">
        <f>F71+1</f>
        <v>45614</v>
      </c>
      <c r="G76" s="101">
        <f>F76</f>
        <v>45614</v>
      </c>
      <c r="H76" s="149">
        <f>F76+1</f>
        <v>45615</v>
      </c>
      <c r="I76" s="271"/>
      <c r="J76" s="276"/>
      <c r="K76" s="277"/>
      <c r="L76" s="278"/>
      <c r="M76" s="265"/>
      <c r="N76" s="265"/>
      <c r="O76" s="265"/>
      <c r="P76" s="265"/>
      <c r="Q76" s="265"/>
      <c r="R76" s="265"/>
      <c r="S76" s="268"/>
    </row>
    <row r="77" spans="1:19" ht="15.75" thickBot="1" x14ac:dyDescent="0.3">
      <c r="A77" s="215" t="s">
        <v>554</v>
      </c>
      <c r="B77" s="109" t="s">
        <v>35</v>
      </c>
      <c r="C77" s="72">
        <v>446</v>
      </c>
      <c r="D77" s="110" t="s">
        <v>552</v>
      </c>
      <c r="E77" s="73" t="s">
        <v>14</v>
      </c>
      <c r="F77" s="74">
        <f>F71</f>
        <v>45613</v>
      </c>
      <c r="G77" s="74">
        <f>F77+1</f>
        <v>45614</v>
      </c>
      <c r="H77" s="188">
        <f>F77+1</f>
        <v>45614</v>
      </c>
      <c r="I77" s="304"/>
      <c r="J77" s="305"/>
      <c r="K77" s="306"/>
      <c r="L77" s="307"/>
      <c r="M77" s="302"/>
      <c r="N77" s="302"/>
      <c r="O77" s="266"/>
      <c r="P77" s="302"/>
      <c r="Q77" s="302"/>
      <c r="R77" s="302"/>
      <c r="S77" s="303"/>
    </row>
    <row r="78" spans="1:19" x14ac:dyDescent="0.25">
      <c r="A78" s="13" t="s">
        <v>52</v>
      </c>
      <c r="B78" s="14"/>
      <c r="C78" s="14"/>
      <c r="D78" s="14"/>
      <c r="E78" s="17"/>
      <c r="F78" s="14"/>
      <c r="G78" s="14"/>
      <c r="H78" s="14"/>
      <c r="I78" s="51"/>
      <c r="J78" s="128"/>
      <c r="K78" s="128"/>
      <c r="L78" s="128"/>
      <c r="M78" s="129"/>
      <c r="N78" s="129"/>
      <c r="O78" s="1"/>
      <c r="P78" s="129"/>
      <c r="Q78" s="1"/>
      <c r="R78" s="129"/>
      <c r="S78" s="130"/>
    </row>
    <row r="79" spans="1:19" x14ac:dyDescent="0.25">
      <c r="A79" s="1"/>
      <c r="B79" s="1"/>
      <c r="C79" s="1"/>
      <c r="D79" s="5"/>
      <c r="E79" s="20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x14ac:dyDescent="0.25">
      <c r="A80" s="292" t="s">
        <v>53</v>
      </c>
      <c r="B80" s="293"/>
      <c r="C80" s="293"/>
      <c r="D80" s="293"/>
      <c r="E80" s="293"/>
      <c r="F80" s="294"/>
      <c r="G80" s="295" t="s">
        <v>530</v>
      </c>
      <c r="H80" s="296"/>
      <c r="I80" s="296"/>
      <c r="J80" s="296"/>
      <c r="K80" s="296"/>
      <c r="L80" s="296"/>
      <c r="M80" s="296"/>
      <c r="N80" s="296"/>
      <c r="O80" s="296"/>
      <c r="P80" s="296"/>
      <c r="Q80" s="296"/>
      <c r="R80" s="296"/>
      <c r="S80" s="297"/>
    </row>
    <row r="81" spans="1:19" x14ac:dyDescent="0.25">
      <c r="A81" s="298"/>
      <c r="B81" s="287"/>
      <c r="C81" s="287"/>
      <c r="D81" s="287"/>
      <c r="E81" s="287"/>
      <c r="F81" s="288"/>
      <c r="G81" s="299" t="s">
        <v>529</v>
      </c>
      <c r="H81" s="300"/>
      <c r="I81" s="300"/>
      <c r="J81" s="300"/>
      <c r="K81" s="300"/>
      <c r="L81" s="300"/>
      <c r="M81" s="300"/>
      <c r="N81" s="300"/>
      <c r="O81" s="300"/>
      <c r="P81" s="300"/>
      <c r="Q81" s="300"/>
      <c r="R81" s="300"/>
      <c r="S81" s="301"/>
    </row>
    <row r="82" spans="1:19" x14ac:dyDescent="0.25">
      <c r="A82" s="298"/>
      <c r="B82" s="287"/>
      <c r="C82" s="287"/>
      <c r="D82" s="287"/>
      <c r="E82" s="287"/>
      <c r="F82" s="288"/>
      <c r="G82" s="295"/>
      <c r="H82" s="296"/>
      <c r="I82" s="296"/>
      <c r="J82" s="296"/>
      <c r="K82" s="296"/>
      <c r="L82" s="296"/>
      <c r="M82" s="296"/>
      <c r="N82" s="296"/>
      <c r="O82" s="296"/>
      <c r="P82" s="296"/>
      <c r="Q82" s="296"/>
      <c r="R82" s="296"/>
      <c r="S82" s="297"/>
    </row>
    <row r="83" spans="1:19" x14ac:dyDescent="0.25">
      <c r="A83" s="286"/>
      <c r="B83" s="287"/>
      <c r="C83" s="287"/>
      <c r="D83" s="287"/>
      <c r="E83" s="287"/>
      <c r="F83" s="288"/>
      <c r="G83" s="289"/>
      <c r="H83" s="290"/>
      <c r="I83" s="290"/>
      <c r="J83" s="290"/>
      <c r="K83" s="290"/>
      <c r="L83" s="290"/>
      <c r="M83" s="290"/>
      <c r="N83" s="290"/>
      <c r="O83" s="290"/>
      <c r="P83" s="290"/>
      <c r="Q83" s="290"/>
      <c r="R83" s="290"/>
      <c r="S83" s="291"/>
    </row>
    <row r="84" spans="1:19" x14ac:dyDescent="0.25">
      <c r="A84" s="1"/>
      <c r="B84" s="1"/>
      <c r="C84" s="1"/>
      <c r="D84" s="5"/>
      <c r="E84" s="5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x14ac:dyDescent="0.25">
      <c r="A85" s="1"/>
      <c r="B85" s="1"/>
      <c r="C85" s="1"/>
      <c r="D85" s="5"/>
      <c r="E85" s="5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15.75" x14ac:dyDescent="0.3">
      <c r="A86" s="15" t="s">
        <v>54</v>
      </c>
      <c r="B86" s="16"/>
      <c r="C86" s="16"/>
      <c r="D86" s="17"/>
      <c r="E86" s="5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"/>
    </row>
    <row r="87" spans="1:19" ht="15.75" x14ac:dyDescent="0.3">
      <c r="A87" s="18" t="s">
        <v>55</v>
      </c>
      <c r="B87" s="19"/>
      <c r="C87" s="19"/>
      <c r="D87" s="20"/>
      <c r="E87" s="5"/>
      <c r="F87" s="18"/>
      <c r="G87" s="19"/>
      <c r="H87" s="18" t="s">
        <v>56</v>
      </c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"/>
    </row>
    <row r="88" spans="1:19" ht="15.75" x14ac:dyDescent="0.3">
      <c r="A88" s="18" t="s">
        <v>57</v>
      </c>
      <c r="B88" s="19"/>
      <c r="C88" s="19"/>
      <c r="D88" s="20"/>
      <c r="E88" s="5"/>
      <c r="F88" s="18"/>
      <c r="G88" s="19"/>
      <c r="H88" s="18" t="s">
        <v>58</v>
      </c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"/>
    </row>
    <row r="89" spans="1:19" x14ac:dyDescent="0.25">
      <c r="A89" s="1" t="s">
        <v>59</v>
      </c>
      <c r="B89" s="1"/>
      <c r="C89" s="1"/>
      <c r="D89" s="5"/>
      <c r="E89" s="5"/>
      <c r="F89" s="1"/>
      <c r="G89" s="1"/>
      <c r="H89" s="1" t="s">
        <v>60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x14ac:dyDescent="0.25">
      <c r="A90" s="21" t="s">
        <v>61</v>
      </c>
      <c r="B90" s="1"/>
      <c r="C90" s="1"/>
      <c r="D90" s="5"/>
      <c r="E90" s="5"/>
      <c r="F90" s="1"/>
      <c r="G90" s="1"/>
      <c r="H90" s="21" t="s">
        <v>62</v>
      </c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1"/>
    </row>
    <row r="91" spans="1:19" x14ac:dyDescent="0.25">
      <c r="A91" s="1"/>
      <c r="B91" s="1"/>
      <c r="C91" s="1"/>
      <c r="D91" s="5"/>
      <c r="E91" s="5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x14ac:dyDescent="0.25">
      <c r="A92" s="1" t="s">
        <v>63</v>
      </c>
      <c r="B92" s="1"/>
      <c r="C92" s="1"/>
      <c r="D92" s="5"/>
      <c r="E92" s="5"/>
      <c r="F92" s="1"/>
      <c r="G92" s="1"/>
      <c r="H92" s="1" t="s">
        <v>64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x14ac:dyDescent="0.25">
      <c r="A93" s="21" t="s">
        <v>65</v>
      </c>
      <c r="B93" s="1"/>
      <c r="C93" s="1"/>
      <c r="D93" s="5"/>
      <c r="E93" s="5"/>
      <c r="F93" s="1"/>
      <c r="G93" s="1"/>
      <c r="H93" s="21" t="s">
        <v>66</v>
      </c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1"/>
    </row>
  </sheetData>
  <mergeCells count="99">
    <mergeCell ref="P71:P77"/>
    <mergeCell ref="Q71:Q77"/>
    <mergeCell ref="R71:R77"/>
    <mergeCell ref="S71:S77"/>
    <mergeCell ref="I71:I77"/>
    <mergeCell ref="J71:L77"/>
    <mergeCell ref="M71:M77"/>
    <mergeCell ref="N71:N77"/>
    <mergeCell ref="O71:O77"/>
    <mergeCell ref="P63:P69"/>
    <mergeCell ref="Q63:Q69"/>
    <mergeCell ref="R63:R69"/>
    <mergeCell ref="S63:S69"/>
    <mergeCell ref="I63:I69"/>
    <mergeCell ref="J63:L69"/>
    <mergeCell ref="M63:M69"/>
    <mergeCell ref="N63:N69"/>
    <mergeCell ref="O63:O69"/>
    <mergeCell ref="P47:P53"/>
    <mergeCell ref="Q47:Q53"/>
    <mergeCell ref="R47:R53"/>
    <mergeCell ref="S47:S53"/>
    <mergeCell ref="I39:I45"/>
    <mergeCell ref="J39:L45"/>
    <mergeCell ref="M39:M45"/>
    <mergeCell ref="N39:N45"/>
    <mergeCell ref="O39:O45"/>
    <mergeCell ref="P39:P45"/>
    <mergeCell ref="I47:I53"/>
    <mergeCell ref="J47:L53"/>
    <mergeCell ref="M47:M53"/>
    <mergeCell ref="N47:N53"/>
    <mergeCell ref="O47:O53"/>
    <mergeCell ref="R23:R29"/>
    <mergeCell ref="P31:P37"/>
    <mergeCell ref="Q31:Q37"/>
    <mergeCell ref="R31:R37"/>
    <mergeCell ref="S39:S45"/>
    <mergeCell ref="Q39:Q45"/>
    <mergeCell ref="R39:R45"/>
    <mergeCell ref="S23:S29"/>
    <mergeCell ref="S31:S37"/>
    <mergeCell ref="P23:P29"/>
    <mergeCell ref="Q23:Q29"/>
    <mergeCell ref="I23:I29"/>
    <mergeCell ref="J23:L29"/>
    <mergeCell ref="M23:M29"/>
    <mergeCell ref="N23:N29"/>
    <mergeCell ref="O23:O29"/>
    <mergeCell ref="I31:I37"/>
    <mergeCell ref="J31:L37"/>
    <mergeCell ref="M31:M37"/>
    <mergeCell ref="N31:N37"/>
    <mergeCell ref="O31:O37"/>
    <mergeCell ref="P15:P21"/>
    <mergeCell ref="Q15:Q21"/>
    <mergeCell ref="R15:R21"/>
    <mergeCell ref="S15:S21"/>
    <mergeCell ref="I15:I21"/>
    <mergeCell ref="J15:L21"/>
    <mergeCell ref="M15:M21"/>
    <mergeCell ref="N15:N21"/>
    <mergeCell ref="O15:O21"/>
    <mergeCell ref="P7:P13"/>
    <mergeCell ref="Q7:Q13"/>
    <mergeCell ref="R7:R13"/>
    <mergeCell ref="S7:S13"/>
    <mergeCell ref="I7:I13"/>
    <mergeCell ref="J7:L13"/>
    <mergeCell ref="M7:M13"/>
    <mergeCell ref="N7:N13"/>
    <mergeCell ref="O7:O13"/>
    <mergeCell ref="S5:S6"/>
    <mergeCell ref="I5:I6"/>
    <mergeCell ref="A4:F4"/>
    <mergeCell ref="A5:A6"/>
    <mergeCell ref="B5:D6"/>
    <mergeCell ref="E5:E6"/>
    <mergeCell ref="F5:G5"/>
    <mergeCell ref="J5:L6"/>
    <mergeCell ref="M5:N5"/>
    <mergeCell ref="O5:R5"/>
    <mergeCell ref="A83:F83"/>
    <mergeCell ref="G83:S83"/>
    <mergeCell ref="A80:F80"/>
    <mergeCell ref="G80:S80"/>
    <mergeCell ref="A81:F81"/>
    <mergeCell ref="G81:S81"/>
    <mergeCell ref="A82:F82"/>
    <mergeCell ref="G82:S82"/>
    <mergeCell ref="P55:P61"/>
    <mergeCell ref="Q55:Q61"/>
    <mergeCell ref="R55:R61"/>
    <mergeCell ref="S55:S61"/>
    <mergeCell ref="I55:I61"/>
    <mergeCell ref="J55:L61"/>
    <mergeCell ref="M55:M61"/>
    <mergeCell ref="N55:N61"/>
    <mergeCell ref="O55:O61"/>
  </mergeCells>
  <conditionalFormatting sqref="F9:H9">
    <cfRule type="timePeriod" dxfId="276" priority="18" timePeriod="lastMonth">
      <formula>AND(MONTH(F9)=MONTH(EDATE(TODAY(),0-1)),YEAR(F9)=YEAR(EDATE(TODAY(),0-1)))</formula>
    </cfRule>
  </conditionalFormatting>
  <conditionalFormatting sqref="F11:H11">
    <cfRule type="timePeriod" dxfId="275" priority="17" timePeriod="lastMonth">
      <formula>AND(MONTH(F11)=MONTH(EDATE(TODAY(),0-1)),YEAR(F11)=YEAR(EDATE(TODAY(),0-1)))</formula>
    </cfRule>
  </conditionalFormatting>
  <conditionalFormatting sqref="F17:H17">
    <cfRule type="timePeriod" dxfId="274" priority="16" timePeriod="lastMonth">
      <formula>AND(MONTH(F17)=MONTH(EDATE(TODAY(),0-1)),YEAR(F17)=YEAR(EDATE(TODAY(),0-1)))</formula>
    </cfRule>
  </conditionalFormatting>
  <conditionalFormatting sqref="F19:H19">
    <cfRule type="timePeriod" dxfId="273" priority="15" timePeriod="lastMonth">
      <formula>AND(MONTH(F19)=MONTH(EDATE(TODAY(),0-1)),YEAR(F19)=YEAR(EDATE(TODAY(),0-1)))</formula>
    </cfRule>
  </conditionalFormatting>
  <conditionalFormatting sqref="F25:H25">
    <cfRule type="timePeriod" dxfId="272" priority="14" timePeriod="lastMonth">
      <formula>AND(MONTH(F25)=MONTH(EDATE(TODAY(),0-1)),YEAR(F25)=YEAR(EDATE(TODAY(),0-1)))</formula>
    </cfRule>
  </conditionalFormatting>
  <conditionalFormatting sqref="F27:H27">
    <cfRule type="timePeriod" dxfId="271" priority="13" timePeriod="lastMonth">
      <formula>AND(MONTH(F27)=MONTH(EDATE(TODAY(),0-1)),YEAR(F27)=YEAR(EDATE(TODAY(),0-1)))</formula>
    </cfRule>
  </conditionalFormatting>
  <conditionalFormatting sqref="F33:H33">
    <cfRule type="timePeriod" dxfId="270" priority="10" timePeriod="lastMonth">
      <formula>AND(MONTH(F33)=MONTH(EDATE(TODAY(),0-1)),YEAR(F33)=YEAR(EDATE(TODAY(),0-1)))</formula>
    </cfRule>
  </conditionalFormatting>
  <conditionalFormatting sqref="F35:H35">
    <cfRule type="timePeriod" dxfId="269" priority="12" timePeriod="lastMonth">
      <formula>AND(MONTH(F35)=MONTH(EDATE(TODAY(),0-1)),YEAR(F35)=YEAR(EDATE(TODAY(),0-1)))</formula>
    </cfRule>
  </conditionalFormatting>
  <conditionalFormatting sqref="F41:H41">
    <cfRule type="timePeriod" dxfId="268" priority="9" timePeriod="lastMonth">
      <formula>AND(MONTH(F41)=MONTH(EDATE(TODAY(),0-1)),YEAR(F41)=YEAR(EDATE(TODAY(),0-1)))</formula>
    </cfRule>
  </conditionalFormatting>
  <conditionalFormatting sqref="F43:H43">
    <cfRule type="timePeriod" dxfId="267" priority="11" timePeriod="lastMonth">
      <formula>AND(MONTH(F43)=MONTH(EDATE(TODAY(),0-1)),YEAR(F43)=YEAR(EDATE(TODAY(),0-1)))</formula>
    </cfRule>
  </conditionalFormatting>
  <conditionalFormatting sqref="F49:H49">
    <cfRule type="timePeriod" dxfId="266" priority="7" timePeriod="lastMonth">
      <formula>AND(MONTH(F49)=MONTH(EDATE(TODAY(),0-1)),YEAR(F49)=YEAR(EDATE(TODAY(),0-1)))</formula>
    </cfRule>
  </conditionalFormatting>
  <conditionalFormatting sqref="F51:H51">
    <cfRule type="timePeriod" dxfId="265" priority="8" timePeriod="lastMonth">
      <formula>AND(MONTH(F51)=MONTH(EDATE(TODAY(),0-1)),YEAR(F51)=YEAR(EDATE(TODAY(),0-1)))</formula>
    </cfRule>
  </conditionalFormatting>
  <conditionalFormatting sqref="F57:H57">
    <cfRule type="timePeriod" dxfId="264" priority="5" timePeriod="lastMonth">
      <formula>AND(MONTH(F57)=MONTH(EDATE(TODAY(),0-1)),YEAR(F57)=YEAR(EDATE(TODAY(),0-1)))</formula>
    </cfRule>
  </conditionalFormatting>
  <conditionalFormatting sqref="F59:H59">
    <cfRule type="timePeriod" dxfId="263" priority="6" timePeriod="lastMonth">
      <formula>AND(MONTH(F59)=MONTH(EDATE(TODAY(),0-1)),YEAR(F59)=YEAR(EDATE(TODAY(),0-1)))</formula>
    </cfRule>
  </conditionalFormatting>
  <conditionalFormatting sqref="F65:H65">
    <cfRule type="timePeriod" dxfId="262" priority="3" timePeriod="lastMonth">
      <formula>AND(MONTH(F65)=MONTH(EDATE(TODAY(),0-1)),YEAR(F65)=YEAR(EDATE(TODAY(),0-1)))</formula>
    </cfRule>
  </conditionalFormatting>
  <conditionalFormatting sqref="F67:H67">
    <cfRule type="timePeriod" dxfId="261" priority="4" timePeriod="lastMonth">
      <formula>AND(MONTH(F67)=MONTH(EDATE(TODAY(),0-1)),YEAR(F67)=YEAR(EDATE(TODAY(),0-1)))</formula>
    </cfRule>
  </conditionalFormatting>
  <conditionalFormatting sqref="F73:H73">
    <cfRule type="timePeriod" dxfId="260" priority="1" timePeriod="lastMonth">
      <formula>AND(MONTH(F73)=MONTH(EDATE(TODAY(),0-1)),YEAR(F73)=YEAR(EDATE(TODAY(),0-1)))</formula>
    </cfRule>
  </conditionalFormatting>
  <conditionalFormatting sqref="F75:H75">
    <cfRule type="timePeriod" dxfId="259" priority="2" timePeriod="lastMonth">
      <formula>AND(MONTH(F75)=MONTH(EDATE(TODAY(),0-1)),YEAR(F75)=YEAR(EDATE(TODAY(),0-1)))</formula>
    </cfRule>
  </conditionalFormatting>
  <hyperlinks>
    <hyperlink ref="H93" r:id="rId1" xr:uid="{26CFFAC3-D225-43F6-A776-679A7EF76A58}"/>
    <hyperlink ref="H90" r:id="rId2" xr:uid="{1614CE37-EC25-4E62-AC2A-CAD4DEE6D3CD}"/>
    <hyperlink ref="A93" r:id="rId3" xr:uid="{5301F653-A7EA-4493-B49A-973E4B68E5AF}"/>
    <hyperlink ref="A90" r:id="rId4" xr:uid="{4F1996D4-090C-4958-8AE7-17B262EB8482}"/>
  </hyperlinks>
  <pageMargins left="0.7" right="0.7" top="0.75" bottom="0.75" header="0.3" footer="0.3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E4A28-79BD-47E5-9270-1E60E5042437}">
  <sheetPr>
    <pageSetUpPr autoPageBreaks="0"/>
  </sheetPr>
  <dimension ref="A2:Q92"/>
  <sheetViews>
    <sheetView showGridLines="0" topLeftCell="A25" zoomScaleNormal="100" workbookViewId="0"/>
  </sheetViews>
  <sheetFormatPr defaultRowHeight="15" x14ac:dyDescent="0.25"/>
  <cols>
    <col min="1" max="1" width="22.140625" bestFit="1" customWidth="1"/>
    <col min="2" max="2" width="4.140625" bestFit="1" customWidth="1"/>
    <col min="3" max="3" width="4.42578125" bestFit="1" customWidth="1"/>
    <col min="4" max="4" width="2.42578125" bestFit="1" customWidth="1"/>
    <col min="5" max="5" width="5.140625" bestFit="1" customWidth="1"/>
    <col min="6" max="8" width="8" bestFit="1" customWidth="1"/>
    <col min="9" max="9" width="20.7109375" bestFit="1" customWidth="1"/>
    <col min="10" max="10" width="8.42578125" customWidth="1"/>
    <col min="11" max="12" width="9.140625" hidden="1" customWidth="1"/>
    <col min="13" max="14" width="8" bestFit="1" customWidth="1"/>
    <col min="15" max="15" width="8.42578125" customWidth="1"/>
    <col min="16" max="16" width="57" bestFit="1" customWidth="1"/>
  </cols>
  <sheetData>
    <row r="2" spans="1:17" ht="24.75" x14ac:dyDescent="0.5">
      <c r="A2" s="4" t="s">
        <v>20</v>
      </c>
      <c r="B2" s="3" t="s">
        <v>362</v>
      </c>
      <c r="C2" s="1"/>
      <c r="D2" s="5"/>
      <c r="E2" s="5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7" ht="24.75" x14ac:dyDescent="0.5">
      <c r="A3" s="1"/>
      <c r="B3" s="6"/>
      <c r="C3" s="7"/>
      <c r="D3" s="4"/>
      <c r="E3" s="4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7" ht="16.5" thickBot="1" x14ac:dyDescent="0.3">
      <c r="A4" s="245" t="s">
        <v>462</v>
      </c>
      <c r="B4" s="246"/>
      <c r="C4" s="246"/>
      <c r="D4" s="246"/>
      <c r="E4" s="246"/>
      <c r="F4" s="246"/>
      <c r="G4" s="25"/>
      <c r="H4" s="26"/>
      <c r="I4" s="26"/>
      <c r="J4" s="26"/>
      <c r="K4" s="26"/>
      <c r="L4" s="26"/>
      <c r="M4" s="26"/>
      <c r="N4" s="26"/>
      <c r="O4" s="26">
        <v>7</v>
      </c>
    </row>
    <row r="5" spans="1:17" ht="15.75" thickBot="1" x14ac:dyDescent="0.3">
      <c r="A5" s="247" t="s">
        <v>22</v>
      </c>
      <c r="B5" s="249" t="s">
        <v>23</v>
      </c>
      <c r="C5" s="250"/>
      <c r="D5" s="251"/>
      <c r="E5" s="255" t="s">
        <v>24</v>
      </c>
      <c r="F5" s="257" t="s">
        <v>24</v>
      </c>
      <c r="G5" s="258"/>
      <c r="H5" s="49" t="s">
        <v>114</v>
      </c>
      <c r="I5" s="247" t="s">
        <v>459</v>
      </c>
      <c r="J5" s="249" t="s">
        <v>23</v>
      </c>
      <c r="K5" s="250"/>
      <c r="L5" s="251"/>
      <c r="M5" s="257" t="s">
        <v>114</v>
      </c>
      <c r="N5" s="326"/>
      <c r="O5" s="49" t="s">
        <v>461</v>
      </c>
      <c r="P5" s="315" t="s">
        <v>28</v>
      </c>
      <c r="Q5" s="282"/>
    </row>
    <row r="6" spans="1:17" ht="26.25" thickBot="1" x14ac:dyDescent="0.3">
      <c r="A6" s="248"/>
      <c r="B6" s="252"/>
      <c r="C6" s="253"/>
      <c r="D6" s="254"/>
      <c r="E6" s="256"/>
      <c r="F6" s="9" t="s">
        <v>29</v>
      </c>
      <c r="G6" s="9" t="s">
        <v>30</v>
      </c>
      <c r="H6" s="10" t="s">
        <v>29</v>
      </c>
      <c r="I6" s="248"/>
      <c r="J6" s="252"/>
      <c r="K6" s="253"/>
      <c r="L6" s="254"/>
      <c r="M6" s="9" t="s">
        <v>29</v>
      </c>
      <c r="N6" s="9" t="s">
        <v>30</v>
      </c>
      <c r="O6" s="10" t="s">
        <v>460</v>
      </c>
      <c r="P6" s="316"/>
      <c r="Q6" s="283"/>
    </row>
    <row r="7" spans="1:17" x14ac:dyDescent="0.25">
      <c r="A7" s="205" t="s">
        <v>229</v>
      </c>
      <c r="B7" s="80" t="s">
        <v>39</v>
      </c>
      <c r="C7" s="81">
        <v>439</v>
      </c>
      <c r="D7" s="82" t="s">
        <v>36</v>
      </c>
      <c r="E7" s="57" t="s">
        <v>37</v>
      </c>
      <c r="F7" s="58">
        <v>45557</v>
      </c>
      <c r="G7" s="58">
        <f>F7+1</f>
        <v>45558</v>
      </c>
      <c r="H7" s="151">
        <f>F7+4</f>
        <v>45561</v>
      </c>
      <c r="I7" s="270" t="s">
        <v>433</v>
      </c>
      <c r="J7" s="273" t="s">
        <v>384</v>
      </c>
      <c r="K7" s="274"/>
      <c r="L7" s="275"/>
      <c r="M7" s="309">
        <v>45568</v>
      </c>
      <c r="N7" s="309">
        <f>M7+1</f>
        <v>45569</v>
      </c>
      <c r="O7" s="309">
        <f>M7+35</f>
        <v>45603</v>
      </c>
      <c r="P7" s="317" t="s">
        <v>490</v>
      </c>
      <c r="Q7" s="318"/>
    </row>
    <row r="8" spans="1:17" x14ac:dyDescent="0.25">
      <c r="A8" s="206" t="s">
        <v>229</v>
      </c>
      <c r="B8" s="60" t="s">
        <v>39</v>
      </c>
      <c r="C8" s="61">
        <v>439</v>
      </c>
      <c r="D8" s="62" t="s">
        <v>36</v>
      </c>
      <c r="E8" s="63" t="s">
        <v>40</v>
      </c>
      <c r="F8" s="64">
        <f>F7+3</f>
        <v>45560</v>
      </c>
      <c r="G8" s="64">
        <f>F8+1</f>
        <v>45561</v>
      </c>
      <c r="H8" s="148">
        <f>F8+1</f>
        <v>45561</v>
      </c>
      <c r="I8" s="271"/>
      <c r="J8" s="276"/>
      <c r="K8" s="277"/>
      <c r="L8" s="278"/>
      <c r="M8" s="310"/>
      <c r="N8" s="310"/>
      <c r="O8" s="310"/>
      <c r="P8" s="319"/>
      <c r="Q8" s="320"/>
    </row>
    <row r="9" spans="1:17" ht="15.75" thickBot="1" x14ac:dyDescent="0.3">
      <c r="A9" s="204" t="s">
        <v>331</v>
      </c>
      <c r="B9" s="75" t="s">
        <v>35</v>
      </c>
      <c r="C9" s="67">
        <v>439</v>
      </c>
      <c r="D9" s="68" t="s">
        <v>36</v>
      </c>
      <c r="E9" s="69" t="s">
        <v>41</v>
      </c>
      <c r="F9" s="70">
        <v>45558</v>
      </c>
      <c r="G9" s="70">
        <f>F9+1</f>
        <v>45559</v>
      </c>
      <c r="H9" s="187">
        <f>F9+2</f>
        <v>45560</v>
      </c>
      <c r="I9" s="271"/>
      <c r="J9" s="276"/>
      <c r="K9" s="277"/>
      <c r="L9" s="278"/>
      <c r="M9" s="310"/>
      <c r="N9" s="310"/>
      <c r="O9" s="310"/>
      <c r="P9" s="321"/>
      <c r="Q9" s="322"/>
    </row>
    <row r="10" spans="1:17" x14ac:dyDescent="0.25">
      <c r="A10" s="204" t="s">
        <v>289</v>
      </c>
      <c r="B10" s="66" t="s">
        <v>76</v>
      </c>
      <c r="C10" s="67">
        <v>436</v>
      </c>
      <c r="D10" s="68" t="s">
        <v>77</v>
      </c>
      <c r="E10" s="69" t="s">
        <v>41</v>
      </c>
      <c r="F10" s="70">
        <f>F7</f>
        <v>45557</v>
      </c>
      <c r="G10" s="70">
        <f>F10+1</f>
        <v>45558</v>
      </c>
      <c r="H10" s="187">
        <f>F10+4</f>
        <v>45561</v>
      </c>
      <c r="I10" s="271"/>
      <c r="J10" s="276"/>
      <c r="K10" s="277"/>
      <c r="L10" s="278"/>
      <c r="M10" s="310"/>
      <c r="N10" s="310"/>
      <c r="O10" s="310"/>
      <c r="P10" s="267" t="s">
        <v>317</v>
      </c>
      <c r="Q10" s="323">
        <v>45636</v>
      </c>
    </row>
    <row r="11" spans="1:17" x14ac:dyDescent="0.25">
      <c r="A11" s="204" t="s">
        <v>379</v>
      </c>
      <c r="B11" s="66" t="s">
        <v>42</v>
      </c>
      <c r="C11" s="67">
        <v>437</v>
      </c>
      <c r="D11" s="68" t="s">
        <v>77</v>
      </c>
      <c r="E11" s="69" t="s">
        <v>41</v>
      </c>
      <c r="F11" s="70">
        <f>F7+1</f>
        <v>45558</v>
      </c>
      <c r="G11" s="70">
        <f>F11+1</f>
        <v>45559</v>
      </c>
      <c r="H11" s="187">
        <f>F11+2</f>
        <v>45560</v>
      </c>
      <c r="I11" s="271"/>
      <c r="J11" s="276"/>
      <c r="K11" s="277"/>
      <c r="L11" s="278"/>
      <c r="M11" s="310"/>
      <c r="N11" s="310"/>
      <c r="O11" s="310"/>
      <c r="P11" s="268"/>
      <c r="Q11" s="324"/>
    </row>
    <row r="12" spans="1:17" x14ac:dyDescent="0.25">
      <c r="A12" s="121" t="s">
        <v>377</v>
      </c>
      <c r="B12" s="122" t="s">
        <v>150</v>
      </c>
      <c r="C12" s="123">
        <v>439</v>
      </c>
      <c r="D12" s="124" t="s">
        <v>36</v>
      </c>
      <c r="E12" s="100" t="s">
        <v>14</v>
      </c>
      <c r="F12" s="101">
        <f>F7+1</f>
        <v>45558</v>
      </c>
      <c r="G12" s="101">
        <f>F12</f>
        <v>45558</v>
      </c>
      <c r="H12" s="149">
        <f>F12+1</f>
        <v>45559</v>
      </c>
      <c r="I12" s="271"/>
      <c r="J12" s="276"/>
      <c r="K12" s="277"/>
      <c r="L12" s="278"/>
      <c r="M12" s="310"/>
      <c r="N12" s="310"/>
      <c r="O12" s="310"/>
      <c r="P12" s="268"/>
      <c r="Q12" s="324"/>
    </row>
    <row r="13" spans="1:17" ht="15.75" thickBot="1" x14ac:dyDescent="0.3">
      <c r="A13" s="215" t="s">
        <v>329</v>
      </c>
      <c r="B13" s="109" t="s">
        <v>76</v>
      </c>
      <c r="C13" s="72">
        <v>436</v>
      </c>
      <c r="D13" s="110" t="s">
        <v>77</v>
      </c>
      <c r="E13" s="73" t="s">
        <v>14</v>
      </c>
      <c r="F13" s="74">
        <f>F7+3</f>
        <v>45560</v>
      </c>
      <c r="G13" s="74">
        <f>F13+1</f>
        <v>45561</v>
      </c>
      <c r="H13" s="188">
        <f>F13+1</f>
        <v>45561</v>
      </c>
      <c r="I13" s="304"/>
      <c r="J13" s="305"/>
      <c r="K13" s="306"/>
      <c r="L13" s="307"/>
      <c r="M13" s="311"/>
      <c r="N13" s="311"/>
      <c r="O13" s="311"/>
      <c r="P13" s="269"/>
      <c r="Q13" s="325"/>
    </row>
    <row r="14" spans="1:17" ht="15.75" thickBot="1" x14ac:dyDescent="0.3">
      <c r="D14" s="22"/>
      <c r="E14" s="22"/>
    </row>
    <row r="15" spans="1:17" x14ac:dyDescent="0.25">
      <c r="A15" s="53" t="s">
        <v>300</v>
      </c>
      <c r="B15" s="54" t="s">
        <v>39</v>
      </c>
      <c r="C15" s="55">
        <v>440</v>
      </c>
      <c r="D15" s="56" t="s">
        <v>36</v>
      </c>
      <c r="E15" s="57" t="s">
        <v>37</v>
      </c>
      <c r="F15" s="58">
        <f t="shared" ref="F15" si="0">F7+7</f>
        <v>45564</v>
      </c>
      <c r="G15" s="58">
        <f>F15+1</f>
        <v>45565</v>
      </c>
      <c r="H15" s="151">
        <f>F15+4</f>
        <v>45568</v>
      </c>
      <c r="I15" s="270" t="s">
        <v>431</v>
      </c>
      <c r="J15" s="273" t="s">
        <v>385</v>
      </c>
      <c r="K15" s="274"/>
      <c r="L15" s="275"/>
      <c r="M15" s="309">
        <f>M7+7</f>
        <v>45575</v>
      </c>
      <c r="N15" s="309">
        <f>M15+1</f>
        <v>45576</v>
      </c>
      <c r="O15" s="309">
        <f>M15+35</f>
        <v>45610</v>
      </c>
      <c r="P15" s="317" t="s">
        <v>490</v>
      </c>
      <c r="Q15" s="318"/>
    </row>
    <row r="16" spans="1:17" x14ac:dyDescent="0.25">
      <c r="A16" s="59" t="s">
        <v>300</v>
      </c>
      <c r="B16" s="60" t="s">
        <v>39</v>
      </c>
      <c r="C16" s="61">
        <v>440</v>
      </c>
      <c r="D16" s="62" t="s">
        <v>36</v>
      </c>
      <c r="E16" s="63" t="s">
        <v>40</v>
      </c>
      <c r="F16" s="64">
        <f>F15+3</f>
        <v>45567</v>
      </c>
      <c r="G16" s="64">
        <f>F16+1</f>
        <v>45568</v>
      </c>
      <c r="H16" s="148">
        <f>F16+1</f>
        <v>45568</v>
      </c>
      <c r="I16" s="271"/>
      <c r="J16" s="276"/>
      <c r="K16" s="277"/>
      <c r="L16" s="278"/>
      <c r="M16" s="310"/>
      <c r="N16" s="310"/>
      <c r="O16" s="310"/>
      <c r="P16" s="319"/>
      <c r="Q16" s="320"/>
    </row>
    <row r="17" spans="1:17" ht="15.75" thickBot="1" x14ac:dyDescent="0.3">
      <c r="A17" s="65" t="s">
        <v>330</v>
      </c>
      <c r="B17" s="75" t="s">
        <v>35</v>
      </c>
      <c r="C17" s="67">
        <v>440</v>
      </c>
      <c r="D17" s="68" t="s">
        <v>36</v>
      </c>
      <c r="E17" s="69" t="s">
        <v>41</v>
      </c>
      <c r="F17" s="70">
        <v>45565</v>
      </c>
      <c r="G17" s="70">
        <f>F17+1</f>
        <v>45566</v>
      </c>
      <c r="H17" s="187">
        <f>F17+2</f>
        <v>45567</v>
      </c>
      <c r="I17" s="271"/>
      <c r="J17" s="276"/>
      <c r="K17" s="277"/>
      <c r="L17" s="278"/>
      <c r="M17" s="310"/>
      <c r="N17" s="310"/>
      <c r="O17" s="310"/>
      <c r="P17" s="321"/>
      <c r="Q17" s="322"/>
    </row>
    <row r="18" spans="1:17" x14ac:dyDescent="0.25">
      <c r="A18" s="204" t="s">
        <v>179</v>
      </c>
      <c r="B18" s="66" t="s">
        <v>76</v>
      </c>
      <c r="C18" s="67">
        <v>437</v>
      </c>
      <c r="D18" s="68" t="s">
        <v>77</v>
      </c>
      <c r="E18" s="69" t="s">
        <v>41</v>
      </c>
      <c r="F18" s="70">
        <f>F15</f>
        <v>45564</v>
      </c>
      <c r="G18" s="70">
        <f>F18+1</f>
        <v>45565</v>
      </c>
      <c r="H18" s="187">
        <f>F18+4</f>
        <v>45568</v>
      </c>
      <c r="I18" s="271"/>
      <c r="J18" s="276"/>
      <c r="K18" s="277"/>
      <c r="L18" s="278"/>
      <c r="M18" s="310"/>
      <c r="N18" s="310"/>
      <c r="O18" s="310"/>
      <c r="P18" s="267" t="s">
        <v>317</v>
      </c>
      <c r="Q18" s="323">
        <f>Q10+7</f>
        <v>45643</v>
      </c>
    </row>
    <row r="19" spans="1:17" x14ac:dyDescent="0.25">
      <c r="A19" s="204" t="s">
        <v>467</v>
      </c>
      <c r="B19" s="66" t="s">
        <v>42</v>
      </c>
      <c r="C19" s="67">
        <v>438</v>
      </c>
      <c r="D19" s="68" t="s">
        <v>77</v>
      </c>
      <c r="E19" s="69" t="s">
        <v>41</v>
      </c>
      <c r="F19" s="70">
        <f>F15+1</f>
        <v>45565</v>
      </c>
      <c r="G19" s="70">
        <f>F19+1</f>
        <v>45566</v>
      </c>
      <c r="H19" s="187">
        <f>F19+2</f>
        <v>45567</v>
      </c>
      <c r="I19" s="271"/>
      <c r="J19" s="276"/>
      <c r="K19" s="277"/>
      <c r="L19" s="278"/>
      <c r="M19" s="310"/>
      <c r="N19" s="310"/>
      <c r="O19" s="310"/>
      <c r="P19" s="268"/>
      <c r="Q19" s="324"/>
    </row>
    <row r="20" spans="1:17" x14ac:dyDescent="0.25">
      <c r="A20" s="121" t="s">
        <v>378</v>
      </c>
      <c r="B20" s="122" t="s">
        <v>150</v>
      </c>
      <c r="C20" s="123">
        <v>440</v>
      </c>
      <c r="D20" s="124" t="s">
        <v>36</v>
      </c>
      <c r="E20" s="100" t="s">
        <v>14</v>
      </c>
      <c r="F20" s="101">
        <f>F15+1</f>
        <v>45565</v>
      </c>
      <c r="G20" s="101">
        <f>F20</f>
        <v>45565</v>
      </c>
      <c r="H20" s="149">
        <f>F20+1</f>
        <v>45566</v>
      </c>
      <c r="I20" s="271"/>
      <c r="J20" s="276"/>
      <c r="K20" s="277"/>
      <c r="L20" s="278"/>
      <c r="M20" s="310"/>
      <c r="N20" s="310"/>
      <c r="O20" s="310"/>
      <c r="P20" s="268"/>
      <c r="Q20" s="324"/>
    </row>
    <row r="21" spans="1:17" ht="15.75" thickBot="1" x14ac:dyDescent="0.3">
      <c r="A21" s="215" t="s">
        <v>179</v>
      </c>
      <c r="B21" s="109" t="s">
        <v>76</v>
      </c>
      <c r="C21" s="72">
        <v>437</v>
      </c>
      <c r="D21" s="110" t="s">
        <v>77</v>
      </c>
      <c r="E21" s="73" t="s">
        <v>14</v>
      </c>
      <c r="F21" s="74">
        <f>F15+3</f>
        <v>45567</v>
      </c>
      <c r="G21" s="74">
        <f>F21+1</f>
        <v>45568</v>
      </c>
      <c r="H21" s="188">
        <f>F21+1</f>
        <v>45568</v>
      </c>
      <c r="I21" s="304"/>
      <c r="J21" s="305"/>
      <c r="K21" s="306"/>
      <c r="L21" s="307"/>
      <c r="M21" s="311"/>
      <c r="N21" s="311"/>
      <c r="O21" s="311"/>
      <c r="P21" s="269"/>
      <c r="Q21" s="325"/>
    </row>
    <row r="22" spans="1:17" ht="15.75" thickBot="1" x14ac:dyDescent="0.3">
      <c r="D22" s="22"/>
      <c r="E22" s="22"/>
    </row>
    <row r="23" spans="1:17" x14ac:dyDescent="0.25">
      <c r="A23" s="53" t="s">
        <v>187</v>
      </c>
      <c r="B23" s="54" t="s">
        <v>39</v>
      </c>
      <c r="C23" s="55">
        <v>441</v>
      </c>
      <c r="D23" s="56" t="s">
        <v>36</v>
      </c>
      <c r="E23" s="57" t="s">
        <v>37</v>
      </c>
      <c r="F23" s="58">
        <f t="shared" ref="F23" si="1">F15+7</f>
        <v>45571</v>
      </c>
      <c r="G23" s="58">
        <f>F23+1</f>
        <v>45572</v>
      </c>
      <c r="H23" s="151">
        <f>F23+4</f>
        <v>45575</v>
      </c>
      <c r="I23" s="270" t="s">
        <v>432</v>
      </c>
      <c r="J23" s="273" t="s">
        <v>412</v>
      </c>
      <c r="K23" s="274"/>
      <c r="L23" s="275"/>
      <c r="M23" s="309">
        <f>M15+7</f>
        <v>45582</v>
      </c>
      <c r="N23" s="309">
        <f>M23+1</f>
        <v>45583</v>
      </c>
      <c r="O23" s="309">
        <f>M23+35</f>
        <v>45617</v>
      </c>
      <c r="P23" s="317" t="s">
        <v>490</v>
      </c>
      <c r="Q23" s="318"/>
    </row>
    <row r="24" spans="1:17" x14ac:dyDescent="0.25">
      <c r="A24" s="59" t="s">
        <v>187</v>
      </c>
      <c r="B24" s="60" t="s">
        <v>39</v>
      </c>
      <c r="C24" s="61">
        <v>441</v>
      </c>
      <c r="D24" s="62" t="s">
        <v>36</v>
      </c>
      <c r="E24" s="63" t="s">
        <v>40</v>
      </c>
      <c r="F24" s="64">
        <f>F23+3</f>
        <v>45574</v>
      </c>
      <c r="G24" s="64">
        <f>F24+1</f>
        <v>45575</v>
      </c>
      <c r="H24" s="148">
        <f>F24+1</f>
        <v>45575</v>
      </c>
      <c r="I24" s="271"/>
      <c r="J24" s="276"/>
      <c r="K24" s="277"/>
      <c r="L24" s="278"/>
      <c r="M24" s="310"/>
      <c r="N24" s="310"/>
      <c r="O24" s="310"/>
      <c r="P24" s="319"/>
      <c r="Q24" s="320"/>
    </row>
    <row r="25" spans="1:17" ht="15.75" thickBot="1" x14ac:dyDescent="0.3">
      <c r="A25" s="65" t="s">
        <v>151</v>
      </c>
      <c r="B25" s="75" t="s">
        <v>35</v>
      </c>
      <c r="C25" s="67">
        <v>441</v>
      </c>
      <c r="D25" s="68" t="s">
        <v>36</v>
      </c>
      <c r="E25" s="69" t="s">
        <v>41</v>
      </c>
      <c r="F25" s="70">
        <f>F17+7</f>
        <v>45572</v>
      </c>
      <c r="G25" s="70">
        <f>F25+1</f>
        <v>45573</v>
      </c>
      <c r="H25" s="187">
        <f>F25+2</f>
        <v>45574</v>
      </c>
      <c r="I25" s="271"/>
      <c r="J25" s="276"/>
      <c r="K25" s="277"/>
      <c r="L25" s="278"/>
      <c r="M25" s="310"/>
      <c r="N25" s="310"/>
      <c r="O25" s="310"/>
      <c r="P25" s="321"/>
      <c r="Q25" s="322"/>
    </row>
    <row r="26" spans="1:17" x14ac:dyDescent="0.25">
      <c r="A26" s="204" t="s">
        <v>314</v>
      </c>
      <c r="B26" s="66" t="s">
        <v>76</v>
      </c>
      <c r="C26" s="67">
        <v>438</v>
      </c>
      <c r="D26" s="68" t="s">
        <v>77</v>
      </c>
      <c r="E26" s="69" t="s">
        <v>41</v>
      </c>
      <c r="F26" s="70">
        <f>F23</f>
        <v>45571</v>
      </c>
      <c r="G26" s="70">
        <f>F26+1</f>
        <v>45572</v>
      </c>
      <c r="H26" s="187">
        <f>F26+4</f>
        <v>45575</v>
      </c>
      <c r="I26" s="271"/>
      <c r="J26" s="276"/>
      <c r="K26" s="277"/>
      <c r="L26" s="278"/>
      <c r="M26" s="310"/>
      <c r="N26" s="310"/>
      <c r="O26" s="310"/>
      <c r="P26" s="267" t="s">
        <v>317</v>
      </c>
      <c r="Q26" s="323">
        <f>Q18+7</f>
        <v>45650</v>
      </c>
    </row>
    <row r="27" spans="1:17" x14ac:dyDescent="0.25">
      <c r="A27" s="204" t="s">
        <v>322</v>
      </c>
      <c r="B27" s="66" t="s">
        <v>42</v>
      </c>
      <c r="C27" s="67">
        <v>439</v>
      </c>
      <c r="D27" s="68" t="s">
        <v>77</v>
      </c>
      <c r="E27" s="69" t="s">
        <v>41</v>
      </c>
      <c r="F27" s="70">
        <f>F23+1</f>
        <v>45572</v>
      </c>
      <c r="G27" s="70">
        <f>F27+1</f>
        <v>45573</v>
      </c>
      <c r="H27" s="187">
        <f>F27+2</f>
        <v>45574</v>
      </c>
      <c r="I27" s="271"/>
      <c r="J27" s="276"/>
      <c r="K27" s="277"/>
      <c r="L27" s="278"/>
      <c r="M27" s="310"/>
      <c r="N27" s="310"/>
      <c r="O27" s="310"/>
      <c r="P27" s="268"/>
      <c r="Q27" s="324"/>
    </row>
    <row r="28" spans="1:17" x14ac:dyDescent="0.25">
      <c r="A28" s="121" t="s">
        <v>271</v>
      </c>
      <c r="B28" s="122" t="s">
        <v>150</v>
      </c>
      <c r="C28" s="123">
        <v>441</v>
      </c>
      <c r="D28" s="124" t="s">
        <v>36</v>
      </c>
      <c r="E28" s="100" t="s">
        <v>14</v>
      </c>
      <c r="F28" s="101">
        <f>F23+1</f>
        <v>45572</v>
      </c>
      <c r="G28" s="101">
        <f>F28</f>
        <v>45572</v>
      </c>
      <c r="H28" s="149">
        <f>F28+1</f>
        <v>45573</v>
      </c>
      <c r="I28" s="271"/>
      <c r="J28" s="276"/>
      <c r="K28" s="277"/>
      <c r="L28" s="278"/>
      <c r="M28" s="310"/>
      <c r="N28" s="310"/>
      <c r="O28" s="310"/>
      <c r="P28" s="268"/>
      <c r="Q28" s="324"/>
    </row>
    <row r="29" spans="1:17" ht="15.75" thickBot="1" x14ac:dyDescent="0.3">
      <c r="A29" s="215" t="s">
        <v>551</v>
      </c>
      <c r="B29" s="109" t="s">
        <v>35</v>
      </c>
      <c r="C29" s="72">
        <v>440</v>
      </c>
      <c r="D29" s="110" t="s">
        <v>552</v>
      </c>
      <c r="E29" s="73" t="s">
        <v>14</v>
      </c>
      <c r="F29" s="74">
        <f>F23</f>
        <v>45571</v>
      </c>
      <c r="G29" s="74">
        <f>F29+1</f>
        <v>45572</v>
      </c>
      <c r="H29" s="188">
        <f>F29+1</f>
        <v>45572</v>
      </c>
      <c r="I29" s="304"/>
      <c r="J29" s="305"/>
      <c r="K29" s="306"/>
      <c r="L29" s="307"/>
      <c r="M29" s="311"/>
      <c r="N29" s="311"/>
      <c r="O29" s="311"/>
      <c r="P29" s="269"/>
      <c r="Q29" s="325"/>
    </row>
    <row r="30" spans="1:17" ht="15.75" thickBot="1" x14ac:dyDescent="0.3">
      <c r="D30" s="22"/>
      <c r="E30" s="22"/>
    </row>
    <row r="31" spans="1:17" x14ac:dyDescent="0.25">
      <c r="A31" s="53" t="s">
        <v>313</v>
      </c>
      <c r="B31" s="54" t="s">
        <v>39</v>
      </c>
      <c r="C31" s="55">
        <v>442</v>
      </c>
      <c r="D31" s="56" t="s">
        <v>36</v>
      </c>
      <c r="E31" s="57" t="s">
        <v>37</v>
      </c>
      <c r="F31" s="58">
        <f t="shared" ref="F31" si="2">F23+7</f>
        <v>45578</v>
      </c>
      <c r="G31" s="58">
        <f>F31+1</f>
        <v>45579</v>
      </c>
      <c r="H31" s="151">
        <f>F31+4</f>
        <v>45582</v>
      </c>
      <c r="I31" s="270" t="s">
        <v>513</v>
      </c>
      <c r="J31" s="273" t="s">
        <v>434</v>
      </c>
      <c r="K31" s="274"/>
      <c r="L31" s="275"/>
      <c r="M31" s="309">
        <f>M23+7</f>
        <v>45589</v>
      </c>
      <c r="N31" s="309">
        <f>M31+1</f>
        <v>45590</v>
      </c>
      <c r="O31" s="309">
        <f>M31+35</f>
        <v>45624</v>
      </c>
      <c r="P31" s="317" t="s">
        <v>458</v>
      </c>
      <c r="Q31" s="318"/>
    </row>
    <row r="32" spans="1:17" x14ac:dyDescent="0.25">
      <c r="A32" s="59" t="s">
        <v>313</v>
      </c>
      <c r="B32" s="60" t="s">
        <v>39</v>
      </c>
      <c r="C32" s="61">
        <v>442</v>
      </c>
      <c r="D32" s="62" t="s">
        <v>36</v>
      </c>
      <c r="E32" s="63" t="s">
        <v>40</v>
      </c>
      <c r="F32" s="64">
        <f>F31+3</f>
        <v>45581</v>
      </c>
      <c r="G32" s="64">
        <f>F32+1</f>
        <v>45582</v>
      </c>
      <c r="H32" s="148">
        <f>F32+1</f>
        <v>45582</v>
      </c>
      <c r="I32" s="271"/>
      <c r="J32" s="276"/>
      <c r="K32" s="277"/>
      <c r="L32" s="278"/>
      <c r="M32" s="310"/>
      <c r="N32" s="310"/>
      <c r="O32" s="310"/>
      <c r="P32" s="319"/>
      <c r="Q32" s="320"/>
    </row>
    <row r="33" spans="1:17" ht="15.75" thickBot="1" x14ac:dyDescent="0.3">
      <c r="A33" s="65" t="s">
        <v>415</v>
      </c>
      <c r="B33" s="75" t="s">
        <v>35</v>
      </c>
      <c r="C33" s="67">
        <v>442</v>
      </c>
      <c r="D33" s="68" t="s">
        <v>36</v>
      </c>
      <c r="E33" s="69" t="s">
        <v>41</v>
      </c>
      <c r="F33" s="70">
        <f>F25+7</f>
        <v>45579</v>
      </c>
      <c r="G33" s="70">
        <f>F33+1</f>
        <v>45580</v>
      </c>
      <c r="H33" s="187">
        <f>F33+2</f>
        <v>45581</v>
      </c>
      <c r="I33" s="271"/>
      <c r="J33" s="276"/>
      <c r="K33" s="277"/>
      <c r="L33" s="278"/>
      <c r="M33" s="310"/>
      <c r="N33" s="310"/>
      <c r="O33" s="310"/>
      <c r="P33" s="321"/>
      <c r="Q33" s="322"/>
    </row>
    <row r="34" spans="1:17" x14ac:dyDescent="0.25">
      <c r="A34" s="204" t="s">
        <v>350</v>
      </c>
      <c r="B34" s="66" t="s">
        <v>76</v>
      </c>
      <c r="C34" s="67">
        <v>439</v>
      </c>
      <c r="D34" s="68" t="s">
        <v>77</v>
      </c>
      <c r="E34" s="69" t="s">
        <v>41</v>
      </c>
      <c r="F34" s="70">
        <f>F31</f>
        <v>45578</v>
      </c>
      <c r="G34" s="70">
        <f>F34+1</f>
        <v>45579</v>
      </c>
      <c r="H34" s="187">
        <f>F34+4</f>
        <v>45582</v>
      </c>
      <c r="I34" s="271"/>
      <c r="J34" s="276"/>
      <c r="K34" s="277"/>
      <c r="L34" s="278"/>
      <c r="M34" s="310"/>
      <c r="N34" s="310"/>
      <c r="O34" s="310"/>
      <c r="P34" s="267" t="s">
        <v>317</v>
      </c>
      <c r="Q34" s="323">
        <f>Q26+7</f>
        <v>45657</v>
      </c>
    </row>
    <row r="35" spans="1:17" x14ac:dyDescent="0.25">
      <c r="A35" s="204" t="s">
        <v>125</v>
      </c>
      <c r="B35" s="66" t="s">
        <v>42</v>
      </c>
      <c r="C35" s="67">
        <v>440</v>
      </c>
      <c r="D35" s="68" t="s">
        <v>77</v>
      </c>
      <c r="E35" s="69" t="s">
        <v>41</v>
      </c>
      <c r="F35" s="70">
        <f>F31+1</f>
        <v>45579</v>
      </c>
      <c r="G35" s="70">
        <f>F35+1</f>
        <v>45580</v>
      </c>
      <c r="H35" s="187">
        <f>F35+2</f>
        <v>45581</v>
      </c>
      <c r="I35" s="271"/>
      <c r="J35" s="276"/>
      <c r="K35" s="277"/>
      <c r="L35" s="278"/>
      <c r="M35" s="310"/>
      <c r="N35" s="310"/>
      <c r="O35" s="310"/>
      <c r="P35" s="268"/>
      <c r="Q35" s="324"/>
    </row>
    <row r="36" spans="1:17" x14ac:dyDescent="0.25">
      <c r="A36" s="121" t="s">
        <v>211</v>
      </c>
      <c r="B36" s="122" t="s">
        <v>150</v>
      </c>
      <c r="C36" s="123">
        <v>442</v>
      </c>
      <c r="D36" s="124" t="s">
        <v>36</v>
      </c>
      <c r="E36" s="100" t="s">
        <v>14</v>
      </c>
      <c r="F36" s="101">
        <f>F31+1</f>
        <v>45579</v>
      </c>
      <c r="G36" s="101">
        <f>F36</f>
        <v>45579</v>
      </c>
      <c r="H36" s="149">
        <f>F36+1</f>
        <v>45580</v>
      </c>
      <c r="I36" s="271"/>
      <c r="J36" s="276"/>
      <c r="K36" s="277"/>
      <c r="L36" s="278"/>
      <c r="M36" s="310"/>
      <c r="N36" s="310"/>
      <c r="O36" s="310"/>
      <c r="P36" s="268"/>
      <c r="Q36" s="324"/>
    </row>
    <row r="37" spans="1:17" ht="15.75" thickBot="1" x14ac:dyDescent="0.3">
      <c r="A37" s="215" t="s">
        <v>553</v>
      </c>
      <c r="B37" s="109" t="s">
        <v>35</v>
      </c>
      <c r="C37" s="72">
        <v>441</v>
      </c>
      <c r="D37" s="110" t="s">
        <v>552</v>
      </c>
      <c r="E37" s="73" t="s">
        <v>14</v>
      </c>
      <c r="F37" s="74">
        <f>F31</f>
        <v>45578</v>
      </c>
      <c r="G37" s="74">
        <f>F37+1</f>
        <v>45579</v>
      </c>
      <c r="H37" s="188">
        <f>F37+1</f>
        <v>45579</v>
      </c>
      <c r="I37" s="304"/>
      <c r="J37" s="305"/>
      <c r="K37" s="306"/>
      <c r="L37" s="307"/>
      <c r="M37" s="311"/>
      <c r="N37" s="311"/>
      <c r="O37" s="311"/>
      <c r="P37" s="269"/>
      <c r="Q37" s="325"/>
    </row>
    <row r="38" spans="1:17" ht="15.75" thickBot="1" x14ac:dyDescent="0.3">
      <c r="D38" s="22"/>
      <c r="E38" s="22"/>
    </row>
    <row r="39" spans="1:17" x14ac:dyDescent="0.25">
      <c r="A39" s="53" t="s">
        <v>47</v>
      </c>
      <c r="B39" s="54" t="s">
        <v>39</v>
      </c>
      <c r="C39" s="55">
        <v>443</v>
      </c>
      <c r="D39" s="56" t="s">
        <v>36</v>
      </c>
      <c r="E39" s="57" t="s">
        <v>37</v>
      </c>
      <c r="F39" s="58">
        <f t="shared" ref="F39" si="3">F31+7</f>
        <v>45585</v>
      </c>
      <c r="G39" s="58">
        <f>F39+1</f>
        <v>45586</v>
      </c>
      <c r="H39" s="151">
        <f>F39+4</f>
        <v>45589</v>
      </c>
      <c r="I39" s="270" t="s">
        <v>514</v>
      </c>
      <c r="J39" s="273" t="s">
        <v>449</v>
      </c>
      <c r="K39" s="274"/>
      <c r="L39" s="275"/>
      <c r="M39" s="309">
        <f>M31+7</f>
        <v>45596</v>
      </c>
      <c r="N39" s="309">
        <f>M39+1</f>
        <v>45597</v>
      </c>
      <c r="O39" s="309">
        <f>M39+35</f>
        <v>45631</v>
      </c>
      <c r="P39" s="317" t="s">
        <v>458</v>
      </c>
      <c r="Q39" s="318"/>
    </row>
    <row r="40" spans="1:17" x14ac:dyDescent="0.25">
      <c r="A40" s="59" t="s">
        <v>47</v>
      </c>
      <c r="B40" s="60" t="s">
        <v>39</v>
      </c>
      <c r="C40" s="61">
        <v>443</v>
      </c>
      <c r="D40" s="62" t="s">
        <v>36</v>
      </c>
      <c r="E40" s="63" t="s">
        <v>40</v>
      </c>
      <c r="F40" s="64">
        <f>F39+3</f>
        <v>45588</v>
      </c>
      <c r="G40" s="64">
        <f>F40+1</f>
        <v>45589</v>
      </c>
      <c r="H40" s="148">
        <f>F40+1</f>
        <v>45589</v>
      </c>
      <c r="I40" s="271"/>
      <c r="J40" s="276"/>
      <c r="K40" s="277"/>
      <c r="L40" s="278"/>
      <c r="M40" s="310"/>
      <c r="N40" s="310"/>
      <c r="O40" s="310"/>
      <c r="P40" s="319"/>
      <c r="Q40" s="320"/>
    </row>
    <row r="41" spans="1:17" ht="15.75" thickBot="1" x14ac:dyDescent="0.3">
      <c r="A41" s="204" t="s">
        <v>322</v>
      </c>
      <c r="B41" s="75" t="s">
        <v>35</v>
      </c>
      <c r="C41" s="67">
        <v>443</v>
      </c>
      <c r="D41" s="68" t="s">
        <v>36</v>
      </c>
      <c r="E41" s="69" t="s">
        <v>41</v>
      </c>
      <c r="F41" s="70">
        <f>F33+7</f>
        <v>45586</v>
      </c>
      <c r="G41" s="70">
        <f>F41+1</f>
        <v>45587</v>
      </c>
      <c r="H41" s="187">
        <f>F41+2</f>
        <v>45588</v>
      </c>
      <c r="I41" s="271"/>
      <c r="J41" s="276"/>
      <c r="K41" s="277"/>
      <c r="L41" s="278"/>
      <c r="M41" s="310"/>
      <c r="N41" s="310"/>
      <c r="O41" s="310"/>
      <c r="P41" s="321"/>
      <c r="Q41" s="322"/>
    </row>
    <row r="42" spans="1:17" x14ac:dyDescent="0.25">
      <c r="A42" s="204" t="s">
        <v>446</v>
      </c>
      <c r="B42" s="66" t="s">
        <v>76</v>
      </c>
      <c r="C42" s="67">
        <v>440</v>
      </c>
      <c r="D42" s="68" t="s">
        <v>77</v>
      </c>
      <c r="E42" s="69" t="s">
        <v>41</v>
      </c>
      <c r="F42" s="70">
        <f>F39</f>
        <v>45585</v>
      </c>
      <c r="G42" s="70">
        <f>F42+1</f>
        <v>45586</v>
      </c>
      <c r="H42" s="187">
        <f>F42+4</f>
        <v>45589</v>
      </c>
      <c r="I42" s="271"/>
      <c r="J42" s="276"/>
      <c r="K42" s="277"/>
      <c r="L42" s="278"/>
      <c r="M42" s="310"/>
      <c r="N42" s="310"/>
      <c r="O42" s="310"/>
      <c r="P42" s="267" t="s">
        <v>317</v>
      </c>
      <c r="Q42" s="323">
        <f>Q34+7</f>
        <v>45664</v>
      </c>
    </row>
    <row r="43" spans="1:17" x14ac:dyDescent="0.25">
      <c r="A43" s="204" t="s">
        <v>338</v>
      </c>
      <c r="B43" s="66" t="s">
        <v>42</v>
      </c>
      <c r="C43" s="67">
        <v>441</v>
      </c>
      <c r="D43" s="68" t="s">
        <v>77</v>
      </c>
      <c r="E43" s="69" t="s">
        <v>41</v>
      </c>
      <c r="F43" s="70">
        <f>F39+1</f>
        <v>45586</v>
      </c>
      <c r="G43" s="70">
        <f>F43+1</f>
        <v>45587</v>
      </c>
      <c r="H43" s="187">
        <f>F43+2</f>
        <v>45588</v>
      </c>
      <c r="I43" s="271"/>
      <c r="J43" s="276"/>
      <c r="K43" s="277"/>
      <c r="L43" s="278"/>
      <c r="M43" s="310"/>
      <c r="N43" s="310"/>
      <c r="O43" s="310"/>
      <c r="P43" s="268"/>
      <c r="Q43" s="324"/>
    </row>
    <row r="44" spans="1:17" x14ac:dyDescent="0.25">
      <c r="A44" s="121" t="s">
        <v>351</v>
      </c>
      <c r="B44" s="122" t="s">
        <v>150</v>
      </c>
      <c r="C44" s="123">
        <v>443</v>
      </c>
      <c r="D44" s="124" t="s">
        <v>36</v>
      </c>
      <c r="E44" s="100" t="s">
        <v>14</v>
      </c>
      <c r="F44" s="101">
        <f>F39+1</f>
        <v>45586</v>
      </c>
      <c r="G44" s="101">
        <f>F44</f>
        <v>45586</v>
      </c>
      <c r="H44" s="149">
        <f>F44+1</f>
        <v>45587</v>
      </c>
      <c r="I44" s="271"/>
      <c r="J44" s="276"/>
      <c r="K44" s="277"/>
      <c r="L44" s="278"/>
      <c r="M44" s="310"/>
      <c r="N44" s="310"/>
      <c r="O44" s="310"/>
      <c r="P44" s="268"/>
      <c r="Q44" s="324"/>
    </row>
    <row r="45" spans="1:17" ht="15.75" thickBot="1" x14ac:dyDescent="0.3">
      <c r="A45" s="215" t="s">
        <v>75</v>
      </c>
      <c r="B45" s="109" t="s">
        <v>35</v>
      </c>
      <c r="C45" s="72">
        <v>442</v>
      </c>
      <c r="D45" s="110" t="s">
        <v>552</v>
      </c>
      <c r="E45" s="73" t="s">
        <v>14</v>
      </c>
      <c r="F45" s="74">
        <f>F39</f>
        <v>45585</v>
      </c>
      <c r="G45" s="74">
        <f>F45+1</f>
        <v>45586</v>
      </c>
      <c r="H45" s="188">
        <f>F45+1</f>
        <v>45586</v>
      </c>
      <c r="I45" s="304"/>
      <c r="J45" s="305"/>
      <c r="K45" s="306"/>
      <c r="L45" s="307"/>
      <c r="M45" s="311"/>
      <c r="N45" s="311"/>
      <c r="O45" s="311"/>
      <c r="P45" s="269"/>
      <c r="Q45" s="325"/>
    </row>
    <row r="46" spans="1:17" ht="15.75" thickBot="1" x14ac:dyDescent="0.3">
      <c r="D46" s="22"/>
      <c r="E46" s="22"/>
    </row>
    <row r="47" spans="1:17" x14ac:dyDescent="0.25">
      <c r="A47" s="217" t="s">
        <v>464</v>
      </c>
      <c r="B47" s="54" t="s">
        <v>39</v>
      </c>
      <c r="C47" s="55">
        <v>444</v>
      </c>
      <c r="D47" s="56" t="s">
        <v>36</v>
      </c>
      <c r="E47" s="57" t="s">
        <v>37</v>
      </c>
      <c r="F47" s="58">
        <f t="shared" ref="F47" si="4">F39+7</f>
        <v>45592</v>
      </c>
      <c r="G47" s="58">
        <f>F47+1</f>
        <v>45593</v>
      </c>
      <c r="H47" s="151">
        <f>F47+4</f>
        <v>45596</v>
      </c>
      <c r="I47" s="270" t="s">
        <v>488</v>
      </c>
      <c r="J47" s="273" t="s">
        <v>470</v>
      </c>
      <c r="K47" s="274"/>
      <c r="L47" s="275"/>
      <c r="M47" s="309">
        <f>M39+7</f>
        <v>45603</v>
      </c>
      <c r="N47" s="309">
        <f>M47+1</f>
        <v>45604</v>
      </c>
      <c r="O47" s="309">
        <f>M47+35</f>
        <v>45638</v>
      </c>
      <c r="P47" s="317" t="s">
        <v>458</v>
      </c>
      <c r="Q47" s="318"/>
    </row>
    <row r="48" spans="1:17" x14ac:dyDescent="0.25">
      <c r="A48" s="59" t="s">
        <v>464</v>
      </c>
      <c r="B48" s="60" t="s">
        <v>39</v>
      </c>
      <c r="C48" s="61">
        <v>444</v>
      </c>
      <c r="D48" s="62" t="s">
        <v>36</v>
      </c>
      <c r="E48" s="63" t="s">
        <v>40</v>
      </c>
      <c r="F48" s="64">
        <f>F47+3</f>
        <v>45595</v>
      </c>
      <c r="G48" s="64">
        <f>F48+1</f>
        <v>45596</v>
      </c>
      <c r="H48" s="148">
        <f>F48+1</f>
        <v>45596</v>
      </c>
      <c r="I48" s="271"/>
      <c r="J48" s="276"/>
      <c r="K48" s="277"/>
      <c r="L48" s="278"/>
      <c r="M48" s="310"/>
      <c r="N48" s="310"/>
      <c r="O48" s="310"/>
      <c r="P48" s="319"/>
      <c r="Q48" s="320"/>
    </row>
    <row r="49" spans="1:17" ht="15.75" thickBot="1" x14ac:dyDescent="0.3">
      <c r="A49" s="204" t="s">
        <v>241</v>
      </c>
      <c r="B49" s="75" t="s">
        <v>35</v>
      </c>
      <c r="C49" s="67">
        <v>444</v>
      </c>
      <c r="D49" s="68" t="s">
        <v>36</v>
      </c>
      <c r="E49" s="69" t="s">
        <v>41</v>
      </c>
      <c r="F49" s="70">
        <f>F41+7</f>
        <v>45593</v>
      </c>
      <c r="G49" s="70">
        <f>F49+1</f>
        <v>45594</v>
      </c>
      <c r="H49" s="187">
        <f>F49+2</f>
        <v>45595</v>
      </c>
      <c r="I49" s="271"/>
      <c r="J49" s="276"/>
      <c r="K49" s="277"/>
      <c r="L49" s="278"/>
      <c r="M49" s="310"/>
      <c r="N49" s="310"/>
      <c r="O49" s="310"/>
      <c r="P49" s="321"/>
      <c r="Q49" s="322"/>
    </row>
    <row r="50" spans="1:17" x14ac:dyDescent="0.25">
      <c r="A50" s="204" t="s">
        <v>128</v>
      </c>
      <c r="B50" s="66" t="s">
        <v>76</v>
      </c>
      <c r="C50" s="67">
        <v>441</v>
      </c>
      <c r="D50" s="68" t="s">
        <v>77</v>
      </c>
      <c r="E50" s="69" t="s">
        <v>41</v>
      </c>
      <c r="F50" s="70">
        <f>F47</f>
        <v>45592</v>
      </c>
      <c r="G50" s="70">
        <f>F50+1</f>
        <v>45593</v>
      </c>
      <c r="H50" s="187">
        <f>F50+4</f>
        <v>45596</v>
      </c>
      <c r="I50" s="271"/>
      <c r="J50" s="276"/>
      <c r="K50" s="277"/>
      <c r="L50" s="278"/>
      <c r="M50" s="310"/>
      <c r="N50" s="310"/>
      <c r="O50" s="310"/>
      <c r="P50" s="267" t="s">
        <v>317</v>
      </c>
      <c r="Q50" s="323">
        <f>Q42+7</f>
        <v>45671</v>
      </c>
    </row>
    <row r="51" spans="1:17" x14ac:dyDescent="0.25">
      <c r="A51" s="204" t="s">
        <v>379</v>
      </c>
      <c r="B51" s="66" t="s">
        <v>42</v>
      </c>
      <c r="C51" s="67">
        <v>442</v>
      </c>
      <c r="D51" s="68" t="s">
        <v>77</v>
      </c>
      <c r="E51" s="69" t="s">
        <v>41</v>
      </c>
      <c r="F51" s="70">
        <f>F47+1</f>
        <v>45593</v>
      </c>
      <c r="G51" s="70">
        <f>F51+1</f>
        <v>45594</v>
      </c>
      <c r="H51" s="187">
        <f>F51+2</f>
        <v>45595</v>
      </c>
      <c r="I51" s="271"/>
      <c r="J51" s="276"/>
      <c r="K51" s="277"/>
      <c r="L51" s="278"/>
      <c r="M51" s="310"/>
      <c r="N51" s="310"/>
      <c r="O51" s="310"/>
      <c r="P51" s="268"/>
      <c r="Q51" s="324"/>
    </row>
    <row r="52" spans="1:17" x14ac:dyDescent="0.25">
      <c r="A52" s="121" t="s">
        <v>466</v>
      </c>
      <c r="B52" s="122" t="s">
        <v>150</v>
      </c>
      <c r="C52" s="123">
        <v>444</v>
      </c>
      <c r="D52" s="124" t="s">
        <v>36</v>
      </c>
      <c r="E52" s="100" t="s">
        <v>14</v>
      </c>
      <c r="F52" s="101">
        <f>F47+1</f>
        <v>45593</v>
      </c>
      <c r="G52" s="101">
        <f>F52</f>
        <v>45593</v>
      </c>
      <c r="H52" s="149">
        <f>F52+1</f>
        <v>45594</v>
      </c>
      <c r="I52" s="271"/>
      <c r="J52" s="276"/>
      <c r="K52" s="277"/>
      <c r="L52" s="278"/>
      <c r="M52" s="310"/>
      <c r="N52" s="310"/>
      <c r="O52" s="310"/>
      <c r="P52" s="268"/>
      <c r="Q52" s="324"/>
    </row>
    <row r="53" spans="1:17" ht="15.75" thickBot="1" x14ac:dyDescent="0.3">
      <c r="A53" s="215" t="s">
        <v>415</v>
      </c>
      <c r="B53" s="109" t="s">
        <v>35</v>
      </c>
      <c r="C53" s="72">
        <v>443</v>
      </c>
      <c r="D53" s="110" t="s">
        <v>552</v>
      </c>
      <c r="E53" s="73" t="s">
        <v>14</v>
      </c>
      <c r="F53" s="74">
        <f>F47</f>
        <v>45592</v>
      </c>
      <c r="G53" s="74">
        <f>F53+1</f>
        <v>45593</v>
      </c>
      <c r="H53" s="188">
        <f>F53+1</f>
        <v>45593</v>
      </c>
      <c r="I53" s="304"/>
      <c r="J53" s="305"/>
      <c r="K53" s="306"/>
      <c r="L53" s="307"/>
      <c r="M53" s="311"/>
      <c r="N53" s="311"/>
      <c r="O53" s="311"/>
      <c r="P53" s="269"/>
      <c r="Q53" s="325"/>
    </row>
    <row r="54" spans="1:17" ht="15.75" thickBot="1" x14ac:dyDescent="0.3">
      <c r="D54" s="22"/>
      <c r="E54" s="22"/>
    </row>
    <row r="55" spans="1:17" x14ac:dyDescent="0.25">
      <c r="A55" s="217" t="s">
        <v>300</v>
      </c>
      <c r="B55" s="54" t="s">
        <v>39</v>
      </c>
      <c r="C55" s="55">
        <v>445</v>
      </c>
      <c r="D55" s="56" t="s">
        <v>36</v>
      </c>
      <c r="E55" s="57" t="s">
        <v>37</v>
      </c>
      <c r="F55" s="58">
        <f t="shared" ref="F55" si="5">F47+7</f>
        <v>45599</v>
      </c>
      <c r="G55" s="58">
        <f>F55+1</f>
        <v>45600</v>
      </c>
      <c r="H55" s="151">
        <f>F55+4</f>
        <v>45603</v>
      </c>
      <c r="I55" s="270" t="s">
        <v>515</v>
      </c>
      <c r="J55" s="273" t="s">
        <v>489</v>
      </c>
      <c r="K55" s="274"/>
      <c r="L55" s="275"/>
      <c r="M55" s="309">
        <f>M47+7</f>
        <v>45610</v>
      </c>
      <c r="N55" s="309">
        <f>M55+1</f>
        <v>45611</v>
      </c>
      <c r="O55" s="309">
        <f>M55+35</f>
        <v>45645</v>
      </c>
      <c r="P55" s="317" t="s">
        <v>458</v>
      </c>
      <c r="Q55" s="318"/>
    </row>
    <row r="56" spans="1:17" x14ac:dyDescent="0.25">
      <c r="A56" s="59" t="s">
        <v>300</v>
      </c>
      <c r="B56" s="60" t="s">
        <v>39</v>
      </c>
      <c r="C56" s="61">
        <v>445</v>
      </c>
      <c r="D56" s="62" t="s">
        <v>36</v>
      </c>
      <c r="E56" s="63" t="s">
        <v>40</v>
      </c>
      <c r="F56" s="64">
        <f>F55+3</f>
        <v>45602</v>
      </c>
      <c r="G56" s="64">
        <f>F56+1</f>
        <v>45603</v>
      </c>
      <c r="H56" s="148">
        <f>F56+1</f>
        <v>45603</v>
      </c>
      <c r="I56" s="271"/>
      <c r="J56" s="276"/>
      <c r="K56" s="277"/>
      <c r="L56" s="278"/>
      <c r="M56" s="310"/>
      <c r="N56" s="310"/>
      <c r="O56" s="310"/>
      <c r="P56" s="319"/>
      <c r="Q56" s="320"/>
    </row>
    <row r="57" spans="1:17" ht="15.75" thickBot="1" x14ac:dyDescent="0.3">
      <c r="A57" s="204" t="s">
        <v>554</v>
      </c>
      <c r="B57" s="75" t="s">
        <v>35</v>
      </c>
      <c r="C57" s="67">
        <v>445</v>
      </c>
      <c r="D57" s="68" t="s">
        <v>36</v>
      </c>
      <c r="E57" s="69" t="s">
        <v>41</v>
      </c>
      <c r="F57" s="70">
        <f>F49+7</f>
        <v>45600</v>
      </c>
      <c r="G57" s="70">
        <f>F57+1</f>
        <v>45601</v>
      </c>
      <c r="H57" s="187">
        <f>F57+2</f>
        <v>45602</v>
      </c>
      <c r="I57" s="271"/>
      <c r="J57" s="276"/>
      <c r="K57" s="277"/>
      <c r="L57" s="278"/>
      <c r="M57" s="310"/>
      <c r="N57" s="310"/>
      <c r="O57" s="310"/>
      <c r="P57" s="321"/>
      <c r="Q57" s="322"/>
    </row>
    <row r="58" spans="1:17" x14ac:dyDescent="0.25">
      <c r="A58" s="204" t="s">
        <v>184</v>
      </c>
      <c r="B58" s="66" t="s">
        <v>76</v>
      </c>
      <c r="C58" s="67">
        <v>442</v>
      </c>
      <c r="D58" s="68" t="s">
        <v>77</v>
      </c>
      <c r="E58" s="69" t="s">
        <v>41</v>
      </c>
      <c r="F58" s="70">
        <f>F55</f>
        <v>45599</v>
      </c>
      <c r="G58" s="70">
        <f>F58+1</f>
        <v>45600</v>
      </c>
      <c r="H58" s="187">
        <f>F58+4</f>
        <v>45603</v>
      </c>
      <c r="I58" s="271"/>
      <c r="J58" s="276"/>
      <c r="K58" s="277"/>
      <c r="L58" s="278"/>
      <c r="M58" s="310"/>
      <c r="N58" s="310"/>
      <c r="O58" s="310"/>
      <c r="P58" s="267" t="s">
        <v>317</v>
      </c>
      <c r="Q58" s="323">
        <f>Q50+7</f>
        <v>45678</v>
      </c>
    </row>
    <row r="59" spans="1:17" x14ac:dyDescent="0.25">
      <c r="A59" s="204" t="s">
        <v>332</v>
      </c>
      <c r="B59" s="66" t="s">
        <v>42</v>
      </c>
      <c r="C59" s="67">
        <v>443</v>
      </c>
      <c r="D59" s="68" t="s">
        <v>77</v>
      </c>
      <c r="E59" s="69" t="s">
        <v>41</v>
      </c>
      <c r="F59" s="70">
        <f>F55+1</f>
        <v>45600</v>
      </c>
      <c r="G59" s="70">
        <f>F59+1</f>
        <v>45601</v>
      </c>
      <c r="H59" s="187">
        <f>F59+2</f>
        <v>45602</v>
      </c>
      <c r="I59" s="271"/>
      <c r="J59" s="276"/>
      <c r="K59" s="277"/>
      <c r="L59" s="278"/>
      <c r="M59" s="310"/>
      <c r="N59" s="310"/>
      <c r="O59" s="310"/>
      <c r="P59" s="268"/>
      <c r="Q59" s="324"/>
    </row>
    <row r="60" spans="1:17" x14ac:dyDescent="0.25">
      <c r="A60" s="121" t="s">
        <v>377</v>
      </c>
      <c r="B60" s="122" t="s">
        <v>150</v>
      </c>
      <c r="C60" s="123">
        <v>445</v>
      </c>
      <c r="D60" s="124" t="s">
        <v>36</v>
      </c>
      <c r="E60" s="100" t="s">
        <v>14</v>
      </c>
      <c r="F60" s="101">
        <f>F55+1</f>
        <v>45600</v>
      </c>
      <c r="G60" s="101">
        <f>F60</f>
        <v>45600</v>
      </c>
      <c r="H60" s="149">
        <f>F60+1</f>
        <v>45601</v>
      </c>
      <c r="I60" s="271"/>
      <c r="J60" s="276"/>
      <c r="K60" s="277"/>
      <c r="L60" s="278"/>
      <c r="M60" s="310"/>
      <c r="N60" s="310"/>
      <c r="O60" s="310"/>
      <c r="P60" s="268"/>
      <c r="Q60" s="324"/>
    </row>
    <row r="61" spans="1:17" ht="15.75" thickBot="1" x14ac:dyDescent="0.3">
      <c r="A61" s="215" t="s">
        <v>34</v>
      </c>
      <c r="B61" s="109" t="s">
        <v>35</v>
      </c>
      <c r="C61" s="72">
        <v>444</v>
      </c>
      <c r="D61" s="110" t="s">
        <v>552</v>
      </c>
      <c r="E61" s="73" t="s">
        <v>14</v>
      </c>
      <c r="F61" s="74">
        <f>F55</f>
        <v>45599</v>
      </c>
      <c r="G61" s="74">
        <f>F61+1</f>
        <v>45600</v>
      </c>
      <c r="H61" s="188">
        <f>F61+1</f>
        <v>45600</v>
      </c>
      <c r="I61" s="304"/>
      <c r="J61" s="305"/>
      <c r="K61" s="306"/>
      <c r="L61" s="307"/>
      <c r="M61" s="311"/>
      <c r="N61" s="311"/>
      <c r="O61" s="311"/>
      <c r="P61" s="269"/>
      <c r="Q61" s="325"/>
    </row>
    <row r="62" spans="1:17" ht="15.75" thickBot="1" x14ac:dyDescent="0.3">
      <c r="D62" s="22"/>
      <c r="E62" s="22"/>
    </row>
    <row r="63" spans="1:17" x14ac:dyDescent="0.25">
      <c r="A63" s="217" t="s">
        <v>187</v>
      </c>
      <c r="B63" s="54" t="s">
        <v>39</v>
      </c>
      <c r="C63" s="55">
        <v>446</v>
      </c>
      <c r="D63" s="56" t="s">
        <v>36</v>
      </c>
      <c r="E63" s="57" t="s">
        <v>37</v>
      </c>
      <c r="F63" s="58">
        <f t="shared" ref="F63" si="6">F55+7</f>
        <v>45606</v>
      </c>
      <c r="G63" s="58">
        <f>F63+1</f>
        <v>45607</v>
      </c>
      <c r="H63" s="151">
        <f>F63+4</f>
        <v>45610</v>
      </c>
      <c r="I63" s="270" t="s">
        <v>517</v>
      </c>
      <c r="J63" s="273" t="s">
        <v>516</v>
      </c>
      <c r="K63" s="274"/>
      <c r="L63" s="275"/>
      <c r="M63" s="309">
        <f>M55+7</f>
        <v>45617</v>
      </c>
      <c r="N63" s="309">
        <f>M63+1</f>
        <v>45618</v>
      </c>
      <c r="O63" s="309">
        <f>M63+35</f>
        <v>45652</v>
      </c>
      <c r="P63" s="317" t="s">
        <v>458</v>
      </c>
      <c r="Q63" s="318"/>
    </row>
    <row r="64" spans="1:17" x14ac:dyDescent="0.25">
      <c r="A64" s="59" t="s">
        <v>187</v>
      </c>
      <c r="B64" s="60" t="s">
        <v>39</v>
      </c>
      <c r="C64" s="61">
        <v>446</v>
      </c>
      <c r="D64" s="62" t="s">
        <v>36</v>
      </c>
      <c r="E64" s="63" t="s">
        <v>40</v>
      </c>
      <c r="F64" s="64">
        <f>F63+3</f>
        <v>45609</v>
      </c>
      <c r="G64" s="64">
        <f>F64+1</f>
        <v>45610</v>
      </c>
      <c r="H64" s="148">
        <f>F64+1</f>
        <v>45610</v>
      </c>
      <c r="I64" s="271"/>
      <c r="J64" s="276"/>
      <c r="K64" s="277"/>
      <c r="L64" s="278"/>
      <c r="M64" s="310"/>
      <c r="N64" s="310"/>
      <c r="O64" s="310"/>
      <c r="P64" s="319"/>
      <c r="Q64" s="320"/>
    </row>
    <row r="65" spans="1:17" ht="15.75" thickBot="1" x14ac:dyDescent="0.3">
      <c r="A65" s="204" t="s">
        <v>330</v>
      </c>
      <c r="B65" s="75" t="s">
        <v>35</v>
      </c>
      <c r="C65" s="67">
        <v>446</v>
      </c>
      <c r="D65" s="68" t="s">
        <v>36</v>
      </c>
      <c r="E65" s="69" t="s">
        <v>41</v>
      </c>
      <c r="F65" s="70">
        <f>F57+7</f>
        <v>45607</v>
      </c>
      <c r="G65" s="70">
        <f>F65+1</f>
        <v>45608</v>
      </c>
      <c r="H65" s="187">
        <f>F65+2</f>
        <v>45609</v>
      </c>
      <c r="I65" s="271"/>
      <c r="J65" s="276"/>
      <c r="K65" s="277"/>
      <c r="L65" s="278"/>
      <c r="M65" s="310"/>
      <c r="N65" s="310"/>
      <c r="O65" s="310"/>
      <c r="P65" s="321"/>
      <c r="Q65" s="322"/>
    </row>
    <row r="66" spans="1:17" x14ac:dyDescent="0.25">
      <c r="A66" s="204" t="s">
        <v>329</v>
      </c>
      <c r="B66" s="66" t="s">
        <v>76</v>
      </c>
      <c r="C66" s="67">
        <v>443</v>
      </c>
      <c r="D66" s="68" t="s">
        <v>77</v>
      </c>
      <c r="E66" s="69" t="s">
        <v>41</v>
      </c>
      <c r="F66" s="70">
        <f>F63</f>
        <v>45606</v>
      </c>
      <c r="G66" s="70">
        <f>F66+1</f>
        <v>45607</v>
      </c>
      <c r="H66" s="187">
        <f>F66+4</f>
        <v>45610</v>
      </c>
      <c r="I66" s="271"/>
      <c r="J66" s="276"/>
      <c r="K66" s="277"/>
      <c r="L66" s="278"/>
      <c r="M66" s="310"/>
      <c r="N66" s="310"/>
      <c r="O66" s="310"/>
      <c r="P66" s="267" t="s">
        <v>317</v>
      </c>
      <c r="Q66" s="323">
        <f>Q58+7</f>
        <v>45685</v>
      </c>
    </row>
    <row r="67" spans="1:17" x14ac:dyDescent="0.25">
      <c r="A67" s="204" t="s">
        <v>551</v>
      </c>
      <c r="B67" s="66" t="s">
        <v>42</v>
      </c>
      <c r="C67" s="67">
        <v>444</v>
      </c>
      <c r="D67" s="68" t="s">
        <v>77</v>
      </c>
      <c r="E67" s="69" t="s">
        <v>41</v>
      </c>
      <c r="F67" s="70">
        <f>F63+1</f>
        <v>45607</v>
      </c>
      <c r="G67" s="70">
        <f>F67+1</f>
        <v>45608</v>
      </c>
      <c r="H67" s="187">
        <f>F67+2</f>
        <v>45609</v>
      </c>
      <c r="I67" s="271"/>
      <c r="J67" s="276"/>
      <c r="K67" s="277"/>
      <c r="L67" s="278"/>
      <c r="M67" s="310"/>
      <c r="N67" s="310"/>
      <c r="O67" s="310"/>
      <c r="P67" s="268"/>
      <c r="Q67" s="324"/>
    </row>
    <row r="68" spans="1:17" x14ac:dyDescent="0.25">
      <c r="A68" s="121" t="s">
        <v>180</v>
      </c>
      <c r="B68" s="122" t="s">
        <v>150</v>
      </c>
      <c r="C68" s="123">
        <v>446</v>
      </c>
      <c r="D68" s="124" t="s">
        <v>36</v>
      </c>
      <c r="E68" s="100" t="s">
        <v>14</v>
      </c>
      <c r="F68" s="101">
        <f>F63+1</f>
        <v>45607</v>
      </c>
      <c r="G68" s="101">
        <f>F68</f>
        <v>45607</v>
      </c>
      <c r="H68" s="149">
        <f>F68+1</f>
        <v>45608</v>
      </c>
      <c r="I68" s="271"/>
      <c r="J68" s="276"/>
      <c r="K68" s="277"/>
      <c r="L68" s="278"/>
      <c r="M68" s="310"/>
      <c r="N68" s="310"/>
      <c r="O68" s="310"/>
      <c r="P68" s="268"/>
      <c r="Q68" s="324"/>
    </row>
    <row r="69" spans="1:17" ht="15.75" thickBot="1" x14ac:dyDescent="0.3">
      <c r="A69" s="215" t="s">
        <v>241</v>
      </c>
      <c r="B69" s="109" t="s">
        <v>35</v>
      </c>
      <c r="C69" s="72">
        <v>445</v>
      </c>
      <c r="D69" s="110" t="s">
        <v>552</v>
      </c>
      <c r="E69" s="73" t="s">
        <v>14</v>
      </c>
      <c r="F69" s="74">
        <f>F63</f>
        <v>45606</v>
      </c>
      <c r="G69" s="74">
        <f>F69+1</f>
        <v>45607</v>
      </c>
      <c r="H69" s="188">
        <f>F69+1</f>
        <v>45607</v>
      </c>
      <c r="I69" s="304"/>
      <c r="J69" s="305"/>
      <c r="K69" s="306"/>
      <c r="L69" s="307"/>
      <c r="M69" s="311"/>
      <c r="N69" s="311"/>
      <c r="O69" s="311"/>
      <c r="P69" s="269"/>
      <c r="Q69" s="325"/>
    </row>
    <row r="70" spans="1:17" ht="15.75" thickBot="1" x14ac:dyDescent="0.3">
      <c r="D70" s="22"/>
      <c r="E70" s="22"/>
    </row>
    <row r="71" spans="1:17" x14ac:dyDescent="0.25">
      <c r="A71" s="217" t="s">
        <v>82</v>
      </c>
      <c r="B71" s="54" t="s">
        <v>39</v>
      </c>
      <c r="C71" s="55">
        <v>447</v>
      </c>
      <c r="D71" s="56" t="s">
        <v>36</v>
      </c>
      <c r="E71" s="57" t="s">
        <v>37</v>
      </c>
      <c r="F71" s="58">
        <f t="shared" ref="F71" si="7">F63+7</f>
        <v>45613</v>
      </c>
      <c r="G71" s="58">
        <f>F71+1</f>
        <v>45614</v>
      </c>
      <c r="H71" s="151">
        <f>F71+4</f>
        <v>45617</v>
      </c>
      <c r="I71" s="270" t="s">
        <v>537</v>
      </c>
      <c r="J71" s="273" t="s">
        <v>536</v>
      </c>
      <c r="K71" s="274"/>
      <c r="L71" s="275"/>
      <c r="M71" s="309">
        <f>M63+7</f>
        <v>45624</v>
      </c>
      <c r="N71" s="309">
        <f>M71+1</f>
        <v>45625</v>
      </c>
      <c r="O71" s="309">
        <f>M71+35</f>
        <v>45659</v>
      </c>
      <c r="P71" s="317" t="s">
        <v>458</v>
      </c>
      <c r="Q71" s="318"/>
    </row>
    <row r="72" spans="1:17" x14ac:dyDescent="0.25">
      <c r="A72" s="59" t="s">
        <v>82</v>
      </c>
      <c r="B72" s="60" t="s">
        <v>39</v>
      </c>
      <c r="C72" s="61">
        <v>447</v>
      </c>
      <c r="D72" s="62" t="s">
        <v>36</v>
      </c>
      <c r="E72" s="63" t="s">
        <v>40</v>
      </c>
      <c r="F72" s="64">
        <f>F71+3</f>
        <v>45616</v>
      </c>
      <c r="G72" s="64">
        <f>F72+1</f>
        <v>45617</v>
      </c>
      <c r="H72" s="148">
        <f>F72+1</f>
        <v>45617</v>
      </c>
      <c r="I72" s="271"/>
      <c r="J72" s="276"/>
      <c r="K72" s="277"/>
      <c r="L72" s="278"/>
      <c r="M72" s="310"/>
      <c r="N72" s="310"/>
      <c r="O72" s="310"/>
      <c r="P72" s="319"/>
      <c r="Q72" s="320"/>
    </row>
    <row r="73" spans="1:17" ht="15.75" thickBot="1" x14ac:dyDescent="0.3">
      <c r="A73" s="204" t="s">
        <v>533</v>
      </c>
      <c r="B73" s="75" t="s">
        <v>35</v>
      </c>
      <c r="C73" s="67">
        <v>447</v>
      </c>
      <c r="D73" s="68" t="s">
        <v>36</v>
      </c>
      <c r="E73" s="69" t="s">
        <v>41</v>
      </c>
      <c r="F73" s="70">
        <f>F65+7</f>
        <v>45614</v>
      </c>
      <c r="G73" s="70">
        <f>F73+1</f>
        <v>45615</v>
      </c>
      <c r="H73" s="187">
        <f>F73+2</f>
        <v>45616</v>
      </c>
      <c r="I73" s="271"/>
      <c r="J73" s="276"/>
      <c r="K73" s="277"/>
      <c r="L73" s="278"/>
      <c r="M73" s="310"/>
      <c r="N73" s="310"/>
      <c r="O73" s="310"/>
      <c r="P73" s="321"/>
      <c r="Q73" s="322"/>
    </row>
    <row r="74" spans="1:17" x14ac:dyDescent="0.25">
      <c r="A74" s="204" t="s">
        <v>177</v>
      </c>
      <c r="B74" s="66" t="s">
        <v>76</v>
      </c>
      <c r="C74" s="67">
        <v>444</v>
      </c>
      <c r="D74" s="68" t="s">
        <v>77</v>
      </c>
      <c r="E74" s="69" t="s">
        <v>41</v>
      </c>
      <c r="F74" s="70">
        <f>F71</f>
        <v>45613</v>
      </c>
      <c r="G74" s="70">
        <f>F74+1</f>
        <v>45614</v>
      </c>
      <c r="H74" s="187">
        <f>F74+4</f>
        <v>45617</v>
      </c>
      <c r="I74" s="271"/>
      <c r="J74" s="276"/>
      <c r="K74" s="277"/>
      <c r="L74" s="278"/>
      <c r="M74" s="310"/>
      <c r="N74" s="310"/>
      <c r="O74" s="310"/>
      <c r="P74" s="267" t="s">
        <v>317</v>
      </c>
      <c r="Q74" s="323">
        <f>Q66+7</f>
        <v>45692</v>
      </c>
    </row>
    <row r="75" spans="1:17" x14ac:dyDescent="0.25">
      <c r="A75" s="204" t="s">
        <v>323</v>
      </c>
      <c r="B75" s="66" t="s">
        <v>42</v>
      </c>
      <c r="C75" s="67">
        <v>445</v>
      </c>
      <c r="D75" s="68" t="s">
        <v>77</v>
      </c>
      <c r="E75" s="69" t="s">
        <v>41</v>
      </c>
      <c r="F75" s="70">
        <f>F71+1</f>
        <v>45614</v>
      </c>
      <c r="G75" s="70">
        <f>F75+1</f>
        <v>45615</v>
      </c>
      <c r="H75" s="187">
        <f>F75+2</f>
        <v>45616</v>
      </c>
      <c r="I75" s="271"/>
      <c r="J75" s="276"/>
      <c r="K75" s="277"/>
      <c r="L75" s="278"/>
      <c r="M75" s="310"/>
      <c r="N75" s="310"/>
      <c r="O75" s="310"/>
      <c r="P75" s="268"/>
      <c r="Q75" s="324"/>
    </row>
    <row r="76" spans="1:17" x14ac:dyDescent="0.25">
      <c r="A76" s="223" t="s">
        <v>532</v>
      </c>
      <c r="B76" s="122" t="s">
        <v>150</v>
      </c>
      <c r="C76" s="123">
        <v>447</v>
      </c>
      <c r="D76" s="124" t="s">
        <v>36</v>
      </c>
      <c r="E76" s="100" t="s">
        <v>14</v>
      </c>
      <c r="F76" s="101">
        <f>F71+1</f>
        <v>45614</v>
      </c>
      <c r="G76" s="101">
        <f>F76</f>
        <v>45614</v>
      </c>
      <c r="H76" s="149">
        <f>F76+1</f>
        <v>45615</v>
      </c>
      <c r="I76" s="271"/>
      <c r="J76" s="276"/>
      <c r="K76" s="277"/>
      <c r="L76" s="278"/>
      <c r="M76" s="310"/>
      <c r="N76" s="310"/>
      <c r="O76" s="310"/>
      <c r="P76" s="268"/>
      <c r="Q76" s="324"/>
    </row>
    <row r="77" spans="1:17" ht="15.75" thickBot="1" x14ac:dyDescent="0.3">
      <c r="A77" s="215" t="s">
        <v>554</v>
      </c>
      <c r="B77" s="109" t="s">
        <v>35</v>
      </c>
      <c r="C77" s="72">
        <v>446</v>
      </c>
      <c r="D77" s="110" t="s">
        <v>552</v>
      </c>
      <c r="E77" s="73" t="s">
        <v>14</v>
      </c>
      <c r="F77" s="74">
        <f>F71</f>
        <v>45613</v>
      </c>
      <c r="G77" s="74">
        <f>F77+1</f>
        <v>45614</v>
      </c>
      <c r="H77" s="188">
        <f>F77+1</f>
        <v>45614</v>
      </c>
      <c r="I77" s="304"/>
      <c r="J77" s="305"/>
      <c r="K77" s="306"/>
      <c r="L77" s="307"/>
      <c r="M77" s="311"/>
      <c r="N77" s="311"/>
      <c r="O77" s="311"/>
      <c r="P77" s="269"/>
      <c r="Q77" s="325"/>
    </row>
    <row r="78" spans="1:17" x14ac:dyDescent="0.25">
      <c r="A78" s="13" t="s">
        <v>52</v>
      </c>
      <c r="B78" s="14"/>
      <c r="C78" s="14"/>
      <c r="D78" s="14"/>
      <c r="E78" s="17"/>
      <c r="F78" s="14"/>
      <c r="G78" s="14"/>
      <c r="H78" s="14"/>
    </row>
    <row r="79" spans="1:17" x14ac:dyDescent="0.25">
      <c r="A79" s="292" t="s">
        <v>53</v>
      </c>
      <c r="B79" s="293"/>
      <c r="C79" s="293"/>
      <c r="D79" s="293"/>
      <c r="E79" s="293"/>
      <c r="F79" s="294"/>
      <c r="G79" s="313" t="s">
        <v>530</v>
      </c>
      <c r="H79" s="313"/>
      <c r="I79" s="313"/>
      <c r="J79" s="313"/>
      <c r="K79" s="313"/>
      <c r="L79" s="313"/>
      <c r="M79" s="313"/>
      <c r="N79" s="313"/>
      <c r="O79" s="313"/>
    </row>
    <row r="80" spans="1:17" x14ac:dyDescent="0.25">
      <c r="A80" s="298"/>
      <c r="B80" s="287"/>
      <c r="C80" s="287"/>
      <c r="D80" s="287"/>
      <c r="E80" s="287"/>
      <c r="F80" s="288"/>
      <c r="G80" s="314" t="s">
        <v>529</v>
      </c>
      <c r="H80" s="314"/>
      <c r="I80" s="314"/>
      <c r="J80" s="314"/>
      <c r="K80" s="314"/>
      <c r="L80" s="314"/>
      <c r="M80" s="314"/>
      <c r="N80" s="314"/>
      <c r="O80" s="314"/>
    </row>
    <row r="81" spans="1:15" x14ac:dyDescent="0.25">
      <c r="A81" s="298"/>
      <c r="B81" s="287"/>
      <c r="C81" s="287"/>
      <c r="D81" s="287"/>
      <c r="E81" s="287"/>
      <c r="F81" s="288"/>
      <c r="G81" s="313"/>
      <c r="H81" s="313"/>
      <c r="I81" s="313"/>
      <c r="J81" s="313"/>
      <c r="K81" s="313"/>
      <c r="L81" s="313"/>
      <c r="M81" s="313"/>
      <c r="N81" s="313"/>
      <c r="O81" s="313"/>
    </row>
    <row r="82" spans="1:15" x14ac:dyDescent="0.25">
      <c r="A82" s="286"/>
      <c r="B82" s="287"/>
      <c r="C82" s="287"/>
      <c r="D82" s="287"/>
      <c r="E82" s="287"/>
      <c r="F82" s="288"/>
      <c r="G82" s="312"/>
      <c r="H82" s="312"/>
      <c r="I82" s="312"/>
      <c r="J82" s="312"/>
      <c r="K82" s="312"/>
      <c r="L82" s="312"/>
      <c r="M82" s="312"/>
      <c r="N82" s="312"/>
      <c r="O82" s="312"/>
    </row>
    <row r="83" spans="1:15" x14ac:dyDescent="0.25">
      <c r="A83" s="1"/>
      <c r="B83" s="1"/>
      <c r="C83" s="1"/>
      <c r="D83" s="5"/>
      <c r="E83" s="5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x14ac:dyDescent="0.25">
      <c r="A84" s="1"/>
      <c r="B84" s="1"/>
      <c r="C84" s="1"/>
      <c r="D84" s="5"/>
      <c r="E84" s="5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5.75" x14ac:dyDescent="0.3">
      <c r="A85" s="15" t="s">
        <v>54</v>
      </c>
      <c r="B85" s="16"/>
      <c r="C85" s="16"/>
      <c r="D85" s="17"/>
      <c r="E85" s="5"/>
      <c r="F85" s="16"/>
      <c r="G85" s="16"/>
      <c r="H85" s="16"/>
      <c r="I85" s="16"/>
      <c r="J85" s="16"/>
      <c r="K85" s="16"/>
      <c r="L85" s="16"/>
      <c r="M85" s="16"/>
      <c r="N85" s="16"/>
      <c r="O85" s="16"/>
    </row>
    <row r="86" spans="1:15" ht="15.75" x14ac:dyDescent="0.3">
      <c r="A86" s="18" t="s">
        <v>55</v>
      </c>
      <c r="B86" s="19"/>
      <c r="C86" s="19"/>
      <c r="D86" s="20"/>
      <c r="E86" s="5"/>
      <c r="F86" s="18"/>
      <c r="G86" s="19"/>
      <c r="H86" s="18" t="s">
        <v>56</v>
      </c>
      <c r="I86" s="18"/>
      <c r="J86" s="18"/>
      <c r="K86" s="18"/>
      <c r="L86" s="18"/>
      <c r="M86" s="18"/>
      <c r="N86" s="18"/>
      <c r="O86" s="18"/>
    </row>
    <row r="87" spans="1:15" ht="15.75" x14ac:dyDescent="0.3">
      <c r="A87" s="18" t="s">
        <v>57</v>
      </c>
      <c r="B87" s="19"/>
      <c r="C87" s="19"/>
      <c r="D87" s="20"/>
      <c r="E87" s="5"/>
      <c r="F87" s="18"/>
      <c r="G87" s="19"/>
      <c r="H87" s="18" t="s">
        <v>58</v>
      </c>
      <c r="I87" s="18"/>
      <c r="J87" s="18"/>
      <c r="K87" s="18"/>
      <c r="L87" s="18"/>
      <c r="M87" s="18"/>
      <c r="N87" s="18"/>
      <c r="O87" s="18"/>
    </row>
    <row r="88" spans="1:15" x14ac:dyDescent="0.25">
      <c r="A88" s="1" t="s">
        <v>59</v>
      </c>
      <c r="B88" s="1"/>
      <c r="C88" s="1"/>
      <c r="D88" s="5"/>
      <c r="E88" s="5"/>
      <c r="F88" s="1"/>
      <c r="G88" s="1"/>
      <c r="H88" s="1" t="s">
        <v>60</v>
      </c>
      <c r="I88" s="1"/>
      <c r="J88" s="1"/>
      <c r="K88" s="1"/>
      <c r="L88" s="1"/>
      <c r="M88" s="1"/>
      <c r="N88" s="1"/>
      <c r="O88" s="1"/>
    </row>
    <row r="89" spans="1:15" x14ac:dyDescent="0.25">
      <c r="A89" s="21" t="s">
        <v>61</v>
      </c>
      <c r="B89" s="1"/>
      <c r="C89" s="1"/>
      <c r="D89" s="5"/>
      <c r="E89" s="5"/>
      <c r="F89" s="1"/>
      <c r="G89" s="1"/>
      <c r="H89" s="21" t="s">
        <v>62</v>
      </c>
      <c r="I89" s="21"/>
      <c r="J89" s="21"/>
      <c r="K89" s="21"/>
      <c r="L89" s="21"/>
      <c r="M89" s="21"/>
      <c r="N89" s="21"/>
      <c r="O89" s="21"/>
    </row>
    <row r="90" spans="1:15" x14ac:dyDescent="0.25">
      <c r="A90" s="1"/>
      <c r="B90" s="1"/>
      <c r="C90" s="1"/>
      <c r="D90" s="5"/>
      <c r="E90" s="5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x14ac:dyDescent="0.25">
      <c r="A91" s="1" t="s">
        <v>63</v>
      </c>
      <c r="B91" s="1"/>
      <c r="C91" s="1"/>
      <c r="D91" s="5"/>
      <c r="E91" s="5"/>
      <c r="F91" s="1"/>
      <c r="G91" s="1"/>
      <c r="H91" s="1" t="s">
        <v>64</v>
      </c>
      <c r="I91" s="1"/>
      <c r="J91" s="1"/>
      <c r="K91" s="1"/>
      <c r="L91" s="1"/>
      <c r="M91" s="1"/>
      <c r="N91" s="1"/>
      <c r="O91" s="1"/>
    </row>
    <row r="92" spans="1:15" x14ac:dyDescent="0.25">
      <c r="A92" s="21" t="s">
        <v>65</v>
      </c>
      <c r="B92" s="1"/>
      <c r="C92" s="1"/>
      <c r="D92" s="5"/>
      <c r="E92" s="5"/>
      <c r="F92" s="1"/>
      <c r="G92" s="1"/>
      <c r="H92" s="21" t="s">
        <v>66</v>
      </c>
      <c r="I92" s="21"/>
      <c r="J92" s="21"/>
      <c r="K92" s="21"/>
      <c r="L92" s="21"/>
      <c r="M92" s="21"/>
      <c r="N92" s="21"/>
      <c r="O92" s="21"/>
    </row>
  </sheetData>
  <mergeCells count="89">
    <mergeCell ref="P71:Q73"/>
    <mergeCell ref="P74:P77"/>
    <mergeCell ref="Q74:Q77"/>
    <mergeCell ref="I71:I77"/>
    <mergeCell ref="J71:L77"/>
    <mergeCell ref="M71:M77"/>
    <mergeCell ref="N71:N77"/>
    <mergeCell ref="O71:O77"/>
    <mergeCell ref="O47:O53"/>
    <mergeCell ref="P63:Q65"/>
    <mergeCell ref="P66:P69"/>
    <mergeCell ref="Q66:Q69"/>
    <mergeCell ref="I63:I69"/>
    <mergeCell ref="J63:L69"/>
    <mergeCell ref="M63:M69"/>
    <mergeCell ref="N63:N69"/>
    <mergeCell ref="O63:O69"/>
    <mergeCell ref="P55:Q57"/>
    <mergeCell ref="P58:P61"/>
    <mergeCell ref="Q58:Q61"/>
    <mergeCell ref="P47:Q49"/>
    <mergeCell ref="P50:P53"/>
    <mergeCell ref="Q50:Q53"/>
    <mergeCell ref="I55:I61"/>
    <mergeCell ref="M31:M37"/>
    <mergeCell ref="I47:I53"/>
    <mergeCell ref="J47:L53"/>
    <mergeCell ref="M47:M53"/>
    <mergeCell ref="N47:N53"/>
    <mergeCell ref="I39:I45"/>
    <mergeCell ref="M39:M45"/>
    <mergeCell ref="J39:L45"/>
    <mergeCell ref="I31:I37"/>
    <mergeCell ref="J31:L37"/>
    <mergeCell ref="M5:N5"/>
    <mergeCell ref="J5:L6"/>
    <mergeCell ref="J15:L21"/>
    <mergeCell ref="O7:O13"/>
    <mergeCell ref="N7:N13"/>
    <mergeCell ref="M7:M13"/>
    <mergeCell ref="J7:L13"/>
    <mergeCell ref="I7:I13"/>
    <mergeCell ref="O23:O29"/>
    <mergeCell ref="N23:N29"/>
    <mergeCell ref="M23:M29"/>
    <mergeCell ref="I23:I29"/>
    <mergeCell ref="O15:O21"/>
    <mergeCell ref="N15:N21"/>
    <mergeCell ref="M15:M21"/>
    <mergeCell ref="I15:I21"/>
    <mergeCell ref="J23:L29"/>
    <mergeCell ref="P39:Q41"/>
    <mergeCell ref="P42:P45"/>
    <mergeCell ref="Q42:Q45"/>
    <mergeCell ref="N39:N45"/>
    <mergeCell ref="O39:O45"/>
    <mergeCell ref="O31:O37"/>
    <mergeCell ref="N31:N37"/>
    <mergeCell ref="P5:Q6"/>
    <mergeCell ref="I5:I6"/>
    <mergeCell ref="P31:Q33"/>
    <mergeCell ref="P34:P37"/>
    <mergeCell ref="Q34:Q37"/>
    <mergeCell ref="P7:Q9"/>
    <mergeCell ref="P10:P13"/>
    <mergeCell ref="Q10:Q13"/>
    <mergeCell ref="P23:Q25"/>
    <mergeCell ref="P26:P29"/>
    <mergeCell ref="Q26:Q29"/>
    <mergeCell ref="P15:Q17"/>
    <mergeCell ref="P18:P21"/>
    <mergeCell ref="Q18:Q21"/>
    <mergeCell ref="A4:F4"/>
    <mergeCell ref="A5:A6"/>
    <mergeCell ref="B5:D6"/>
    <mergeCell ref="E5:E6"/>
    <mergeCell ref="F5:G5"/>
    <mergeCell ref="J55:L61"/>
    <mergeCell ref="M55:M61"/>
    <mergeCell ref="N55:N61"/>
    <mergeCell ref="O55:O61"/>
    <mergeCell ref="A82:F82"/>
    <mergeCell ref="G82:O82"/>
    <mergeCell ref="A79:F79"/>
    <mergeCell ref="G79:O79"/>
    <mergeCell ref="A80:F80"/>
    <mergeCell ref="G80:O80"/>
    <mergeCell ref="A81:F81"/>
    <mergeCell ref="G81:O81"/>
  </mergeCells>
  <conditionalFormatting sqref="F9:H9">
    <cfRule type="timePeriod" dxfId="258" priority="18" timePeriod="lastMonth">
      <formula>AND(MONTH(F9)=MONTH(EDATE(TODAY(),0-1)),YEAR(F9)=YEAR(EDATE(TODAY(),0-1)))</formula>
    </cfRule>
  </conditionalFormatting>
  <conditionalFormatting sqref="F11:H11">
    <cfRule type="timePeriod" dxfId="257" priority="17" timePeriod="lastMonth">
      <formula>AND(MONTH(F11)=MONTH(EDATE(TODAY(),0-1)),YEAR(F11)=YEAR(EDATE(TODAY(),0-1)))</formula>
    </cfRule>
  </conditionalFormatting>
  <conditionalFormatting sqref="F17:H17">
    <cfRule type="timePeriod" dxfId="256" priority="16" timePeriod="lastMonth">
      <formula>AND(MONTH(F17)=MONTH(EDATE(TODAY(),0-1)),YEAR(F17)=YEAR(EDATE(TODAY(),0-1)))</formula>
    </cfRule>
  </conditionalFormatting>
  <conditionalFormatting sqref="F19:H19">
    <cfRule type="timePeriod" dxfId="255" priority="15" timePeriod="lastMonth">
      <formula>AND(MONTH(F19)=MONTH(EDATE(TODAY(),0-1)),YEAR(F19)=YEAR(EDATE(TODAY(),0-1)))</formula>
    </cfRule>
  </conditionalFormatting>
  <conditionalFormatting sqref="F25:H25">
    <cfRule type="timePeriod" dxfId="254" priority="14" timePeriod="lastMonth">
      <formula>AND(MONTH(F25)=MONTH(EDATE(TODAY(),0-1)),YEAR(F25)=YEAR(EDATE(TODAY(),0-1)))</formula>
    </cfRule>
  </conditionalFormatting>
  <conditionalFormatting sqref="F27:H27">
    <cfRule type="timePeriod" dxfId="253" priority="13" timePeriod="lastMonth">
      <formula>AND(MONTH(F27)=MONTH(EDATE(TODAY(),0-1)),YEAR(F27)=YEAR(EDATE(TODAY(),0-1)))</formula>
    </cfRule>
  </conditionalFormatting>
  <conditionalFormatting sqref="F33:H33">
    <cfRule type="timePeriod" dxfId="252" priority="10" timePeriod="lastMonth">
      <formula>AND(MONTH(F33)=MONTH(EDATE(TODAY(),0-1)),YEAR(F33)=YEAR(EDATE(TODAY(),0-1)))</formula>
    </cfRule>
  </conditionalFormatting>
  <conditionalFormatting sqref="F35:H35">
    <cfRule type="timePeriod" dxfId="251" priority="12" timePeriod="lastMonth">
      <formula>AND(MONTH(F35)=MONTH(EDATE(TODAY(),0-1)),YEAR(F35)=YEAR(EDATE(TODAY(),0-1)))</formula>
    </cfRule>
  </conditionalFormatting>
  <conditionalFormatting sqref="F41:H41">
    <cfRule type="timePeriod" dxfId="250" priority="9" timePeriod="lastMonth">
      <formula>AND(MONTH(F41)=MONTH(EDATE(TODAY(),0-1)),YEAR(F41)=YEAR(EDATE(TODAY(),0-1)))</formula>
    </cfRule>
  </conditionalFormatting>
  <conditionalFormatting sqref="F43:H43">
    <cfRule type="timePeriod" dxfId="249" priority="11" timePeriod="lastMonth">
      <formula>AND(MONTH(F43)=MONTH(EDATE(TODAY(),0-1)),YEAR(F43)=YEAR(EDATE(TODAY(),0-1)))</formula>
    </cfRule>
  </conditionalFormatting>
  <conditionalFormatting sqref="F49:H49">
    <cfRule type="timePeriod" dxfId="248" priority="7" timePeriod="lastMonth">
      <formula>AND(MONTH(F49)=MONTH(EDATE(TODAY(),0-1)),YEAR(F49)=YEAR(EDATE(TODAY(),0-1)))</formula>
    </cfRule>
  </conditionalFormatting>
  <conditionalFormatting sqref="F51:H51">
    <cfRule type="timePeriod" dxfId="247" priority="8" timePeriod="lastMonth">
      <formula>AND(MONTH(F51)=MONTH(EDATE(TODAY(),0-1)),YEAR(F51)=YEAR(EDATE(TODAY(),0-1)))</formula>
    </cfRule>
  </conditionalFormatting>
  <conditionalFormatting sqref="F57:H57">
    <cfRule type="timePeriod" dxfId="246" priority="5" timePeriod="lastMonth">
      <formula>AND(MONTH(F57)=MONTH(EDATE(TODAY(),0-1)),YEAR(F57)=YEAR(EDATE(TODAY(),0-1)))</formula>
    </cfRule>
  </conditionalFormatting>
  <conditionalFormatting sqref="F59:H59">
    <cfRule type="timePeriod" dxfId="245" priority="6" timePeriod="lastMonth">
      <formula>AND(MONTH(F59)=MONTH(EDATE(TODAY(),0-1)),YEAR(F59)=YEAR(EDATE(TODAY(),0-1)))</formula>
    </cfRule>
  </conditionalFormatting>
  <conditionalFormatting sqref="F65:H65">
    <cfRule type="timePeriod" dxfId="244" priority="3" timePeriod="lastMonth">
      <formula>AND(MONTH(F65)=MONTH(EDATE(TODAY(),0-1)),YEAR(F65)=YEAR(EDATE(TODAY(),0-1)))</formula>
    </cfRule>
  </conditionalFormatting>
  <conditionalFormatting sqref="F67:H67">
    <cfRule type="timePeriod" dxfId="243" priority="4" timePeriod="lastMonth">
      <formula>AND(MONTH(F67)=MONTH(EDATE(TODAY(),0-1)),YEAR(F67)=YEAR(EDATE(TODAY(),0-1)))</formula>
    </cfRule>
  </conditionalFormatting>
  <conditionalFormatting sqref="F73:H73">
    <cfRule type="timePeriod" dxfId="242" priority="1" timePeriod="lastMonth">
      <formula>AND(MONTH(F73)=MONTH(EDATE(TODAY(),0-1)),YEAR(F73)=YEAR(EDATE(TODAY(),0-1)))</formula>
    </cfRule>
  </conditionalFormatting>
  <conditionalFormatting sqref="F75:H75">
    <cfRule type="timePeriod" dxfId="241" priority="2" timePeriod="lastMonth">
      <formula>AND(MONTH(F75)=MONTH(EDATE(TODAY(),0-1)),YEAR(F75)=YEAR(EDATE(TODAY(),0-1)))</formula>
    </cfRule>
  </conditionalFormatting>
  <hyperlinks>
    <hyperlink ref="H92" r:id="rId1" xr:uid="{6C8AF631-6D78-457F-B883-247D12F165FB}"/>
    <hyperlink ref="H89" r:id="rId2" xr:uid="{BF3BF661-E39A-4BD9-9E09-A9748AAF3100}"/>
    <hyperlink ref="A92" r:id="rId3" xr:uid="{2CB611AA-39CF-40F0-9B8D-74DD9A399B93}"/>
    <hyperlink ref="A89" r:id="rId4" xr:uid="{D2132284-9A25-4BBD-A5A8-B8152806301B}"/>
  </hyperlinks>
  <pageMargins left="0.7" right="0.7" top="0.75" bottom="0.75" header="0.3" footer="0.3"/>
  <headerFooter>
    <oddFooter>&amp;L_x000D_&amp;1#&amp;"Calibri"&amp;10&amp;K000000 Sensitivity: Internal</oddFooter>
  </headerFooter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FA340-DB05-479B-8BD6-DC036DF41CC7}">
  <sheetPr>
    <pageSetUpPr autoPageBreaks="0"/>
  </sheetPr>
  <dimension ref="A1:BJ75"/>
  <sheetViews>
    <sheetView showGridLines="0" zoomScaleNormal="100" workbookViewId="0">
      <selection activeCell="A3" sqref="A3"/>
    </sheetView>
  </sheetViews>
  <sheetFormatPr defaultRowHeight="15" x14ac:dyDescent="0.25"/>
  <cols>
    <col min="1" max="1" width="23.7109375" customWidth="1"/>
    <col min="2" max="2" width="3.7109375" customWidth="1"/>
    <col min="3" max="3" width="4.7109375" customWidth="1"/>
    <col min="4" max="4" width="3.7109375" style="22" customWidth="1"/>
    <col min="5" max="5" width="8.28515625" style="22" customWidth="1"/>
    <col min="6" max="8" width="10.7109375" customWidth="1"/>
    <col min="9" max="9" width="23.42578125" bestFit="1" customWidth="1"/>
    <col min="10" max="10" width="3.7109375" customWidth="1"/>
    <col min="11" max="11" width="4.7109375" customWidth="1"/>
    <col min="12" max="12" width="3.7109375" customWidth="1"/>
    <col min="13" max="14" width="10.7109375" customWidth="1"/>
    <col min="15" max="15" width="13.42578125" customWidth="1"/>
    <col min="16" max="16" width="12.42578125" bestFit="1" customWidth="1"/>
    <col min="17" max="17" width="14.42578125" customWidth="1"/>
    <col min="18" max="18" width="79.140625" bestFit="1" customWidth="1"/>
    <col min="19" max="62" width="8.7109375" style="1"/>
  </cols>
  <sheetData>
    <row r="1" spans="1:62" s="1" customFormat="1" ht="24.75" customHeight="1" x14ac:dyDescent="0.5">
      <c r="A1" s="1" t="s">
        <v>19</v>
      </c>
      <c r="B1" s="2"/>
      <c r="C1" s="2"/>
      <c r="D1" s="3"/>
      <c r="E1" s="3"/>
    </row>
    <row r="2" spans="1:62" s="1" customFormat="1" ht="24.75" customHeight="1" x14ac:dyDescent="0.5">
      <c r="A2" s="4" t="s">
        <v>20</v>
      </c>
      <c r="B2" s="3" t="s">
        <v>84</v>
      </c>
      <c r="D2" s="5"/>
      <c r="E2" s="5"/>
      <c r="U2" s="2"/>
      <c r="V2" s="2"/>
      <c r="W2" s="2"/>
    </row>
    <row r="3" spans="1:62" s="1" customFormat="1" ht="24.75" customHeight="1" x14ac:dyDescent="0.5">
      <c r="B3" s="6"/>
      <c r="C3" s="7"/>
      <c r="D3" s="4"/>
      <c r="E3" s="4"/>
      <c r="U3" s="2"/>
      <c r="V3" s="2"/>
      <c r="W3" s="2"/>
    </row>
    <row r="4" spans="1:62" ht="25.5" thickBot="1" x14ac:dyDescent="0.55000000000000004">
      <c r="A4" s="245" t="s">
        <v>85</v>
      </c>
      <c r="B4" s="246"/>
      <c r="C4" s="246"/>
      <c r="D4" s="246"/>
      <c r="E4" s="246"/>
      <c r="F4" s="246"/>
      <c r="G4" s="25"/>
      <c r="H4" s="26"/>
      <c r="I4" s="26"/>
      <c r="J4" s="26"/>
      <c r="K4" s="26"/>
      <c r="L4" s="26"/>
      <c r="M4" s="26"/>
      <c r="N4" s="26"/>
      <c r="O4" s="26"/>
      <c r="P4" s="26"/>
      <c r="Q4" s="26"/>
      <c r="R4" s="8"/>
      <c r="S4" s="8"/>
      <c r="U4" s="2"/>
      <c r="V4" s="2"/>
      <c r="W4" s="2"/>
    </row>
    <row r="5" spans="1:62" ht="24.75" customHeight="1" thickBot="1" x14ac:dyDescent="0.55000000000000004">
      <c r="A5" s="247" t="s">
        <v>22</v>
      </c>
      <c r="B5" s="249" t="s">
        <v>23</v>
      </c>
      <c r="C5" s="250"/>
      <c r="D5" s="251"/>
      <c r="E5" s="255" t="s">
        <v>24</v>
      </c>
      <c r="F5" s="257" t="s">
        <v>24</v>
      </c>
      <c r="G5" s="258"/>
      <c r="H5" s="49" t="s">
        <v>68</v>
      </c>
      <c r="I5" s="247" t="s">
        <v>86</v>
      </c>
      <c r="J5" s="249" t="s">
        <v>23</v>
      </c>
      <c r="K5" s="250"/>
      <c r="L5" s="251"/>
      <c r="M5" s="257" t="s">
        <v>70</v>
      </c>
      <c r="N5" s="258"/>
      <c r="O5" s="261" t="s">
        <v>27</v>
      </c>
      <c r="P5" s="262"/>
      <c r="Q5" s="262"/>
      <c r="R5" s="259" t="s">
        <v>28</v>
      </c>
      <c r="S5" s="23"/>
      <c r="T5"/>
      <c r="U5" s="24"/>
      <c r="V5" s="24"/>
      <c r="W5" s="24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</row>
    <row r="6" spans="1:62" s="12" customFormat="1" ht="24.75" customHeight="1" thickBot="1" x14ac:dyDescent="0.55000000000000004">
      <c r="A6" s="327"/>
      <c r="B6" s="328"/>
      <c r="C6" s="329"/>
      <c r="D6" s="330"/>
      <c r="E6" s="331"/>
      <c r="F6" s="86" t="s">
        <v>29</v>
      </c>
      <c r="G6" s="86" t="s">
        <v>30</v>
      </c>
      <c r="H6" s="87" t="s">
        <v>29</v>
      </c>
      <c r="I6" s="327"/>
      <c r="J6" s="328"/>
      <c r="K6" s="329"/>
      <c r="L6" s="330"/>
      <c r="M6" s="86" t="s">
        <v>29</v>
      </c>
      <c r="N6" s="86" t="s">
        <v>30</v>
      </c>
      <c r="O6" s="87" t="s">
        <v>31</v>
      </c>
      <c r="P6" s="87" t="s">
        <v>32</v>
      </c>
      <c r="Q6" s="87" t="s">
        <v>72</v>
      </c>
      <c r="R6" s="260"/>
      <c r="S6" s="11"/>
      <c r="T6" s="11"/>
      <c r="U6" s="2"/>
      <c r="V6" s="2"/>
      <c r="W6" s="2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</row>
    <row r="7" spans="1:62" x14ac:dyDescent="0.25">
      <c r="A7" s="53" t="s">
        <v>300</v>
      </c>
      <c r="B7" s="54" t="s">
        <v>39</v>
      </c>
      <c r="C7" s="55">
        <v>440</v>
      </c>
      <c r="D7" s="56" t="s">
        <v>36</v>
      </c>
      <c r="E7" s="57" t="s">
        <v>37</v>
      </c>
      <c r="F7" s="58">
        <v>45564</v>
      </c>
      <c r="G7" s="58">
        <f>F7+1</f>
        <v>45565</v>
      </c>
      <c r="H7" s="151">
        <f>F7+4</f>
        <v>45568</v>
      </c>
      <c r="I7" s="270" t="s">
        <v>389</v>
      </c>
      <c r="J7" s="273" t="s">
        <v>383</v>
      </c>
      <c r="K7" s="274"/>
      <c r="L7" s="275"/>
      <c r="M7" s="264">
        <v>45574</v>
      </c>
      <c r="N7" s="264">
        <f>M7+1</f>
        <v>45575</v>
      </c>
      <c r="O7" s="264">
        <f>M7+44</f>
        <v>45618</v>
      </c>
      <c r="P7" s="264">
        <f>O7+4</f>
        <v>45622</v>
      </c>
      <c r="Q7" s="264">
        <f>P7+3</f>
        <v>45625</v>
      </c>
      <c r="R7" s="267"/>
    </row>
    <row r="8" spans="1:62" x14ac:dyDescent="0.25">
      <c r="A8" s="59" t="s">
        <v>300</v>
      </c>
      <c r="B8" s="60" t="s">
        <v>39</v>
      </c>
      <c r="C8" s="61">
        <v>440</v>
      </c>
      <c r="D8" s="62" t="s">
        <v>36</v>
      </c>
      <c r="E8" s="63" t="s">
        <v>40</v>
      </c>
      <c r="F8" s="64">
        <f>F7+3</f>
        <v>45567</v>
      </c>
      <c r="G8" s="64">
        <f>F8+1</f>
        <v>45568</v>
      </c>
      <c r="H8" s="148">
        <f>F8+1</f>
        <v>45568</v>
      </c>
      <c r="I8" s="271"/>
      <c r="J8" s="276"/>
      <c r="K8" s="277"/>
      <c r="L8" s="278"/>
      <c r="M8" s="265"/>
      <c r="N8" s="265"/>
      <c r="O8" s="265"/>
      <c r="P8" s="265"/>
      <c r="Q8" s="265"/>
      <c r="R8" s="268"/>
    </row>
    <row r="9" spans="1:62" x14ac:dyDescent="0.25">
      <c r="A9" s="65" t="s">
        <v>330</v>
      </c>
      <c r="B9" s="75" t="s">
        <v>35</v>
      </c>
      <c r="C9" s="67">
        <v>440</v>
      </c>
      <c r="D9" s="68" t="s">
        <v>36</v>
      </c>
      <c r="E9" s="69" t="s">
        <v>41</v>
      </c>
      <c r="F9" s="70">
        <v>45565</v>
      </c>
      <c r="G9" s="70">
        <f>F9+1</f>
        <v>45566</v>
      </c>
      <c r="H9" s="187">
        <f>F9+2</f>
        <v>45567</v>
      </c>
      <c r="I9" s="271"/>
      <c r="J9" s="276"/>
      <c r="K9" s="277"/>
      <c r="L9" s="278"/>
      <c r="M9" s="265"/>
      <c r="N9" s="265"/>
      <c r="O9" s="265"/>
      <c r="P9" s="265"/>
      <c r="Q9" s="265"/>
      <c r="R9" s="268"/>
    </row>
    <row r="10" spans="1:62" x14ac:dyDescent="0.25">
      <c r="A10" s="204" t="s">
        <v>179</v>
      </c>
      <c r="B10" s="66" t="s">
        <v>76</v>
      </c>
      <c r="C10" s="67">
        <v>437</v>
      </c>
      <c r="D10" s="68" t="s">
        <v>77</v>
      </c>
      <c r="E10" s="69" t="s">
        <v>41</v>
      </c>
      <c r="F10" s="70">
        <f>F7</f>
        <v>45564</v>
      </c>
      <c r="G10" s="70">
        <f>F10+1</f>
        <v>45565</v>
      </c>
      <c r="H10" s="208">
        <f>F10+4</f>
        <v>45568</v>
      </c>
      <c r="I10" s="271"/>
      <c r="J10" s="276"/>
      <c r="K10" s="277"/>
      <c r="L10" s="278"/>
      <c r="M10" s="265"/>
      <c r="N10" s="265"/>
      <c r="O10" s="265"/>
      <c r="P10" s="265"/>
      <c r="Q10" s="265"/>
      <c r="R10" s="268"/>
    </row>
    <row r="11" spans="1:62" ht="15.75" thickBot="1" x14ac:dyDescent="0.3">
      <c r="A11" s="211" t="s">
        <v>467</v>
      </c>
      <c r="B11" s="200" t="s">
        <v>42</v>
      </c>
      <c r="C11" s="201">
        <v>438</v>
      </c>
      <c r="D11" s="202" t="s">
        <v>77</v>
      </c>
      <c r="E11" s="210" t="s">
        <v>41</v>
      </c>
      <c r="F11" s="203">
        <f>F7+1</f>
        <v>45565</v>
      </c>
      <c r="G11" s="203">
        <f>F11+1</f>
        <v>45566</v>
      </c>
      <c r="H11" s="209">
        <f>F11+2</f>
        <v>45567</v>
      </c>
      <c r="I11" s="272"/>
      <c r="J11" s="279"/>
      <c r="K11" s="280"/>
      <c r="L11" s="281"/>
      <c r="M11" s="266"/>
      <c r="N11" s="266"/>
      <c r="O11" s="266"/>
      <c r="P11" s="266"/>
      <c r="Q11" s="266"/>
      <c r="R11" s="269"/>
    </row>
    <row r="12" spans="1:62" ht="15.75" thickBot="1" x14ac:dyDescent="0.3"/>
    <row r="13" spans="1:62" x14ac:dyDescent="0.25">
      <c r="A13" s="53" t="s">
        <v>187</v>
      </c>
      <c r="B13" s="54" t="s">
        <v>39</v>
      </c>
      <c r="C13" s="55">
        <v>441</v>
      </c>
      <c r="D13" s="56" t="s">
        <v>36</v>
      </c>
      <c r="E13" s="57" t="s">
        <v>37</v>
      </c>
      <c r="F13" s="58">
        <f t="shared" ref="F13" si="0">F7+7</f>
        <v>45571</v>
      </c>
      <c r="G13" s="58">
        <f>F13+1</f>
        <v>45572</v>
      </c>
      <c r="H13" s="151">
        <f>F13+4</f>
        <v>45575</v>
      </c>
      <c r="I13" s="270" t="s">
        <v>413</v>
      </c>
      <c r="J13" s="273" t="s">
        <v>410</v>
      </c>
      <c r="K13" s="274"/>
      <c r="L13" s="275"/>
      <c r="M13" s="264">
        <f>M7+7</f>
        <v>45581</v>
      </c>
      <c r="N13" s="264">
        <f>M13+1</f>
        <v>45582</v>
      </c>
      <c r="O13" s="264">
        <f>M13+44</f>
        <v>45625</v>
      </c>
      <c r="P13" s="264">
        <f>O13+4</f>
        <v>45629</v>
      </c>
      <c r="Q13" s="264">
        <f>P13+3</f>
        <v>45632</v>
      </c>
      <c r="R13" s="267"/>
    </row>
    <row r="14" spans="1:62" x14ac:dyDescent="0.25">
      <c r="A14" s="59" t="s">
        <v>187</v>
      </c>
      <c r="B14" s="60" t="s">
        <v>39</v>
      </c>
      <c r="C14" s="61">
        <v>441</v>
      </c>
      <c r="D14" s="62" t="s">
        <v>36</v>
      </c>
      <c r="E14" s="63" t="s">
        <v>40</v>
      </c>
      <c r="F14" s="64">
        <f>F13+3</f>
        <v>45574</v>
      </c>
      <c r="G14" s="64">
        <f>F14+1</f>
        <v>45575</v>
      </c>
      <c r="H14" s="148">
        <f>F14+1</f>
        <v>45575</v>
      </c>
      <c r="I14" s="271"/>
      <c r="J14" s="276"/>
      <c r="K14" s="277"/>
      <c r="L14" s="278"/>
      <c r="M14" s="265"/>
      <c r="N14" s="265"/>
      <c r="O14" s="265"/>
      <c r="P14" s="265"/>
      <c r="Q14" s="265"/>
      <c r="R14" s="268"/>
    </row>
    <row r="15" spans="1:62" x14ac:dyDescent="0.25">
      <c r="A15" s="65" t="s">
        <v>151</v>
      </c>
      <c r="B15" s="75" t="s">
        <v>35</v>
      </c>
      <c r="C15" s="67">
        <v>441</v>
      </c>
      <c r="D15" s="68" t="s">
        <v>36</v>
      </c>
      <c r="E15" s="69" t="s">
        <v>41</v>
      </c>
      <c r="F15" s="70">
        <f>F9+7</f>
        <v>45572</v>
      </c>
      <c r="G15" s="70">
        <f>F15+1</f>
        <v>45573</v>
      </c>
      <c r="H15" s="187">
        <f>F15+2</f>
        <v>45574</v>
      </c>
      <c r="I15" s="271"/>
      <c r="J15" s="276"/>
      <c r="K15" s="277"/>
      <c r="L15" s="278"/>
      <c r="M15" s="265"/>
      <c r="N15" s="265"/>
      <c r="O15" s="265"/>
      <c r="P15" s="265"/>
      <c r="Q15" s="265"/>
      <c r="R15" s="268"/>
    </row>
    <row r="16" spans="1:62" x14ac:dyDescent="0.25">
      <c r="A16" s="204" t="s">
        <v>314</v>
      </c>
      <c r="B16" s="66" t="s">
        <v>76</v>
      </c>
      <c r="C16" s="67">
        <v>438</v>
      </c>
      <c r="D16" s="68" t="s">
        <v>77</v>
      </c>
      <c r="E16" s="69" t="s">
        <v>41</v>
      </c>
      <c r="F16" s="70">
        <f>F13</f>
        <v>45571</v>
      </c>
      <c r="G16" s="70">
        <f>F16+1</f>
        <v>45572</v>
      </c>
      <c r="H16" s="208">
        <f>F16+4</f>
        <v>45575</v>
      </c>
      <c r="I16" s="271"/>
      <c r="J16" s="276"/>
      <c r="K16" s="277"/>
      <c r="L16" s="278"/>
      <c r="M16" s="265"/>
      <c r="N16" s="265"/>
      <c r="O16" s="265"/>
      <c r="P16" s="265"/>
      <c r="Q16" s="265"/>
      <c r="R16" s="268"/>
    </row>
    <row r="17" spans="1:18" ht="15.75" thickBot="1" x14ac:dyDescent="0.3">
      <c r="A17" s="211" t="s">
        <v>322</v>
      </c>
      <c r="B17" s="200" t="s">
        <v>42</v>
      </c>
      <c r="C17" s="201">
        <v>439</v>
      </c>
      <c r="D17" s="202" t="s">
        <v>77</v>
      </c>
      <c r="E17" s="210" t="s">
        <v>41</v>
      </c>
      <c r="F17" s="203">
        <f>F13+1</f>
        <v>45572</v>
      </c>
      <c r="G17" s="203">
        <f>F17+1</f>
        <v>45573</v>
      </c>
      <c r="H17" s="209">
        <f>F17+2</f>
        <v>45574</v>
      </c>
      <c r="I17" s="272"/>
      <c r="J17" s="279"/>
      <c r="K17" s="280"/>
      <c r="L17" s="281"/>
      <c r="M17" s="266"/>
      <c r="N17" s="266"/>
      <c r="O17" s="266"/>
      <c r="P17" s="266"/>
      <c r="Q17" s="266"/>
      <c r="R17" s="269"/>
    </row>
    <row r="18" spans="1:18" ht="15.75" thickBot="1" x14ac:dyDescent="0.3"/>
    <row r="19" spans="1:18" x14ac:dyDescent="0.25">
      <c r="A19" s="53" t="s">
        <v>313</v>
      </c>
      <c r="B19" s="54" t="s">
        <v>39</v>
      </c>
      <c r="C19" s="55">
        <v>442</v>
      </c>
      <c r="D19" s="56" t="s">
        <v>36</v>
      </c>
      <c r="E19" s="57" t="s">
        <v>37</v>
      </c>
      <c r="F19" s="58">
        <f>F13+7</f>
        <v>45578</v>
      </c>
      <c r="G19" s="58">
        <f>F19+1</f>
        <v>45579</v>
      </c>
      <c r="H19" s="151">
        <f>F19+4</f>
        <v>45582</v>
      </c>
      <c r="I19" s="270" t="s">
        <v>429</v>
      </c>
      <c r="J19" s="273" t="s">
        <v>430</v>
      </c>
      <c r="K19" s="274"/>
      <c r="L19" s="275"/>
      <c r="M19" s="264">
        <f>M13+7</f>
        <v>45588</v>
      </c>
      <c r="N19" s="264">
        <f>M19+1</f>
        <v>45589</v>
      </c>
      <c r="O19" s="264">
        <f>M19+44</f>
        <v>45632</v>
      </c>
      <c r="P19" s="264">
        <f>O19+4</f>
        <v>45636</v>
      </c>
      <c r="Q19" s="264">
        <f>P19+3</f>
        <v>45639</v>
      </c>
      <c r="R19" s="267"/>
    </row>
    <row r="20" spans="1:18" x14ac:dyDescent="0.25">
      <c r="A20" s="59" t="s">
        <v>313</v>
      </c>
      <c r="B20" s="60" t="s">
        <v>39</v>
      </c>
      <c r="C20" s="61">
        <v>442</v>
      </c>
      <c r="D20" s="62" t="s">
        <v>36</v>
      </c>
      <c r="E20" s="63" t="s">
        <v>40</v>
      </c>
      <c r="F20" s="64">
        <f>F19+3</f>
        <v>45581</v>
      </c>
      <c r="G20" s="64">
        <f>F20+1</f>
        <v>45582</v>
      </c>
      <c r="H20" s="148">
        <f>F20+1</f>
        <v>45582</v>
      </c>
      <c r="I20" s="271"/>
      <c r="J20" s="276"/>
      <c r="K20" s="277"/>
      <c r="L20" s="278"/>
      <c r="M20" s="265"/>
      <c r="N20" s="265"/>
      <c r="O20" s="265"/>
      <c r="P20" s="265"/>
      <c r="Q20" s="265"/>
      <c r="R20" s="268"/>
    </row>
    <row r="21" spans="1:18" x14ac:dyDescent="0.25">
      <c r="A21" s="65" t="s">
        <v>415</v>
      </c>
      <c r="B21" s="75" t="s">
        <v>35</v>
      </c>
      <c r="C21" s="67">
        <v>442</v>
      </c>
      <c r="D21" s="68" t="s">
        <v>36</v>
      </c>
      <c r="E21" s="69" t="s">
        <v>41</v>
      </c>
      <c r="F21" s="70">
        <f>F15+7</f>
        <v>45579</v>
      </c>
      <c r="G21" s="70">
        <f>F21+1</f>
        <v>45580</v>
      </c>
      <c r="H21" s="187">
        <f>F21+2</f>
        <v>45581</v>
      </c>
      <c r="I21" s="271"/>
      <c r="J21" s="276"/>
      <c r="K21" s="277"/>
      <c r="L21" s="278"/>
      <c r="M21" s="265"/>
      <c r="N21" s="265"/>
      <c r="O21" s="265"/>
      <c r="P21" s="265"/>
      <c r="Q21" s="265"/>
      <c r="R21" s="268"/>
    </row>
    <row r="22" spans="1:18" x14ac:dyDescent="0.25">
      <c r="A22" s="204" t="s">
        <v>350</v>
      </c>
      <c r="B22" s="66" t="s">
        <v>76</v>
      </c>
      <c r="C22" s="67">
        <v>439</v>
      </c>
      <c r="D22" s="68" t="s">
        <v>77</v>
      </c>
      <c r="E22" s="69" t="s">
        <v>41</v>
      </c>
      <c r="F22" s="70">
        <f>F19</f>
        <v>45578</v>
      </c>
      <c r="G22" s="70">
        <f>F22+1</f>
        <v>45579</v>
      </c>
      <c r="H22" s="208">
        <f>F22+4</f>
        <v>45582</v>
      </c>
      <c r="I22" s="271"/>
      <c r="J22" s="276"/>
      <c r="K22" s="277"/>
      <c r="L22" s="278"/>
      <c r="M22" s="265"/>
      <c r="N22" s="265"/>
      <c r="O22" s="265"/>
      <c r="P22" s="265"/>
      <c r="Q22" s="265"/>
      <c r="R22" s="268"/>
    </row>
    <row r="23" spans="1:18" ht="15.75" thickBot="1" x14ac:dyDescent="0.3">
      <c r="A23" s="211" t="s">
        <v>125</v>
      </c>
      <c r="B23" s="200" t="s">
        <v>42</v>
      </c>
      <c r="C23" s="201">
        <v>440</v>
      </c>
      <c r="D23" s="202" t="s">
        <v>77</v>
      </c>
      <c r="E23" s="210" t="s">
        <v>41</v>
      </c>
      <c r="F23" s="203">
        <f>F19+1</f>
        <v>45579</v>
      </c>
      <c r="G23" s="203">
        <f>F23+1</f>
        <v>45580</v>
      </c>
      <c r="H23" s="209">
        <f>F23+2</f>
        <v>45581</v>
      </c>
      <c r="I23" s="272"/>
      <c r="J23" s="279"/>
      <c r="K23" s="280"/>
      <c r="L23" s="281"/>
      <c r="M23" s="266"/>
      <c r="N23" s="266"/>
      <c r="O23" s="266"/>
      <c r="P23" s="266"/>
      <c r="Q23" s="266"/>
      <c r="R23" s="269"/>
    </row>
    <row r="24" spans="1:18" ht="15.75" thickBot="1" x14ac:dyDescent="0.3"/>
    <row r="25" spans="1:18" x14ac:dyDescent="0.25">
      <c r="A25" s="53" t="s">
        <v>47</v>
      </c>
      <c r="B25" s="54" t="s">
        <v>39</v>
      </c>
      <c r="C25" s="55">
        <v>443</v>
      </c>
      <c r="D25" s="56" t="s">
        <v>36</v>
      </c>
      <c r="E25" s="57" t="s">
        <v>37</v>
      </c>
      <c r="F25" s="58">
        <f>F19+7</f>
        <v>45585</v>
      </c>
      <c r="G25" s="58">
        <f>F25+1</f>
        <v>45586</v>
      </c>
      <c r="H25" s="151">
        <f>F25+4</f>
        <v>45589</v>
      </c>
      <c r="I25" s="270" t="s">
        <v>450</v>
      </c>
      <c r="J25" s="273" t="s">
        <v>448</v>
      </c>
      <c r="K25" s="274"/>
      <c r="L25" s="275"/>
      <c r="M25" s="264">
        <f>M19+7</f>
        <v>45595</v>
      </c>
      <c r="N25" s="264">
        <f>M25+1</f>
        <v>45596</v>
      </c>
      <c r="O25" s="264">
        <f>M25+44</f>
        <v>45639</v>
      </c>
      <c r="P25" s="264">
        <f>O25+4</f>
        <v>45643</v>
      </c>
      <c r="Q25" s="264">
        <f>P25+3</f>
        <v>45646</v>
      </c>
      <c r="R25" s="267"/>
    </row>
    <row r="26" spans="1:18" x14ac:dyDescent="0.25">
      <c r="A26" s="59" t="s">
        <v>47</v>
      </c>
      <c r="B26" s="60" t="s">
        <v>39</v>
      </c>
      <c r="C26" s="61">
        <v>443</v>
      </c>
      <c r="D26" s="62" t="s">
        <v>36</v>
      </c>
      <c r="E26" s="63" t="s">
        <v>40</v>
      </c>
      <c r="F26" s="64">
        <f>F25+3</f>
        <v>45588</v>
      </c>
      <c r="G26" s="64">
        <f>F26+1</f>
        <v>45589</v>
      </c>
      <c r="H26" s="148">
        <f>F26+1</f>
        <v>45589</v>
      </c>
      <c r="I26" s="271"/>
      <c r="J26" s="276"/>
      <c r="K26" s="277"/>
      <c r="L26" s="278"/>
      <c r="M26" s="265"/>
      <c r="N26" s="265"/>
      <c r="O26" s="265"/>
      <c r="P26" s="265"/>
      <c r="Q26" s="265"/>
      <c r="R26" s="268"/>
    </row>
    <row r="27" spans="1:18" x14ac:dyDescent="0.25">
      <c r="A27" s="204" t="s">
        <v>322</v>
      </c>
      <c r="B27" s="75" t="s">
        <v>35</v>
      </c>
      <c r="C27" s="67">
        <v>443</v>
      </c>
      <c r="D27" s="68" t="s">
        <v>36</v>
      </c>
      <c r="E27" s="69" t="s">
        <v>41</v>
      </c>
      <c r="F27" s="70">
        <f>F21+7</f>
        <v>45586</v>
      </c>
      <c r="G27" s="70">
        <f>F27+1</f>
        <v>45587</v>
      </c>
      <c r="H27" s="187">
        <f>F27+2</f>
        <v>45588</v>
      </c>
      <c r="I27" s="271"/>
      <c r="J27" s="276"/>
      <c r="K27" s="277"/>
      <c r="L27" s="278"/>
      <c r="M27" s="265"/>
      <c r="N27" s="265"/>
      <c r="O27" s="265"/>
      <c r="P27" s="265"/>
      <c r="Q27" s="265"/>
      <c r="R27" s="268"/>
    </row>
    <row r="28" spans="1:18" x14ac:dyDescent="0.25">
      <c r="A28" s="204" t="s">
        <v>446</v>
      </c>
      <c r="B28" s="66" t="s">
        <v>76</v>
      </c>
      <c r="C28" s="67">
        <v>440</v>
      </c>
      <c r="D28" s="68" t="s">
        <v>77</v>
      </c>
      <c r="E28" s="69" t="s">
        <v>41</v>
      </c>
      <c r="F28" s="70">
        <f>F25</f>
        <v>45585</v>
      </c>
      <c r="G28" s="70">
        <f>F28+1</f>
        <v>45586</v>
      </c>
      <c r="H28" s="208">
        <f>F28+4</f>
        <v>45589</v>
      </c>
      <c r="I28" s="271"/>
      <c r="J28" s="276"/>
      <c r="K28" s="277"/>
      <c r="L28" s="278"/>
      <c r="M28" s="265"/>
      <c r="N28" s="265"/>
      <c r="O28" s="265"/>
      <c r="P28" s="265"/>
      <c r="Q28" s="265"/>
      <c r="R28" s="268"/>
    </row>
    <row r="29" spans="1:18" ht="15.75" thickBot="1" x14ac:dyDescent="0.3">
      <c r="A29" s="211" t="s">
        <v>125</v>
      </c>
      <c r="B29" s="200" t="s">
        <v>42</v>
      </c>
      <c r="C29" s="201">
        <v>441</v>
      </c>
      <c r="D29" s="202" t="s">
        <v>77</v>
      </c>
      <c r="E29" s="210" t="s">
        <v>41</v>
      </c>
      <c r="F29" s="203">
        <f>F25+1</f>
        <v>45586</v>
      </c>
      <c r="G29" s="203">
        <f>F29+1</f>
        <v>45587</v>
      </c>
      <c r="H29" s="209">
        <f>F29+2</f>
        <v>45588</v>
      </c>
      <c r="I29" s="272"/>
      <c r="J29" s="279"/>
      <c r="K29" s="280"/>
      <c r="L29" s="281"/>
      <c r="M29" s="266"/>
      <c r="N29" s="266"/>
      <c r="O29" s="266"/>
      <c r="P29" s="266"/>
      <c r="Q29" s="266"/>
      <c r="R29" s="269"/>
    </row>
    <row r="30" spans="1:18" ht="15.75" thickBot="1" x14ac:dyDescent="0.3"/>
    <row r="31" spans="1:18" x14ac:dyDescent="0.25">
      <c r="A31" s="217" t="s">
        <v>464</v>
      </c>
      <c r="B31" s="54" t="s">
        <v>39</v>
      </c>
      <c r="C31" s="55">
        <v>444</v>
      </c>
      <c r="D31" s="56" t="s">
        <v>36</v>
      </c>
      <c r="E31" s="57" t="s">
        <v>37</v>
      </c>
      <c r="F31" s="58">
        <f>F25+7</f>
        <v>45592</v>
      </c>
      <c r="G31" s="58">
        <f>F31+1</f>
        <v>45593</v>
      </c>
      <c r="H31" s="151">
        <f>F31+4</f>
        <v>45596</v>
      </c>
      <c r="I31" s="270" t="s">
        <v>450</v>
      </c>
      <c r="J31" s="273" t="s">
        <v>469</v>
      </c>
      <c r="K31" s="274"/>
      <c r="L31" s="275"/>
      <c r="M31" s="264">
        <f>M25+7</f>
        <v>45602</v>
      </c>
      <c r="N31" s="264">
        <f>M31+1</f>
        <v>45603</v>
      </c>
      <c r="O31" s="264">
        <f>M31+44</f>
        <v>45646</v>
      </c>
      <c r="P31" s="264">
        <f>O31+4</f>
        <v>45650</v>
      </c>
      <c r="Q31" s="264">
        <f>P31+3</f>
        <v>45653</v>
      </c>
      <c r="R31" s="267"/>
    </row>
    <row r="32" spans="1:18" x14ac:dyDescent="0.25">
      <c r="A32" s="59" t="s">
        <v>464</v>
      </c>
      <c r="B32" s="60" t="s">
        <v>39</v>
      </c>
      <c r="C32" s="61">
        <v>444</v>
      </c>
      <c r="D32" s="62" t="s">
        <v>36</v>
      </c>
      <c r="E32" s="63" t="s">
        <v>40</v>
      </c>
      <c r="F32" s="64">
        <f>F31+3</f>
        <v>45595</v>
      </c>
      <c r="G32" s="64">
        <f>F32+1</f>
        <v>45596</v>
      </c>
      <c r="H32" s="148">
        <f>F32+1</f>
        <v>45596</v>
      </c>
      <c r="I32" s="271"/>
      <c r="J32" s="276"/>
      <c r="K32" s="277"/>
      <c r="L32" s="278"/>
      <c r="M32" s="265"/>
      <c r="N32" s="265"/>
      <c r="O32" s="265"/>
      <c r="P32" s="265"/>
      <c r="Q32" s="265"/>
      <c r="R32" s="268"/>
    </row>
    <row r="33" spans="1:18" x14ac:dyDescent="0.25">
      <c r="A33" s="204" t="s">
        <v>241</v>
      </c>
      <c r="B33" s="75" t="s">
        <v>35</v>
      </c>
      <c r="C33" s="67">
        <v>444</v>
      </c>
      <c r="D33" s="68" t="s">
        <v>36</v>
      </c>
      <c r="E33" s="69" t="s">
        <v>41</v>
      </c>
      <c r="F33" s="70">
        <f>F27+7</f>
        <v>45593</v>
      </c>
      <c r="G33" s="70">
        <f>F33+1</f>
        <v>45594</v>
      </c>
      <c r="H33" s="187">
        <f>F33+2</f>
        <v>45595</v>
      </c>
      <c r="I33" s="271"/>
      <c r="J33" s="276"/>
      <c r="K33" s="277"/>
      <c r="L33" s="278"/>
      <c r="M33" s="265"/>
      <c r="N33" s="265"/>
      <c r="O33" s="265"/>
      <c r="P33" s="265"/>
      <c r="Q33" s="265"/>
      <c r="R33" s="268"/>
    </row>
    <row r="34" spans="1:18" x14ac:dyDescent="0.25">
      <c r="A34" s="204" t="s">
        <v>128</v>
      </c>
      <c r="B34" s="66" t="s">
        <v>76</v>
      </c>
      <c r="C34" s="67">
        <v>441</v>
      </c>
      <c r="D34" s="68" t="s">
        <v>77</v>
      </c>
      <c r="E34" s="69" t="s">
        <v>41</v>
      </c>
      <c r="F34" s="70">
        <f>F31</f>
        <v>45592</v>
      </c>
      <c r="G34" s="70">
        <f>F34+1</f>
        <v>45593</v>
      </c>
      <c r="H34" s="208">
        <f>F34+4</f>
        <v>45596</v>
      </c>
      <c r="I34" s="271"/>
      <c r="J34" s="276"/>
      <c r="K34" s="277"/>
      <c r="L34" s="278"/>
      <c r="M34" s="265"/>
      <c r="N34" s="265"/>
      <c r="O34" s="265"/>
      <c r="P34" s="265"/>
      <c r="Q34" s="265"/>
      <c r="R34" s="268"/>
    </row>
    <row r="35" spans="1:18" ht="15.75" thickBot="1" x14ac:dyDescent="0.3">
      <c r="A35" s="211" t="s">
        <v>379</v>
      </c>
      <c r="B35" s="200" t="s">
        <v>42</v>
      </c>
      <c r="C35" s="201">
        <v>442</v>
      </c>
      <c r="D35" s="202" t="s">
        <v>77</v>
      </c>
      <c r="E35" s="210" t="s">
        <v>41</v>
      </c>
      <c r="F35" s="203">
        <f>F31+1</f>
        <v>45593</v>
      </c>
      <c r="G35" s="203">
        <f>F35+1</f>
        <v>45594</v>
      </c>
      <c r="H35" s="209">
        <f>F35+2</f>
        <v>45595</v>
      </c>
      <c r="I35" s="272"/>
      <c r="J35" s="279"/>
      <c r="K35" s="280"/>
      <c r="L35" s="281"/>
      <c r="M35" s="266"/>
      <c r="N35" s="266"/>
      <c r="O35" s="266"/>
      <c r="P35" s="266"/>
      <c r="Q35" s="266"/>
      <c r="R35" s="269"/>
    </row>
    <row r="36" spans="1:18" ht="15.75" thickBot="1" x14ac:dyDescent="0.3"/>
    <row r="37" spans="1:18" x14ac:dyDescent="0.25">
      <c r="A37" s="217" t="s">
        <v>300</v>
      </c>
      <c r="B37" s="54" t="s">
        <v>39</v>
      </c>
      <c r="C37" s="55">
        <v>445</v>
      </c>
      <c r="D37" s="56" t="s">
        <v>36</v>
      </c>
      <c r="E37" s="57" t="s">
        <v>37</v>
      </c>
      <c r="F37" s="58">
        <f>F31+7</f>
        <v>45599</v>
      </c>
      <c r="G37" s="58">
        <f>F37+1</f>
        <v>45600</v>
      </c>
      <c r="H37" s="151">
        <f>F37+4</f>
        <v>45603</v>
      </c>
      <c r="I37" s="270" t="s">
        <v>597</v>
      </c>
      <c r="J37" s="273" t="s">
        <v>487</v>
      </c>
      <c r="K37" s="274"/>
      <c r="L37" s="275"/>
      <c r="M37" s="264">
        <f>M31+7</f>
        <v>45609</v>
      </c>
      <c r="N37" s="264">
        <f>M37+1</f>
        <v>45610</v>
      </c>
      <c r="O37" s="264">
        <f>M37+44</f>
        <v>45653</v>
      </c>
      <c r="P37" s="264">
        <f>O37+4</f>
        <v>45657</v>
      </c>
      <c r="Q37" s="264">
        <f>P37+3</f>
        <v>45660</v>
      </c>
      <c r="R37" s="267"/>
    </row>
    <row r="38" spans="1:18" x14ac:dyDescent="0.25">
      <c r="A38" s="59" t="s">
        <v>300</v>
      </c>
      <c r="B38" s="60" t="s">
        <v>39</v>
      </c>
      <c r="C38" s="61">
        <v>445</v>
      </c>
      <c r="D38" s="62" t="s">
        <v>36</v>
      </c>
      <c r="E38" s="63" t="s">
        <v>40</v>
      </c>
      <c r="F38" s="64">
        <f>F37+3</f>
        <v>45602</v>
      </c>
      <c r="G38" s="64">
        <f>F38+1</f>
        <v>45603</v>
      </c>
      <c r="H38" s="148">
        <f>F38+1</f>
        <v>45603</v>
      </c>
      <c r="I38" s="271"/>
      <c r="J38" s="276"/>
      <c r="K38" s="277"/>
      <c r="L38" s="278"/>
      <c r="M38" s="265"/>
      <c r="N38" s="265"/>
      <c r="O38" s="265"/>
      <c r="P38" s="265"/>
      <c r="Q38" s="265"/>
      <c r="R38" s="268"/>
    </row>
    <row r="39" spans="1:18" x14ac:dyDescent="0.25">
      <c r="A39" s="204" t="s">
        <v>408</v>
      </c>
      <c r="B39" s="75" t="s">
        <v>35</v>
      </c>
      <c r="C39" s="67">
        <v>445</v>
      </c>
      <c r="D39" s="68" t="s">
        <v>36</v>
      </c>
      <c r="E39" s="69" t="s">
        <v>41</v>
      </c>
      <c r="F39" s="70">
        <f>F33+7</f>
        <v>45600</v>
      </c>
      <c r="G39" s="70">
        <f>F39+1</f>
        <v>45601</v>
      </c>
      <c r="H39" s="187">
        <f>F39+2</f>
        <v>45602</v>
      </c>
      <c r="I39" s="271"/>
      <c r="J39" s="276"/>
      <c r="K39" s="277"/>
      <c r="L39" s="278"/>
      <c r="M39" s="265"/>
      <c r="N39" s="265"/>
      <c r="O39" s="265"/>
      <c r="P39" s="265"/>
      <c r="Q39" s="265"/>
      <c r="R39" s="268"/>
    </row>
    <row r="40" spans="1:18" x14ac:dyDescent="0.25">
      <c r="A40" s="204" t="s">
        <v>184</v>
      </c>
      <c r="B40" s="66" t="s">
        <v>76</v>
      </c>
      <c r="C40" s="67">
        <v>442</v>
      </c>
      <c r="D40" s="68" t="s">
        <v>77</v>
      </c>
      <c r="E40" s="69" t="s">
        <v>41</v>
      </c>
      <c r="F40" s="70">
        <f>F37</f>
        <v>45599</v>
      </c>
      <c r="G40" s="70">
        <f>F40+1</f>
        <v>45600</v>
      </c>
      <c r="H40" s="208">
        <f>F40+4</f>
        <v>45603</v>
      </c>
      <c r="I40" s="271"/>
      <c r="J40" s="276"/>
      <c r="K40" s="277"/>
      <c r="L40" s="278"/>
      <c r="M40" s="265"/>
      <c r="N40" s="265"/>
      <c r="O40" s="265"/>
      <c r="P40" s="265"/>
      <c r="Q40" s="265"/>
      <c r="R40" s="268"/>
    </row>
    <row r="41" spans="1:18" ht="15.75" thickBot="1" x14ac:dyDescent="0.3">
      <c r="A41" s="211" t="s">
        <v>332</v>
      </c>
      <c r="B41" s="200" t="s">
        <v>42</v>
      </c>
      <c r="C41" s="201">
        <v>443</v>
      </c>
      <c r="D41" s="202" t="s">
        <v>77</v>
      </c>
      <c r="E41" s="210" t="s">
        <v>41</v>
      </c>
      <c r="F41" s="203">
        <f>F37+1</f>
        <v>45600</v>
      </c>
      <c r="G41" s="203">
        <f>F41+1</f>
        <v>45601</v>
      </c>
      <c r="H41" s="209">
        <f>F41+2</f>
        <v>45602</v>
      </c>
      <c r="I41" s="272"/>
      <c r="J41" s="279"/>
      <c r="K41" s="280"/>
      <c r="L41" s="281"/>
      <c r="M41" s="266"/>
      <c r="N41" s="266"/>
      <c r="O41" s="266"/>
      <c r="P41" s="266"/>
      <c r="Q41" s="266"/>
      <c r="R41" s="269"/>
    </row>
    <row r="42" spans="1:18" ht="15.75" thickBot="1" x14ac:dyDescent="0.3"/>
    <row r="43" spans="1:18" x14ac:dyDescent="0.25">
      <c r="A43" s="217" t="s">
        <v>187</v>
      </c>
      <c r="B43" s="54" t="s">
        <v>39</v>
      </c>
      <c r="C43" s="55">
        <v>446</v>
      </c>
      <c r="D43" s="56" t="s">
        <v>36</v>
      </c>
      <c r="E43" s="57" t="s">
        <v>37</v>
      </c>
      <c r="F43" s="58">
        <f>F37+7</f>
        <v>45606</v>
      </c>
      <c r="G43" s="58">
        <f>F43+1</f>
        <v>45607</v>
      </c>
      <c r="H43" s="151">
        <f>F43+4</f>
        <v>45610</v>
      </c>
      <c r="I43" s="270" t="s">
        <v>471</v>
      </c>
      <c r="J43" s="273" t="s">
        <v>512</v>
      </c>
      <c r="K43" s="274"/>
      <c r="L43" s="275"/>
      <c r="M43" s="264">
        <f>M37+7</f>
        <v>45616</v>
      </c>
      <c r="N43" s="264">
        <f>M43+1</f>
        <v>45617</v>
      </c>
      <c r="O43" s="264">
        <f>M43+44</f>
        <v>45660</v>
      </c>
      <c r="P43" s="264">
        <f>O43+4</f>
        <v>45664</v>
      </c>
      <c r="Q43" s="264">
        <f>P43+3</f>
        <v>45667</v>
      </c>
      <c r="R43" s="267"/>
    </row>
    <row r="44" spans="1:18" x14ac:dyDescent="0.25">
      <c r="A44" s="59" t="s">
        <v>187</v>
      </c>
      <c r="B44" s="60" t="s">
        <v>39</v>
      </c>
      <c r="C44" s="61">
        <v>446</v>
      </c>
      <c r="D44" s="62" t="s">
        <v>36</v>
      </c>
      <c r="E44" s="63" t="s">
        <v>40</v>
      </c>
      <c r="F44" s="64">
        <f>F43+3</f>
        <v>45609</v>
      </c>
      <c r="G44" s="64">
        <f>F44+1</f>
        <v>45610</v>
      </c>
      <c r="H44" s="148">
        <f>F44+1</f>
        <v>45610</v>
      </c>
      <c r="I44" s="271"/>
      <c r="J44" s="276"/>
      <c r="K44" s="277"/>
      <c r="L44" s="278"/>
      <c r="M44" s="265"/>
      <c r="N44" s="265"/>
      <c r="O44" s="265"/>
      <c r="P44" s="265"/>
      <c r="Q44" s="265"/>
      <c r="R44" s="268"/>
    </row>
    <row r="45" spans="1:18" x14ac:dyDescent="0.25">
      <c r="A45" s="204" t="s">
        <v>330</v>
      </c>
      <c r="B45" s="75" t="s">
        <v>35</v>
      </c>
      <c r="C45" s="67">
        <v>446</v>
      </c>
      <c r="D45" s="68" t="s">
        <v>36</v>
      </c>
      <c r="E45" s="69" t="s">
        <v>41</v>
      </c>
      <c r="F45" s="70">
        <f>F39+7</f>
        <v>45607</v>
      </c>
      <c r="G45" s="70">
        <f>F45+1</f>
        <v>45608</v>
      </c>
      <c r="H45" s="187">
        <f>F45+2</f>
        <v>45609</v>
      </c>
      <c r="I45" s="271"/>
      <c r="J45" s="276"/>
      <c r="K45" s="277"/>
      <c r="L45" s="278"/>
      <c r="M45" s="265"/>
      <c r="N45" s="265"/>
      <c r="O45" s="265"/>
      <c r="P45" s="265"/>
      <c r="Q45" s="265"/>
      <c r="R45" s="268"/>
    </row>
    <row r="46" spans="1:18" x14ac:dyDescent="0.25">
      <c r="A46" s="204" t="s">
        <v>329</v>
      </c>
      <c r="B46" s="66" t="s">
        <v>76</v>
      </c>
      <c r="C46" s="67">
        <v>443</v>
      </c>
      <c r="D46" s="68" t="s">
        <v>77</v>
      </c>
      <c r="E46" s="69" t="s">
        <v>41</v>
      </c>
      <c r="F46" s="70">
        <f>F43</f>
        <v>45606</v>
      </c>
      <c r="G46" s="70">
        <f>F46+1</f>
        <v>45607</v>
      </c>
      <c r="H46" s="208">
        <f>F46+4</f>
        <v>45610</v>
      </c>
      <c r="I46" s="271"/>
      <c r="J46" s="276"/>
      <c r="K46" s="277"/>
      <c r="L46" s="278"/>
      <c r="M46" s="265"/>
      <c r="N46" s="265"/>
      <c r="O46" s="265"/>
      <c r="P46" s="265"/>
      <c r="Q46" s="265"/>
      <c r="R46" s="268"/>
    </row>
    <row r="47" spans="1:18" ht="15.75" thickBot="1" x14ac:dyDescent="0.3">
      <c r="A47" s="211" t="s">
        <v>551</v>
      </c>
      <c r="B47" s="200" t="s">
        <v>42</v>
      </c>
      <c r="C47" s="201">
        <v>444</v>
      </c>
      <c r="D47" s="202" t="s">
        <v>77</v>
      </c>
      <c r="E47" s="210" t="s">
        <v>41</v>
      </c>
      <c r="F47" s="203">
        <f>F43+1</f>
        <v>45607</v>
      </c>
      <c r="G47" s="203">
        <f>F47+1</f>
        <v>45608</v>
      </c>
      <c r="H47" s="209">
        <f>F47+2</f>
        <v>45609</v>
      </c>
      <c r="I47" s="272"/>
      <c r="J47" s="279"/>
      <c r="K47" s="280"/>
      <c r="L47" s="281"/>
      <c r="M47" s="266"/>
      <c r="N47" s="266"/>
      <c r="O47" s="266"/>
      <c r="P47" s="266"/>
      <c r="Q47" s="266"/>
      <c r="R47" s="269"/>
    </row>
    <row r="48" spans="1:18" ht="15.75" thickBot="1" x14ac:dyDescent="0.3"/>
    <row r="49" spans="1:18" x14ac:dyDescent="0.25">
      <c r="A49" s="217" t="s">
        <v>82</v>
      </c>
      <c r="B49" s="54" t="s">
        <v>39</v>
      </c>
      <c r="C49" s="55">
        <v>447</v>
      </c>
      <c r="D49" s="56" t="s">
        <v>36</v>
      </c>
      <c r="E49" s="57" t="s">
        <v>37</v>
      </c>
      <c r="F49" s="58">
        <f>F43+7</f>
        <v>45613</v>
      </c>
      <c r="G49" s="58">
        <f>F49+1</f>
        <v>45614</v>
      </c>
      <c r="H49" s="151">
        <f>F49+4</f>
        <v>45617</v>
      </c>
      <c r="I49" s="270" t="s">
        <v>538</v>
      </c>
      <c r="J49" s="273" t="s">
        <v>535</v>
      </c>
      <c r="K49" s="274"/>
      <c r="L49" s="275"/>
      <c r="M49" s="264">
        <f>M43+7</f>
        <v>45623</v>
      </c>
      <c r="N49" s="264">
        <f>M49+1</f>
        <v>45624</v>
      </c>
      <c r="O49" s="264">
        <f>M49+44</f>
        <v>45667</v>
      </c>
      <c r="P49" s="264">
        <f>O49+4</f>
        <v>45671</v>
      </c>
      <c r="Q49" s="264">
        <f>P49+3</f>
        <v>45674</v>
      </c>
      <c r="R49" s="267"/>
    </row>
    <row r="50" spans="1:18" x14ac:dyDescent="0.25">
      <c r="A50" s="59" t="s">
        <v>82</v>
      </c>
      <c r="B50" s="60" t="s">
        <v>39</v>
      </c>
      <c r="C50" s="61">
        <v>447</v>
      </c>
      <c r="D50" s="62" t="s">
        <v>36</v>
      </c>
      <c r="E50" s="63" t="s">
        <v>40</v>
      </c>
      <c r="F50" s="64">
        <f>F49+3</f>
        <v>45616</v>
      </c>
      <c r="G50" s="64">
        <f>F50+1</f>
        <v>45617</v>
      </c>
      <c r="H50" s="148">
        <f>F50+1</f>
        <v>45617</v>
      </c>
      <c r="I50" s="271"/>
      <c r="J50" s="276"/>
      <c r="K50" s="277"/>
      <c r="L50" s="278"/>
      <c r="M50" s="265"/>
      <c r="N50" s="265"/>
      <c r="O50" s="265"/>
      <c r="P50" s="265"/>
      <c r="Q50" s="265"/>
      <c r="R50" s="268"/>
    </row>
    <row r="51" spans="1:18" x14ac:dyDescent="0.25">
      <c r="A51" s="204" t="s">
        <v>533</v>
      </c>
      <c r="B51" s="75" t="s">
        <v>35</v>
      </c>
      <c r="C51" s="67">
        <v>447</v>
      </c>
      <c r="D51" s="68" t="s">
        <v>36</v>
      </c>
      <c r="E51" s="69" t="s">
        <v>41</v>
      </c>
      <c r="F51" s="70">
        <f>F45+7</f>
        <v>45614</v>
      </c>
      <c r="G51" s="70">
        <f>F51+1</f>
        <v>45615</v>
      </c>
      <c r="H51" s="187">
        <f>F51+2</f>
        <v>45616</v>
      </c>
      <c r="I51" s="271"/>
      <c r="J51" s="276"/>
      <c r="K51" s="277"/>
      <c r="L51" s="278"/>
      <c r="M51" s="265"/>
      <c r="N51" s="265"/>
      <c r="O51" s="265"/>
      <c r="P51" s="265"/>
      <c r="Q51" s="265"/>
      <c r="R51" s="268"/>
    </row>
    <row r="52" spans="1:18" x14ac:dyDescent="0.25">
      <c r="A52" s="204" t="s">
        <v>177</v>
      </c>
      <c r="B52" s="66" t="s">
        <v>76</v>
      </c>
      <c r="C52" s="67">
        <v>444</v>
      </c>
      <c r="D52" s="68" t="s">
        <v>77</v>
      </c>
      <c r="E52" s="69" t="s">
        <v>41</v>
      </c>
      <c r="F52" s="70">
        <f>F49</f>
        <v>45613</v>
      </c>
      <c r="G52" s="70">
        <f>F52+1</f>
        <v>45614</v>
      </c>
      <c r="H52" s="208">
        <f>F52+4</f>
        <v>45617</v>
      </c>
      <c r="I52" s="271"/>
      <c r="J52" s="276"/>
      <c r="K52" s="277"/>
      <c r="L52" s="278"/>
      <c r="M52" s="265"/>
      <c r="N52" s="265"/>
      <c r="O52" s="265"/>
      <c r="P52" s="265"/>
      <c r="Q52" s="265"/>
      <c r="R52" s="268"/>
    </row>
    <row r="53" spans="1:18" ht="15.75" thickBot="1" x14ac:dyDescent="0.3">
      <c r="A53" s="211" t="s">
        <v>338</v>
      </c>
      <c r="B53" s="200" t="s">
        <v>42</v>
      </c>
      <c r="C53" s="201">
        <v>445</v>
      </c>
      <c r="D53" s="202" t="s">
        <v>77</v>
      </c>
      <c r="E53" s="210" t="s">
        <v>41</v>
      </c>
      <c r="F53" s="203">
        <f>F49+1</f>
        <v>45614</v>
      </c>
      <c r="G53" s="203">
        <f>F53+1</f>
        <v>45615</v>
      </c>
      <c r="H53" s="209">
        <f>F53+2</f>
        <v>45616</v>
      </c>
      <c r="I53" s="272"/>
      <c r="J53" s="279"/>
      <c r="K53" s="280"/>
      <c r="L53" s="281"/>
      <c r="M53" s="266"/>
      <c r="N53" s="266"/>
      <c r="O53" s="266"/>
      <c r="P53" s="266"/>
      <c r="Q53" s="266"/>
      <c r="R53" s="269"/>
    </row>
    <row r="54" spans="1:18" ht="15.75" thickBot="1" x14ac:dyDescent="0.3"/>
    <row r="55" spans="1:18" x14ac:dyDescent="0.25">
      <c r="A55" s="217" t="s">
        <v>47</v>
      </c>
      <c r="B55" s="54" t="s">
        <v>39</v>
      </c>
      <c r="C55" s="55">
        <v>448</v>
      </c>
      <c r="D55" s="56" t="s">
        <v>36</v>
      </c>
      <c r="E55" s="57" t="s">
        <v>37</v>
      </c>
      <c r="F55" s="58">
        <f>F49+7</f>
        <v>45620</v>
      </c>
      <c r="G55" s="58">
        <f>F55+1</f>
        <v>45621</v>
      </c>
      <c r="H55" s="151">
        <f>F55+4</f>
        <v>45624</v>
      </c>
      <c r="I55" s="270" t="s">
        <v>573</v>
      </c>
      <c r="J55" s="273" t="s">
        <v>563</v>
      </c>
      <c r="K55" s="274"/>
      <c r="L55" s="275"/>
      <c r="M55" s="264">
        <f>M49+7</f>
        <v>45630</v>
      </c>
      <c r="N55" s="264">
        <f>M55+1</f>
        <v>45631</v>
      </c>
      <c r="O55" s="264">
        <f>M55+44</f>
        <v>45674</v>
      </c>
      <c r="P55" s="264">
        <f>O55+4</f>
        <v>45678</v>
      </c>
      <c r="Q55" s="264">
        <f>P55+3</f>
        <v>45681</v>
      </c>
      <c r="R55" s="267"/>
    </row>
    <row r="56" spans="1:18" x14ac:dyDescent="0.25">
      <c r="A56" s="59" t="s">
        <v>47</v>
      </c>
      <c r="B56" s="60" t="s">
        <v>39</v>
      </c>
      <c r="C56" s="61">
        <v>448</v>
      </c>
      <c r="D56" s="62" t="s">
        <v>36</v>
      </c>
      <c r="E56" s="63" t="s">
        <v>40</v>
      </c>
      <c r="F56" s="64">
        <f>F55+3</f>
        <v>45623</v>
      </c>
      <c r="G56" s="64">
        <f>F56+1</f>
        <v>45624</v>
      </c>
      <c r="H56" s="148">
        <f>F56+1</f>
        <v>45624</v>
      </c>
      <c r="I56" s="271"/>
      <c r="J56" s="276"/>
      <c r="K56" s="277"/>
      <c r="L56" s="278"/>
      <c r="M56" s="265"/>
      <c r="N56" s="265"/>
      <c r="O56" s="265"/>
      <c r="P56" s="265"/>
      <c r="Q56" s="265"/>
      <c r="R56" s="268"/>
    </row>
    <row r="57" spans="1:18" x14ac:dyDescent="0.25">
      <c r="A57" s="204" t="s">
        <v>415</v>
      </c>
      <c r="B57" s="75" t="s">
        <v>35</v>
      </c>
      <c r="C57" s="67">
        <v>448</v>
      </c>
      <c r="D57" s="68" t="s">
        <v>36</v>
      </c>
      <c r="E57" s="69" t="s">
        <v>41</v>
      </c>
      <c r="F57" s="70">
        <f>F51+7</f>
        <v>45621</v>
      </c>
      <c r="G57" s="70">
        <f>F57+1</f>
        <v>45622</v>
      </c>
      <c r="H57" s="187">
        <f>F57+2</f>
        <v>45623</v>
      </c>
      <c r="I57" s="271"/>
      <c r="J57" s="276"/>
      <c r="K57" s="277"/>
      <c r="L57" s="278"/>
      <c r="M57" s="265"/>
      <c r="N57" s="265"/>
      <c r="O57" s="265"/>
      <c r="P57" s="265"/>
      <c r="Q57" s="265"/>
      <c r="R57" s="268"/>
    </row>
    <row r="58" spans="1:18" x14ac:dyDescent="0.25">
      <c r="A58" s="204" t="s">
        <v>289</v>
      </c>
      <c r="B58" s="66" t="s">
        <v>76</v>
      </c>
      <c r="C58" s="67">
        <v>445</v>
      </c>
      <c r="D58" s="68" t="s">
        <v>77</v>
      </c>
      <c r="E58" s="69" t="s">
        <v>41</v>
      </c>
      <c r="F58" s="70">
        <f>F55</f>
        <v>45620</v>
      </c>
      <c r="G58" s="70">
        <f>F58+1</f>
        <v>45621</v>
      </c>
      <c r="H58" s="208">
        <f>F58+4</f>
        <v>45624</v>
      </c>
      <c r="I58" s="271"/>
      <c r="J58" s="276"/>
      <c r="K58" s="277"/>
      <c r="L58" s="278"/>
      <c r="M58" s="265"/>
      <c r="N58" s="265"/>
      <c r="O58" s="265"/>
      <c r="P58" s="265"/>
      <c r="Q58" s="265"/>
      <c r="R58" s="268"/>
    </row>
    <row r="59" spans="1:18" ht="15.75" thickBot="1" x14ac:dyDescent="0.3">
      <c r="A59" s="211" t="s">
        <v>323</v>
      </c>
      <c r="B59" s="200" t="s">
        <v>42</v>
      </c>
      <c r="C59" s="201">
        <v>446</v>
      </c>
      <c r="D59" s="202" t="s">
        <v>77</v>
      </c>
      <c r="E59" s="210" t="s">
        <v>41</v>
      </c>
      <c r="F59" s="203">
        <f>F55+1</f>
        <v>45621</v>
      </c>
      <c r="G59" s="203">
        <f>F59+1</f>
        <v>45622</v>
      </c>
      <c r="H59" s="209">
        <f>F59+2</f>
        <v>45623</v>
      </c>
      <c r="I59" s="272"/>
      <c r="J59" s="279"/>
      <c r="K59" s="280"/>
      <c r="L59" s="281"/>
      <c r="M59" s="266"/>
      <c r="N59" s="266"/>
      <c r="O59" s="266"/>
      <c r="P59" s="266"/>
      <c r="Q59" s="266"/>
      <c r="R59" s="269"/>
    </row>
    <row r="60" spans="1:18" x14ac:dyDescent="0.25">
      <c r="A60" s="13" t="s">
        <v>52</v>
      </c>
      <c r="B60" s="14"/>
      <c r="C60" s="14"/>
      <c r="D60" s="14"/>
      <c r="E60" s="17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"/>
    </row>
    <row r="61" spans="1:18" x14ac:dyDescent="0.25">
      <c r="A61" s="1"/>
      <c r="B61" s="1"/>
      <c r="C61" s="1"/>
      <c r="D61" s="5"/>
      <c r="E61" s="20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5">
      <c r="A62" s="292" t="s">
        <v>53</v>
      </c>
      <c r="B62" s="293"/>
      <c r="C62" s="293"/>
      <c r="D62" s="293"/>
      <c r="E62" s="293"/>
      <c r="F62" s="294"/>
      <c r="G62" s="313" t="s">
        <v>530</v>
      </c>
      <c r="H62" s="313"/>
      <c r="I62" s="313"/>
      <c r="J62" s="313"/>
      <c r="K62" s="313"/>
      <c r="L62" s="313"/>
      <c r="M62" s="313"/>
      <c r="N62" s="313"/>
      <c r="O62" s="313"/>
      <c r="P62" s="313"/>
      <c r="Q62" s="313"/>
      <c r="R62" s="313"/>
    </row>
    <row r="63" spans="1:18" x14ac:dyDescent="0.25">
      <c r="A63" s="298"/>
      <c r="B63" s="287"/>
      <c r="C63" s="287"/>
      <c r="D63" s="287"/>
      <c r="E63" s="287"/>
      <c r="F63" s="288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</row>
    <row r="64" spans="1:18" x14ac:dyDescent="0.25">
      <c r="A64" s="298"/>
      <c r="B64" s="287"/>
      <c r="C64" s="287"/>
      <c r="D64" s="287"/>
      <c r="E64" s="287"/>
      <c r="F64" s="288"/>
      <c r="G64" s="313"/>
      <c r="H64" s="313"/>
      <c r="I64" s="313"/>
      <c r="J64" s="313"/>
      <c r="K64" s="313"/>
      <c r="L64" s="313"/>
      <c r="M64" s="313"/>
      <c r="N64" s="313"/>
      <c r="O64" s="313"/>
      <c r="P64" s="313"/>
      <c r="Q64" s="313"/>
      <c r="R64" s="313"/>
    </row>
    <row r="65" spans="1:18" x14ac:dyDescent="0.25">
      <c r="A65" s="286"/>
      <c r="B65" s="287"/>
      <c r="C65" s="287"/>
      <c r="D65" s="287"/>
      <c r="E65" s="287"/>
      <c r="F65" s="288"/>
      <c r="G65" s="312"/>
      <c r="H65" s="312"/>
      <c r="I65" s="312"/>
      <c r="J65" s="312"/>
      <c r="K65" s="312"/>
      <c r="L65" s="312"/>
      <c r="M65" s="312"/>
      <c r="N65" s="312"/>
      <c r="O65" s="312"/>
      <c r="P65" s="312"/>
      <c r="Q65" s="312"/>
      <c r="R65" s="312"/>
    </row>
    <row r="66" spans="1:18" x14ac:dyDescent="0.25">
      <c r="A66" s="1"/>
      <c r="B66" s="1"/>
      <c r="C66" s="1"/>
      <c r="D66" s="5"/>
      <c r="E66" s="5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x14ac:dyDescent="0.25">
      <c r="A67" s="1"/>
      <c r="B67" s="1"/>
      <c r="C67" s="1"/>
      <c r="D67" s="5"/>
      <c r="E67" s="5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5.75" x14ac:dyDescent="0.3">
      <c r="A68" s="15" t="s">
        <v>54</v>
      </c>
      <c r="B68" s="16"/>
      <c r="C68" s="16"/>
      <c r="D68" s="17"/>
      <c r="E68" s="5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"/>
    </row>
    <row r="69" spans="1:18" ht="15.75" x14ac:dyDescent="0.3">
      <c r="A69" s="18" t="s">
        <v>55</v>
      </c>
      <c r="B69" s="19"/>
      <c r="C69" s="19"/>
      <c r="D69" s="20"/>
      <c r="E69" s="5"/>
      <c r="F69" s="18"/>
      <c r="G69" s="19"/>
      <c r="H69" s="18" t="s">
        <v>56</v>
      </c>
      <c r="I69" s="18"/>
      <c r="J69" s="18"/>
      <c r="K69" s="18"/>
      <c r="L69" s="18"/>
      <c r="M69" s="18"/>
      <c r="N69" s="18"/>
      <c r="O69" s="18"/>
      <c r="P69" s="18"/>
      <c r="Q69" s="18"/>
      <c r="R69" s="1"/>
    </row>
    <row r="70" spans="1:18" ht="15.75" x14ac:dyDescent="0.3">
      <c r="A70" s="18" t="s">
        <v>57</v>
      </c>
      <c r="B70" s="19"/>
      <c r="C70" s="19"/>
      <c r="D70" s="20"/>
      <c r="E70" s="5"/>
      <c r="F70" s="18"/>
      <c r="G70" s="19"/>
      <c r="H70" s="18" t="s">
        <v>58</v>
      </c>
      <c r="I70" s="18"/>
      <c r="J70" s="18"/>
      <c r="K70" s="18"/>
      <c r="L70" s="18"/>
      <c r="M70" s="18"/>
      <c r="N70" s="18"/>
      <c r="O70" s="18"/>
      <c r="P70" s="18"/>
      <c r="Q70" s="18"/>
      <c r="R70" s="1"/>
    </row>
    <row r="71" spans="1:18" x14ac:dyDescent="0.25">
      <c r="A71" s="1" t="s">
        <v>59</v>
      </c>
      <c r="B71" s="1"/>
      <c r="C71" s="1"/>
      <c r="D71" s="5"/>
      <c r="E71" s="5"/>
      <c r="F71" s="1"/>
      <c r="G71" s="1"/>
      <c r="H71" s="1" t="s">
        <v>60</v>
      </c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x14ac:dyDescent="0.25">
      <c r="A72" s="21" t="s">
        <v>61</v>
      </c>
      <c r="B72" s="1"/>
      <c r="C72" s="1"/>
      <c r="D72" s="5"/>
      <c r="E72" s="5"/>
      <c r="F72" s="1"/>
      <c r="G72" s="1"/>
      <c r="H72" s="21" t="s">
        <v>62</v>
      </c>
      <c r="I72" s="21"/>
      <c r="J72" s="21"/>
      <c r="K72" s="21"/>
      <c r="L72" s="21"/>
      <c r="M72" s="21"/>
      <c r="N72" s="21"/>
      <c r="O72" s="21"/>
      <c r="P72" s="21"/>
      <c r="Q72" s="21"/>
      <c r="R72" s="1"/>
    </row>
    <row r="73" spans="1:18" x14ac:dyDescent="0.25">
      <c r="A73" s="1"/>
      <c r="B73" s="1"/>
      <c r="C73" s="1"/>
      <c r="D73" s="5"/>
      <c r="E73" s="5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x14ac:dyDescent="0.25">
      <c r="A74" s="1" t="s">
        <v>63</v>
      </c>
      <c r="B74" s="1"/>
      <c r="C74" s="1"/>
      <c r="D74" s="5"/>
      <c r="E74" s="5"/>
      <c r="F74" s="1"/>
      <c r="G74" s="1"/>
      <c r="H74" s="1" t="s">
        <v>64</v>
      </c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x14ac:dyDescent="0.25">
      <c r="A75" s="21" t="s">
        <v>65</v>
      </c>
      <c r="B75" s="1"/>
      <c r="C75" s="1"/>
      <c r="D75" s="5"/>
      <c r="E75" s="5"/>
      <c r="F75" s="1"/>
      <c r="G75" s="1"/>
      <c r="H75" s="21" t="s">
        <v>66</v>
      </c>
      <c r="I75" s="21"/>
      <c r="J75" s="21"/>
      <c r="K75" s="21"/>
      <c r="L75" s="21"/>
      <c r="M75" s="21"/>
      <c r="N75" s="21"/>
      <c r="O75" s="21"/>
      <c r="P75" s="21"/>
      <c r="Q75" s="21"/>
      <c r="R75" s="1"/>
    </row>
  </sheetData>
  <mergeCells count="90">
    <mergeCell ref="P55:P59"/>
    <mergeCell ref="Q55:Q59"/>
    <mergeCell ref="R55:R59"/>
    <mergeCell ref="I55:I59"/>
    <mergeCell ref="J55:L59"/>
    <mergeCell ref="M55:M59"/>
    <mergeCell ref="N55:N59"/>
    <mergeCell ref="O55:O59"/>
    <mergeCell ref="P49:P53"/>
    <mergeCell ref="Q49:Q53"/>
    <mergeCell ref="R49:R53"/>
    <mergeCell ref="I49:I53"/>
    <mergeCell ref="J49:L53"/>
    <mergeCell ref="M49:M53"/>
    <mergeCell ref="N49:N53"/>
    <mergeCell ref="O49:O53"/>
    <mergeCell ref="P43:P47"/>
    <mergeCell ref="Q43:Q47"/>
    <mergeCell ref="R43:R47"/>
    <mergeCell ref="I43:I47"/>
    <mergeCell ref="J43:L47"/>
    <mergeCell ref="M43:M47"/>
    <mergeCell ref="N43:N47"/>
    <mergeCell ref="O43:O47"/>
    <mergeCell ref="P25:P29"/>
    <mergeCell ref="Q25:Q29"/>
    <mergeCell ref="R25:R29"/>
    <mergeCell ref="I31:I35"/>
    <mergeCell ref="J31:L35"/>
    <mergeCell ref="M31:M35"/>
    <mergeCell ref="N31:N35"/>
    <mergeCell ref="O31:O35"/>
    <mergeCell ref="P31:P35"/>
    <mergeCell ref="Q31:Q35"/>
    <mergeCell ref="R31:R35"/>
    <mergeCell ref="I25:I29"/>
    <mergeCell ref="J25:L29"/>
    <mergeCell ref="M25:M29"/>
    <mergeCell ref="N25:N29"/>
    <mergeCell ref="O25:O29"/>
    <mergeCell ref="P13:P17"/>
    <mergeCell ref="Q13:Q17"/>
    <mergeCell ref="R13:R17"/>
    <mergeCell ref="I13:I17"/>
    <mergeCell ref="J13:L17"/>
    <mergeCell ref="M13:M17"/>
    <mergeCell ref="N13:N17"/>
    <mergeCell ref="O13:O17"/>
    <mergeCell ref="P7:P11"/>
    <mergeCell ref="Q7:Q11"/>
    <mergeCell ref="R7:R11"/>
    <mergeCell ref="I7:I11"/>
    <mergeCell ref="J7:L11"/>
    <mergeCell ref="M7:M11"/>
    <mergeCell ref="N7:N11"/>
    <mergeCell ref="O7:O11"/>
    <mergeCell ref="R5:R6"/>
    <mergeCell ref="I5:I6"/>
    <mergeCell ref="J5:L6"/>
    <mergeCell ref="M5:N5"/>
    <mergeCell ref="O5:Q5"/>
    <mergeCell ref="A4:F4"/>
    <mergeCell ref="A5:A6"/>
    <mergeCell ref="B5:D6"/>
    <mergeCell ref="E5:E6"/>
    <mergeCell ref="F5:G5"/>
    <mergeCell ref="A65:F65"/>
    <mergeCell ref="G65:R65"/>
    <mergeCell ref="A64:F64"/>
    <mergeCell ref="G64:R64"/>
    <mergeCell ref="A62:F62"/>
    <mergeCell ref="G62:R62"/>
    <mergeCell ref="A63:F63"/>
    <mergeCell ref="G63:R63"/>
    <mergeCell ref="P19:P23"/>
    <mergeCell ref="Q19:Q23"/>
    <mergeCell ref="R19:R23"/>
    <mergeCell ref="I19:I23"/>
    <mergeCell ref="J19:L23"/>
    <mergeCell ref="M19:M23"/>
    <mergeCell ref="N19:N23"/>
    <mergeCell ref="O19:O23"/>
    <mergeCell ref="P37:P41"/>
    <mergeCell ref="Q37:Q41"/>
    <mergeCell ref="R37:R41"/>
    <mergeCell ref="I37:I41"/>
    <mergeCell ref="J37:L41"/>
    <mergeCell ref="M37:M41"/>
    <mergeCell ref="N37:N41"/>
    <mergeCell ref="O37:O41"/>
  </mergeCells>
  <conditionalFormatting sqref="F9:H9">
    <cfRule type="timePeriod" dxfId="238" priority="16" timePeriod="lastMonth">
      <formula>AND(MONTH(F9)=MONTH(EDATE(TODAY(),0-1)),YEAR(F9)=YEAR(EDATE(TODAY(),0-1)))</formula>
    </cfRule>
  </conditionalFormatting>
  <conditionalFormatting sqref="F11:H11">
    <cfRule type="timePeriod" dxfId="237" priority="25" timePeriod="lastMonth">
      <formula>AND(MONTH(F11)=MONTH(EDATE(TODAY(),0-1)),YEAR(F11)=YEAR(EDATE(TODAY(),0-1)))</formula>
    </cfRule>
  </conditionalFormatting>
  <conditionalFormatting sqref="F15:H15">
    <cfRule type="timePeriod" dxfId="236" priority="15" timePeriod="lastMonth">
      <formula>AND(MONTH(F15)=MONTH(EDATE(TODAY(),0-1)),YEAR(F15)=YEAR(EDATE(TODAY(),0-1)))</formula>
    </cfRule>
  </conditionalFormatting>
  <conditionalFormatting sqref="F17:H17">
    <cfRule type="timePeriod" dxfId="235" priority="23" timePeriod="lastMonth">
      <formula>AND(MONTH(F17)=MONTH(EDATE(TODAY(),0-1)),YEAR(F17)=YEAR(EDATE(TODAY(),0-1)))</formula>
    </cfRule>
  </conditionalFormatting>
  <conditionalFormatting sqref="F21:H21">
    <cfRule type="timePeriod" dxfId="234" priority="14" timePeriod="lastMonth">
      <formula>AND(MONTH(F21)=MONTH(EDATE(TODAY(),0-1)),YEAR(F21)=YEAR(EDATE(TODAY(),0-1)))</formula>
    </cfRule>
  </conditionalFormatting>
  <conditionalFormatting sqref="F23:H23">
    <cfRule type="timePeriod" dxfId="233" priority="21" timePeriod="lastMonth">
      <formula>AND(MONTH(F23)=MONTH(EDATE(TODAY(),0-1)),YEAR(F23)=YEAR(EDATE(TODAY(),0-1)))</formula>
    </cfRule>
  </conditionalFormatting>
  <conditionalFormatting sqref="F27:H27">
    <cfRule type="timePeriod" dxfId="232" priority="13" timePeriod="lastMonth">
      <formula>AND(MONTH(F27)=MONTH(EDATE(TODAY(),0-1)),YEAR(F27)=YEAR(EDATE(TODAY(),0-1)))</formula>
    </cfRule>
  </conditionalFormatting>
  <conditionalFormatting sqref="F29:H29">
    <cfRule type="timePeriod" dxfId="231" priority="17" timePeriod="lastMonth">
      <formula>AND(MONTH(F29)=MONTH(EDATE(TODAY(),0-1)),YEAR(F29)=YEAR(EDATE(TODAY(),0-1)))</formula>
    </cfRule>
  </conditionalFormatting>
  <conditionalFormatting sqref="F33:H33">
    <cfRule type="timePeriod" dxfId="230" priority="9" timePeriod="lastMonth">
      <formula>AND(MONTH(F33)=MONTH(EDATE(TODAY(),0-1)),YEAR(F33)=YEAR(EDATE(TODAY(),0-1)))</formula>
    </cfRule>
  </conditionalFormatting>
  <conditionalFormatting sqref="F35:H35">
    <cfRule type="timePeriod" dxfId="229" priority="10" timePeriod="lastMonth">
      <formula>AND(MONTH(F35)=MONTH(EDATE(TODAY(),0-1)),YEAR(F35)=YEAR(EDATE(TODAY(),0-1)))</formula>
    </cfRule>
  </conditionalFormatting>
  <conditionalFormatting sqref="F39:H39">
    <cfRule type="timePeriod" dxfId="228" priority="7" timePeriod="lastMonth">
      <formula>AND(MONTH(F39)=MONTH(EDATE(TODAY(),0-1)),YEAR(F39)=YEAR(EDATE(TODAY(),0-1)))</formula>
    </cfRule>
  </conditionalFormatting>
  <conditionalFormatting sqref="F41:H41">
    <cfRule type="timePeriod" dxfId="227" priority="8" timePeriod="lastMonth">
      <formula>AND(MONTH(F41)=MONTH(EDATE(TODAY(),0-1)),YEAR(F41)=YEAR(EDATE(TODAY(),0-1)))</formula>
    </cfRule>
  </conditionalFormatting>
  <conditionalFormatting sqref="F45:H45">
    <cfRule type="timePeriod" dxfId="226" priority="5" timePeriod="lastMonth">
      <formula>AND(MONTH(F45)=MONTH(EDATE(TODAY(),0-1)),YEAR(F45)=YEAR(EDATE(TODAY(),0-1)))</formula>
    </cfRule>
  </conditionalFormatting>
  <conditionalFormatting sqref="F47:H47">
    <cfRule type="timePeriod" dxfId="225" priority="6" timePeriod="lastMonth">
      <formula>AND(MONTH(F47)=MONTH(EDATE(TODAY(),0-1)),YEAR(F47)=YEAR(EDATE(TODAY(),0-1)))</formula>
    </cfRule>
  </conditionalFormatting>
  <conditionalFormatting sqref="F51:H51">
    <cfRule type="timePeriod" dxfId="224" priority="3" timePeriod="lastMonth">
      <formula>AND(MONTH(F51)=MONTH(EDATE(TODAY(),0-1)),YEAR(F51)=YEAR(EDATE(TODAY(),0-1)))</formula>
    </cfRule>
  </conditionalFormatting>
  <conditionalFormatting sqref="F53:H53">
    <cfRule type="timePeriod" dxfId="223" priority="4" timePeriod="lastMonth">
      <formula>AND(MONTH(F53)=MONTH(EDATE(TODAY(),0-1)),YEAR(F53)=YEAR(EDATE(TODAY(),0-1)))</formula>
    </cfRule>
  </conditionalFormatting>
  <conditionalFormatting sqref="F57:H57">
    <cfRule type="timePeriod" dxfId="222" priority="1" timePeriod="lastMonth">
      <formula>AND(MONTH(F57)=MONTH(EDATE(TODAY(),0-1)),YEAR(F57)=YEAR(EDATE(TODAY(),0-1)))</formula>
    </cfRule>
  </conditionalFormatting>
  <conditionalFormatting sqref="F59:H59">
    <cfRule type="timePeriod" dxfId="221" priority="2" timePeriod="lastMonth">
      <formula>AND(MONTH(F59)=MONTH(EDATE(TODAY(),0-1)),YEAR(F59)=YEAR(EDATE(TODAY(),0-1)))</formula>
    </cfRule>
  </conditionalFormatting>
  <hyperlinks>
    <hyperlink ref="H75" r:id="rId1" xr:uid="{9CE00BAF-E82E-48F5-BC64-16F71631801B}"/>
    <hyperlink ref="H72" r:id="rId2" xr:uid="{8B230C4F-B5CA-490C-8301-B260F53181C3}"/>
    <hyperlink ref="A75" r:id="rId3" xr:uid="{20A69F1E-D8F0-4BAF-A7CC-BC9DFCC92EE4}"/>
    <hyperlink ref="A72" r:id="rId4" xr:uid="{7ECC5C84-2986-434C-85B9-D3E2BFE02C65}"/>
  </hyperlinks>
  <pageMargins left="0.7" right="0.7" top="0.75" bottom="0.75" header="0.3" footer="0.3"/>
  <pageSetup orientation="portrait" r:id="rId5"/>
  <headerFooter>
    <oddFooter>&amp;L_x000D_&amp;1#&amp;"Calibri"&amp;10&amp;K000000 Sensitivity: Internal</oddFooter>
  </headerFooter>
  <drawing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DBA0B-76E8-4220-9492-9931A14C9BDE}">
  <sheetPr>
    <pageSetUpPr autoPageBreaks="0"/>
  </sheetPr>
  <dimension ref="A1:BC51"/>
  <sheetViews>
    <sheetView showGridLines="0" zoomScaleNormal="100" workbookViewId="0">
      <pane ySplit="6" topLeftCell="A7" activePane="bottomLeft" state="frozen"/>
      <selection pane="bottomLeft" activeCell="A3" sqref="A3"/>
    </sheetView>
  </sheetViews>
  <sheetFormatPr defaultRowHeight="15" x14ac:dyDescent="0.25"/>
  <cols>
    <col min="1" max="1" width="28.7109375" customWidth="1"/>
    <col min="2" max="2" width="3.7109375" customWidth="1"/>
    <col min="3" max="3" width="4.5703125" customWidth="1"/>
    <col min="4" max="4" width="3.7109375" style="22" customWidth="1"/>
    <col min="5" max="5" width="8.28515625" style="22" customWidth="1"/>
    <col min="6" max="7" width="11.28515625" customWidth="1"/>
    <col min="8" max="10" width="15.7109375" customWidth="1"/>
    <col min="11" max="11" width="77.42578125" bestFit="1" customWidth="1"/>
    <col min="12" max="12" width="14" style="1" bestFit="1" customWidth="1"/>
    <col min="13" max="13" width="8.7109375" style="1"/>
    <col min="14" max="14" width="2" style="1" bestFit="1" customWidth="1"/>
    <col min="15" max="15" width="16.7109375" style="1" bestFit="1" customWidth="1"/>
    <col min="16" max="55" width="8.7109375" style="1"/>
  </cols>
  <sheetData>
    <row r="1" spans="1:55" s="1" customFormat="1" ht="24.75" x14ac:dyDescent="0.5">
      <c r="A1" s="1" t="s">
        <v>19</v>
      </c>
      <c r="B1" s="2"/>
      <c r="C1" s="2"/>
      <c r="D1" s="3"/>
      <c r="E1" s="3"/>
    </row>
    <row r="2" spans="1:55" s="1" customFormat="1" ht="27" customHeight="1" x14ac:dyDescent="0.5">
      <c r="A2" s="4" t="s">
        <v>20</v>
      </c>
      <c r="B2" s="3" t="s">
        <v>87</v>
      </c>
      <c r="D2" s="5"/>
      <c r="E2" s="5"/>
      <c r="N2" s="2"/>
      <c r="O2" s="2"/>
      <c r="P2" s="2"/>
    </row>
    <row r="3" spans="1:55" s="1" customFormat="1" ht="24.75" x14ac:dyDescent="0.5">
      <c r="B3" s="6"/>
      <c r="C3" s="7"/>
      <c r="D3" s="4"/>
      <c r="E3" s="4"/>
      <c r="N3" s="2"/>
      <c r="O3" s="2"/>
      <c r="P3" s="2"/>
    </row>
    <row r="4" spans="1:55" ht="25.5" thickBot="1" x14ac:dyDescent="0.55000000000000004">
      <c r="A4" s="245" t="s">
        <v>88</v>
      </c>
      <c r="B4" s="246"/>
      <c r="C4" s="246"/>
      <c r="D4" s="246"/>
      <c r="E4" s="246"/>
      <c r="F4" s="246"/>
      <c r="G4" s="25"/>
      <c r="H4" s="26"/>
      <c r="I4" s="26"/>
      <c r="J4" s="26"/>
      <c r="K4" s="8"/>
      <c r="L4" s="8"/>
      <c r="N4" s="2"/>
      <c r="O4" s="2"/>
      <c r="P4" s="2"/>
    </row>
    <row r="5" spans="1:55" ht="18.600000000000001" customHeight="1" thickBot="1" x14ac:dyDescent="0.55000000000000004">
      <c r="A5" s="247" t="s">
        <v>89</v>
      </c>
      <c r="B5" s="249" t="s">
        <v>23</v>
      </c>
      <c r="C5" s="250"/>
      <c r="D5" s="251"/>
      <c r="E5" s="255" t="s">
        <v>24</v>
      </c>
      <c r="F5" s="257" t="s">
        <v>24</v>
      </c>
      <c r="G5" s="258"/>
      <c r="H5" s="344" t="s">
        <v>27</v>
      </c>
      <c r="I5" s="345"/>
      <c r="J5" s="346"/>
      <c r="K5" s="259" t="s">
        <v>28</v>
      </c>
      <c r="L5" s="23"/>
      <c r="M5"/>
      <c r="N5" s="24"/>
      <c r="O5" s="24"/>
      <c r="P5" s="24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</row>
    <row r="6" spans="1:55" s="12" customFormat="1" ht="18.600000000000001" customHeight="1" thickBot="1" x14ac:dyDescent="0.55000000000000004">
      <c r="A6" s="248"/>
      <c r="B6" s="252"/>
      <c r="C6" s="253"/>
      <c r="D6" s="254"/>
      <c r="E6" s="256"/>
      <c r="F6" s="9" t="s">
        <v>29</v>
      </c>
      <c r="G6" s="9" t="s">
        <v>30</v>
      </c>
      <c r="H6" s="10" t="s">
        <v>31</v>
      </c>
      <c r="I6" s="10" t="s">
        <v>32</v>
      </c>
      <c r="J6" s="10" t="s">
        <v>72</v>
      </c>
      <c r="K6" s="308"/>
      <c r="L6" s="11"/>
      <c r="M6" s="11"/>
      <c r="N6" s="2"/>
      <c r="O6" s="2"/>
      <c r="P6" s="2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</row>
    <row r="7" spans="1:55" x14ac:dyDescent="0.25">
      <c r="A7" s="334" t="s">
        <v>386</v>
      </c>
      <c r="B7" s="336" t="s">
        <v>380</v>
      </c>
      <c r="C7" s="337"/>
      <c r="D7" s="338"/>
      <c r="E7" s="342" t="s">
        <v>14</v>
      </c>
      <c r="F7" s="332">
        <v>45563</v>
      </c>
      <c r="G7" s="332">
        <f>F7+1</f>
        <v>45564</v>
      </c>
      <c r="H7" s="332">
        <f>F7+41</f>
        <v>45604</v>
      </c>
      <c r="I7" s="332">
        <f>H7+4</f>
        <v>45608</v>
      </c>
      <c r="J7" s="332">
        <f>I7+3</f>
        <v>45611</v>
      </c>
      <c r="K7" s="267" t="s">
        <v>444</v>
      </c>
    </row>
    <row r="8" spans="1:55" ht="15.75" thickBot="1" x14ac:dyDescent="0.3">
      <c r="A8" s="335"/>
      <c r="B8" s="339"/>
      <c r="C8" s="340"/>
      <c r="D8" s="341"/>
      <c r="E8" s="343"/>
      <c r="F8" s="333"/>
      <c r="G8" s="333"/>
      <c r="H8" s="333"/>
      <c r="I8" s="333"/>
      <c r="J8" s="333"/>
      <c r="K8" s="269"/>
    </row>
    <row r="9" spans="1:55" ht="15.75" thickBot="1" x14ac:dyDescent="0.3"/>
    <row r="10" spans="1:55" x14ac:dyDescent="0.25">
      <c r="A10" s="334" t="s">
        <v>386</v>
      </c>
      <c r="B10" s="336" t="s">
        <v>381</v>
      </c>
      <c r="C10" s="337"/>
      <c r="D10" s="338"/>
      <c r="E10" s="342" t="s">
        <v>14</v>
      </c>
      <c r="F10" s="332">
        <f>F7+7</f>
        <v>45570</v>
      </c>
      <c r="G10" s="332">
        <f>F10+1</f>
        <v>45571</v>
      </c>
      <c r="H10" s="332">
        <f>F10+41</f>
        <v>45611</v>
      </c>
      <c r="I10" s="332">
        <f>H10+4</f>
        <v>45615</v>
      </c>
      <c r="J10" s="332">
        <f>I10+3</f>
        <v>45618</v>
      </c>
      <c r="K10" s="267"/>
    </row>
    <row r="11" spans="1:55" ht="15.75" thickBot="1" x14ac:dyDescent="0.3">
      <c r="A11" s="335"/>
      <c r="B11" s="339"/>
      <c r="C11" s="340"/>
      <c r="D11" s="341"/>
      <c r="E11" s="343"/>
      <c r="F11" s="333"/>
      <c r="G11" s="333"/>
      <c r="H11" s="333"/>
      <c r="I11" s="333"/>
      <c r="J11" s="333"/>
      <c r="K11" s="269"/>
    </row>
    <row r="12" spans="1:55" ht="15.75" thickBot="1" x14ac:dyDescent="0.3"/>
    <row r="13" spans="1:55" x14ac:dyDescent="0.25">
      <c r="A13" s="334" t="s">
        <v>389</v>
      </c>
      <c r="B13" s="336" t="s">
        <v>383</v>
      </c>
      <c r="C13" s="337"/>
      <c r="D13" s="338"/>
      <c r="E13" s="342" t="s">
        <v>14</v>
      </c>
      <c r="F13" s="332">
        <f>F10+7</f>
        <v>45577</v>
      </c>
      <c r="G13" s="332">
        <f>F13+1</f>
        <v>45578</v>
      </c>
      <c r="H13" s="332">
        <f>F13+41</f>
        <v>45618</v>
      </c>
      <c r="I13" s="332">
        <f>H13+4</f>
        <v>45622</v>
      </c>
      <c r="J13" s="332">
        <f>I13+3</f>
        <v>45625</v>
      </c>
      <c r="K13" s="267"/>
    </row>
    <row r="14" spans="1:55" ht="15.75" thickBot="1" x14ac:dyDescent="0.3">
      <c r="A14" s="335"/>
      <c r="B14" s="339"/>
      <c r="C14" s="340"/>
      <c r="D14" s="341"/>
      <c r="E14" s="343"/>
      <c r="F14" s="333"/>
      <c r="G14" s="333"/>
      <c r="H14" s="333"/>
      <c r="I14" s="333"/>
      <c r="J14" s="333"/>
      <c r="K14" s="269"/>
    </row>
    <row r="15" spans="1:55" ht="15.75" thickBot="1" x14ac:dyDescent="0.3"/>
    <row r="16" spans="1:55" x14ac:dyDescent="0.25">
      <c r="A16" s="334" t="s">
        <v>387</v>
      </c>
      <c r="B16" s="336" t="s">
        <v>388</v>
      </c>
      <c r="C16" s="337"/>
      <c r="D16" s="338"/>
      <c r="E16" s="342" t="s">
        <v>14</v>
      </c>
      <c r="F16" s="332">
        <f>F13+7</f>
        <v>45584</v>
      </c>
      <c r="G16" s="332">
        <f>F16+1</f>
        <v>45585</v>
      </c>
      <c r="H16" s="332">
        <f>F16+41</f>
        <v>45625</v>
      </c>
      <c r="I16" s="332">
        <f>H16+4</f>
        <v>45629</v>
      </c>
      <c r="J16" s="332">
        <f>I16+3</f>
        <v>45632</v>
      </c>
      <c r="K16" s="267"/>
    </row>
    <row r="17" spans="1:11" ht="15.75" thickBot="1" x14ac:dyDescent="0.3">
      <c r="A17" s="335"/>
      <c r="B17" s="339"/>
      <c r="C17" s="340"/>
      <c r="D17" s="341"/>
      <c r="E17" s="343"/>
      <c r="F17" s="333"/>
      <c r="G17" s="333"/>
      <c r="H17" s="333"/>
      <c r="I17" s="333"/>
      <c r="J17" s="333"/>
      <c r="K17" s="269"/>
    </row>
    <row r="18" spans="1:11" ht="15.75" thickBot="1" x14ac:dyDescent="0.3"/>
    <row r="19" spans="1:11" x14ac:dyDescent="0.25">
      <c r="A19" s="334" t="s">
        <v>429</v>
      </c>
      <c r="B19" s="336" t="s">
        <v>430</v>
      </c>
      <c r="C19" s="337"/>
      <c r="D19" s="338"/>
      <c r="E19" s="342" t="s">
        <v>14</v>
      </c>
      <c r="F19" s="332">
        <f>F16+7</f>
        <v>45591</v>
      </c>
      <c r="G19" s="332">
        <f>F19+1</f>
        <v>45592</v>
      </c>
      <c r="H19" s="332">
        <f>F19+41</f>
        <v>45632</v>
      </c>
      <c r="I19" s="332">
        <f>H19+4</f>
        <v>45636</v>
      </c>
      <c r="J19" s="332">
        <f>I19+3</f>
        <v>45639</v>
      </c>
      <c r="K19" s="267"/>
    </row>
    <row r="20" spans="1:11" ht="15.75" thickBot="1" x14ac:dyDescent="0.3">
      <c r="A20" s="335"/>
      <c r="B20" s="339"/>
      <c r="C20" s="340"/>
      <c r="D20" s="341"/>
      <c r="E20" s="343"/>
      <c r="F20" s="333"/>
      <c r="G20" s="333"/>
      <c r="H20" s="333"/>
      <c r="I20" s="333"/>
      <c r="J20" s="333"/>
      <c r="K20" s="269"/>
    </row>
    <row r="21" spans="1:11" ht="15.75" thickBot="1" x14ac:dyDescent="0.3"/>
    <row r="22" spans="1:11" x14ac:dyDescent="0.25">
      <c r="A22" s="334" t="s">
        <v>450</v>
      </c>
      <c r="B22" s="336" t="s">
        <v>448</v>
      </c>
      <c r="C22" s="337"/>
      <c r="D22" s="338"/>
      <c r="E22" s="342" t="s">
        <v>14</v>
      </c>
      <c r="F22" s="332">
        <f>F19+7</f>
        <v>45598</v>
      </c>
      <c r="G22" s="332">
        <f>F22+1</f>
        <v>45599</v>
      </c>
      <c r="H22" s="332">
        <f>F22+41</f>
        <v>45639</v>
      </c>
      <c r="I22" s="332">
        <f>H22+4</f>
        <v>45643</v>
      </c>
      <c r="J22" s="332">
        <f>I22+3</f>
        <v>45646</v>
      </c>
      <c r="K22" s="267"/>
    </row>
    <row r="23" spans="1:11" ht="15.75" thickBot="1" x14ac:dyDescent="0.3">
      <c r="A23" s="335"/>
      <c r="B23" s="339"/>
      <c r="C23" s="340"/>
      <c r="D23" s="341"/>
      <c r="E23" s="343"/>
      <c r="F23" s="333"/>
      <c r="G23" s="333"/>
      <c r="H23" s="333"/>
      <c r="I23" s="333"/>
      <c r="J23" s="333"/>
      <c r="K23" s="269"/>
    </row>
    <row r="24" spans="1:11" ht="15.75" thickBot="1" x14ac:dyDescent="0.3"/>
    <row r="25" spans="1:11" x14ac:dyDescent="0.25">
      <c r="A25" s="334" t="s">
        <v>450</v>
      </c>
      <c r="B25" s="336" t="s">
        <v>469</v>
      </c>
      <c r="C25" s="337"/>
      <c r="D25" s="338"/>
      <c r="E25" s="342" t="s">
        <v>14</v>
      </c>
      <c r="F25" s="332">
        <f>F22+7</f>
        <v>45605</v>
      </c>
      <c r="G25" s="332">
        <f>F25+1</f>
        <v>45606</v>
      </c>
      <c r="H25" s="332">
        <f>F25+41</f>
        <v>45646</v>
      </c>
      <c r="I25" s="332">
        <f>H25+4</f>
        <v>45650</v>
      </c>
      <c r="J25" s="332">
        <f>I25+3</f>
        <v>45653</v>
      </c>
      <c r="K25" s="267"/>
    </row>
    <row r="26" spans="1:11" ht="15.75" thickBot="1" x14ac:dyDescent="0.3">
      <c r="A26" s="335"/>
      <c r="B26" s="339"/>
      <c r="C26" s="340"/>
      <c r="D26" s="341"/>
      <c r="E26" s="343"/>
      <c r="F26" s="333"/>
      <c r="G26" s="333"/>
      <c r="H26" s="333"/>
      <c r="I26" s="333"/>
      <c r="J26" s="333"/>
      <c r="K26" s="269"/>
    </row>
    <row r="27" spans="1:11" ht="15.75" thickBot="1" x14ac:dyDescent="0.3"/>
    <row r="28" spans="1:11" x14ac:dyDescent="0.25">
      <c r="A28" s="334" t="s">
        <v>597</v>
      </c>
      <c r="B28" s="336" t="s">
        <v>487</v>
      </c>
      <c r="C28" s="337"/>
      <c r="D28" s="338"/>
      <c r="E28" s="342" t="s">
        <v>14</v>
      </c>
      <c r="F28" s="332">
        <f>F25+7</f>
        <v>45612</v>
      </c>
      <c r="G28" s="332">
        <f>F28+1</f>
        <v>45613</v>
      </c>
      <c r="H28" s="332">
        <f>F28+41</f>
        <v>45653</v>
      </c>
      <c r="I28" s="332">
        <f>H28+4</f>
        <v>45657</v>
      </c>
      <c r="J28" s="332">
        <f>I28+3</f>
        <v>45660</v>
      </c>
      <c r="K28" s="267"/>
    </row>
    <row r="29" spans="1:11" ht="15.75" thickBot="1" x14ac:dyDescent="0.3">
      <c r="A29" s="335"/>
      <c r="B29" s="339"/>
      <c r="C29" s="340"/>
      <c r="D29" s="341"/>
      <c r="E29" s="343"/>
      <c r="F29" s="333"/>
      <c r="G29" s="333"/>
      <c r="H29" s="333"/>
      <c r="I29" s="333"/>
      <c r="J29" s="333"/>
      <c r="K29" s="269"/>
    </row>
    <row r="30" spans="1:11" ht="15.75" thickBot="1" x14ac:dyDescent="0.3"/>
    <row r="31" spans="1:11" x14ac:dyDescent="0.25">
      <c r="A31" s="334" t="s">
        <v>471</v>
      </c>
      <c r="B31" s="336" t="s">
        <v>512</v>
      </c>
      <c r="C31" s="337"/>
      <c r="D31" s="338"/>
      <c r="E31" s="342" t="s">
        <v>14</v>
      </c>
      <c r="F31" s="332">
        <f>F28+7</f>
        <v>45619</v>
      </c>
      <c r="G31" s="332">
        <f>F31+1</f>
        <v>45620</v>
      </c>
      <c r="H31" s="332">
        <f>F31+41</f>
        <v>45660</v>
      </c>
      <c r="I31" s="332">
        <f>H31+4</f>
        <v>45664</v>
      </c>
      <c r="J31" s="332">
        <f>I31+3</f>
        <v>45667</v>
      </c>
      <c r="K31" s="267"/>
    </row>
    <row r="32" spans="1:11" ht="15.75" thickBot="1" x14ac:dyDescent="0.3">
      <c r="A32" s="335"/>
      <c r="B32" s="339"/>
      <c r="C32" s="340"/>
      <c r="D32" s="341"/>
      <c r="E32" s="343"/>
      <c r="F32" s="333"/>
      <c r="G32" s="333"/>
      <c r="H32" s="333"/>
      <c r="I32" s="333"/>
      <c r="J32" s="333"/>
      <c r="K32" s="269"/>
    </row>
    <row r="33" spans="1:11" ht="15.75" thickBot="1" x14ac:dyDescent="0.3"/>
    <row r="34" spans="1:11" x14ac:dyDescent="0.25">
      <c r="A34" s="334" t="s">
        <v>538</v>
      </c>
      <c r="B34" s="336" t="s">
        <v>535</v>
      </c>
      <c r="C34" s="337"/>
      <c r="D34" s="338"/>
      <c r="E34" s="342" t="s">
        <v>14</v>
      </c>
      <c r="F34" s="332">
        <f>F31+7</f>
        <v>45626</v>
      </c>
      <c r="G34" s="332">
        <f>F34+1</f>
        <v>45627</v>
      </c>
      <c r="H34" s="332">
        <f>F34+41</f>
        <v>45667</v>
      </c>
      <c r="I34" s="332">
        <f>H34+4</f>
        <v>45671</v>
      </c>
      <c r="J34" s="332">
        <f>I34+3</f>
        <v>45674</v>
      </c>
      <c r="K34" s="267"/>
    </row>
    <row r="35" spans="1:11" ht="15.75" thickBot="1" x14ac:dyDescent="0.3">
      <c r="A35" s="335"/>
      <c r="B35" s="339"/>
      <c r="C35" s="340"/>
      <c r="D35" s="341"/>
      <c r="E35" s="343"/>
      <c r="F35" s="333"/>
      <c r="G35" s="333"/>
      <c r="H35" s="333"/>
      <c r="I35" s="333"/>
      <c r="J35" s="333"/>
      <c r="K35" s="269"/>
    </row>
    <row r="36" spans="1:11" x14ac:dyDescent="0.25">
      <c r="A36" s="13" t="s">
        <v>52</v>
      </c>
      <c r="B36" s="14"/>
      <c r="C36" s="14"/>
      <c r="D36" s="14"/>
      <c r="E36" s="17"/>
      <c r="F36" s="14"/>
      <c r="G36" s="14"/>
      <c r="H36" s="14"/>
      <c r="I36" s="14"/>
      <c r="J36" s="14"/>
      <c r="K36" s="1"/>
    </row>
    <row r="37" spans="1:11" x14ac:dyDescent="0.25">
      <c r="A37" s="1"/>
      <c r="B37" s="1"/>
      <c r="C37" s="1"/>
      <c r="D37" s="5"/>
      <c r="E37" s="20"/>
      <c r="F37" s="1"/>
      <c r="G37" s="1"/>
      <c r="H37" s="1"/>
      <c r="I37" s="1"/>
      <c r="J37" s="1"/>
      <c r="K37" s="1"/>
    </row>
    <row r="38" spans="1:11" x14ac:dyDescent="0.25">
      <c r="A38" s="292" t="s">
        <v>53</v>
      </c>
      <c r="B38" s="293"/>
      <c r="C38" s="293"/>
      <c r="D38" s="293"/>
      <c r="E38" s="293"/>
      <c r="F38" s="294"/>
      <c r="G38" s="295" t="s">
        <v>530</v>
      </c>
      <c r="H38" s="296"/>
      <c r="I38" s="296"/>
      <c r="J38" s="296"/>
      <c r="K38" s="297"/>
    </row>
    <row r="39" spans="1:11" x14ac:dyDescent="0.25">
      <c r="A39" s="298"/>
      <c r="B39" s="287"/>
      <c r="C39" s="287"/>
      <c r="D39" s="287"/>
      <c r="E39" s="287"/>
      <c r="F39" s="288"/>
      <c r="G39" s="350"/>
      <c r="H39" s="351"/>
      <c r="I39" s="351"/>
      <c r="J39" s="351"/>
      <c r="K39" s="352"/>
    </row>
    <row r="40" spans="1:11" x14ac:dyDescent="0.25">
      <c r="A40" s="286"/>
      <c r="B40" s="287"/>
      <c r="C40" s="287"/>
      <c r="D40" s="287"/>
      <c r="E40" s="287"/>
      <c r="F40" s="288"/>
      <c r="G40" s="347"/>
      <c r="H40" s="348"/>
      <c r="I40" s="348"/>
      <c r="J40" s="348"/>
      <c r="K40" s="349"/>
    </row>
    <row r="41" spans="1:11" x14ac:dyDescent="0.25">
      <c r="A41" s="286"/>
      <c r="B41" s="287"/>
      <c r="C41" s="287"/>
      <c r="D41" s="287"/>
      <c r="E41" s="287"/>
      <c r="F41" s="288"/>
      <c r="G41" s="347"/>
      <c r="H41" s="348"/>
      <c r="I41" s="348"/>
      <c r="J41" s="348"/>
      <c r="K41" s="349"/>
    </row>
    <row r="42" spans="1:11" x14ac:dyDescent="0.25">
      <c r="A42" s="1"/>
      <c r="B42" s="1"/>
      <c r="C42" s="1"/>
      <c r="D42" s="5"/>
      <c r="E42" s="5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5"/>
      <c r="E43" s="5"/>
      <c r="F43" s="1"/>
      <c r="G43" s="1"/>
      <c r="H43" s="1"/>
      <c r="I43" s="1"/>
      <c r="J43" s="1"/>
      <c r="K43" s="1"/>
    </row>
    <row r="44" spans="1:11" ht="15.75" x14ac:dyDescent="0.3">
      <c r="A44" s="15" t="s">
        <v>54</v>
      </c>
      <c r="B44" s="16"/>
      <c r="C44" s="16"/>
      <c r="D44" s="17"/>
      <c r="E44" s="5"/>
      <c r="F44" s="16"/>
      <c r="G44" s="16"/>
      <c r="H44" s="16"/>
      <c r="I44" s="16"/>
      <c r="J44" s="16"/>
      <c r="K44" s="1"/>
    </row>
    <row r="45" spans="1:11" ht="15.75" x14ac:dyDescent="0.3">
      <c r="A45" s="18" t="s">
        <v>55</v>
      </c>
      <c r="B45" s="19"/>
      <c r="C45" s="19"/>
      <c r="D45" s="20"/>
      <c r="E45" s="5"/>
      <c r="F45" s="18"/>
      <c r="G45" s="19"/>
      <c r="H45" s="18" t="s">
        <v>56</v>
      </c>
      <c r="I45" s="18"/>
      <c r="J45" s="19"/>
      <c r="K45" s="1"/>
    </row>
    <row r="46" spans="1:11" ht="15.75" x14ac:dyDescent="0.3">
      <c r="A46" s="18" t="s">
        <v>57</v>
      </c>
      <c r="B46" s="19"/>
      <c r="C46" s="19"/>
      <c r="D46" s="20"/>
      <c r="E46" s="5"/>
      <c r="F46" s="18"/>
      <c r="G46" s="19"/>
      <c r="H46" s="18" t="s">
        <v>58</v>
      </c>
      <c r="I46" s="18"/>
      <c r="J46" s="19"/>
      <c r="K46" s="1"/>
    </row>
    <row r="47" spans="1:11" x14ac:dyDescent="0.25">
      <c r="A47" s="1" t="s">
        <v>59</v>
      </c>
      <c r="B47" s="1"/>
      <c r="C47" s="1"/>
      <c r="D47" s="5"/>
      <c r="E47" s="5"/>
      <c r="F47" s="1"/>
      <c r="G47" s="1"/>
      <c r="H47" s="1" t="s">
        <v>60</v>
      </c>
      <c r="I47" s="1"/>
      <c r="J47" s="1"/>
      <c r="K47" s="1"/>
    </row>
    <row r="48" spans="1:11" x14ac:dyDescent="0.25">
      <c r="A48" s="21" t="s">
        <v>61</v>
      </c>
      <c r="B48" s="1"/>
      <c r="C48" s="1"/>
      <c r="D48" s="5"/>
      <c r="E48" s="5"/>
      <c r="F48" s="1"/>
      <c r="G48" s="1"/>
      <c r="H48" s="21" t="s">
        <v>62</v>
      </c>
      <c r="I48" s="21"/>
      <c r="J48" s="1"/>
      <c r="K48" s="1"/>
    </row>
    <row r="49" spans="1:11" x14ac:dyDescent="0.25">
      <c r="A49" s="1"/>
      <c r="B49" s="1"/>
      <c r="C49" s="1"/>
      <c r="D49" s="5"/>
      <c r="E49" s="5"/>
      <c r="F49" s="1"/>
      <c r="G49" s="1"/>
      <c r="H49" s="1"/>
      <c r="I49" s="1"/>
      <c r="J49" s="1"/>
      <c r="K49" s="1"/>
    </row>
    <row r="50" spans="1:11" x14ac:dyDescent="0.25">
      <c r="A50" s="1" t="s">
        <v>63</v>
      </c>
      <c r="B50" s="1"/>
      <c r="C50" s="1"/>
      <c r="D50" s="5"/>
      <c r="E50" s="5"/>
      <c r="F50" s="1"/>
      <c r="G50" s="1"/>
      <c r="H50" s="1" t="s">
        <v>64</v>
      </c>
      <c r="I50" s="1"/>
      <c r="J50" s="1"/>
      <c r="K50" s="1"/>
    </row>
    <row r="51" spans="1:11" x14ac:dyDescent="0.25">
      <c r="A51" s="21" t="s">
        <v>65</v>
      </c>
      <c r="B51" s="1"/>
      <c r="C51" s="1"/>
      <c r="D51" s="5"/>
      <c r="E51" s="5"/>
      <c r="F51" s="1"/>
      <c r="G51" s="1"/>
      <c r="H51" s="21" t="s">
        <v>66</v>
      </c>
      <c r="I51" s="21"/>
      <c r="J51" s="1"/>
      <c r="K51" s="1"/>
    </row>
  </sheetData>
  <mergeCells count="105">
    <mergeCell ref="A34:A35"/>
    <mergeCell ref="B34:D35"/>
    <mergeCell ref="E34:E35"/>
    <mergeCell ref="F34:F35"/>
    <mergeCell ref="G34:G35"/>
    <mergeCell ref="H34:H35"/>
    <mergeCell ref="I34:I35"/>
    <mergeCell ref="J34:J35"/>
    <mergeCell ref="K34:K35"/>
    <mergeCell ref="A31:A32"/>
    <mergeCell ref="B31:D32"/>
    <mergeCell ref="E31:E32"/>
    <mergeCell ref="F31:F32"/>
    <mergeCell ref="G31:G32"/>
    <mergeCell ref="H31:H32"/>
    <mergeCell ref="I31:I32"/>
    <mergeCell ref="J31:J32"/>
    <mergeCell ref="K31:K32"/>
    <mergeCell ref="I22:I23"/>
    <mergeCell ref="J22:J23"/>
    <mergeCell ref="K22:K23"/>
    <mergeCell ref="A28:A29"/>
    <mergeCell ref="B28:D29"/>
    <mergeCell ref="E28:E29"/>
    <mergeCell ref="F28:F29"/>
    <mergeCell ref="G28:G29"/>
    <mergeCell ref="H28:H29"/>
    <mergeCell ref="I28:I29"/>
    <mergeCell ref="J28:J29"/>
    <mergeCell ref="K28:K29"/>
    <mergeCell ref="A19:A20"/>
    <mergeCell ref="B19:D20"/>
    <mergeCell ref="E19:E20"/>
    <mergeCell ref="F19:F20"/>
    <mergeCell ref="G19:G20"/>
    <mergeCell ref="H19:H20"/>
    <mergeCell ref="I19:I20"/>
    <mergeCell ref="A7:A8"/>
    <mergeCell ref="B7:D8"/>
    <mergeCell ref="E7:E8"/>
    <mergeCell ref="F7:F8"/>
    <mergeCell ref="G7:G8"/>
    <mergeCell ref="H7:H8"/>
    <mergeCell ref="I7:I8"/>
    <mergeCell ref="J7:J8"/>
    <mergeCell ref="K7:K8"/>
    <mergeCell ref="H10:H11"/>
    <mergeCell ref="I10:I11"/>
    <mergeCell ref="J10:J11"/>
    <mergeCell ref="K10:K11"/>
    <mergeCell ref="G10:G11"/>
    <mergeCell ref="A41:F41"/>
    <mergeCell ref="G41:K41"/>
    <mergeCell ref="A38:F38"/>
    <mergeCell ref="G38:K38"/>
    <mergeCell ref="A39:F39"/>
    <mergeCell ref="G39:K39"/>
    <mergeCell ref="A40:F40"/>
    <mergeCell ref="G40:K40"/>
    <mergeCell ref="H13:H14"/>
    <mergeCell ref="I13:I14"/>
    <mergeCell ref="J13:J14"/>
    <mergeCell ref="K13:K14"/>
    <mergeCell ref="A16:A17"/>
    <mergeCell ref="B16:D17"/>
    <mergeCell ref="E16:E17"/>
    <mergeCell ref="F16:F17"/>
    <mergeCell ref="G16:G17"/>
    <mergeCell ref="H16:H17"/>
    <mergeCell ref="I16:I17"/>
    <mergeCell ref="A10:A11"/>
    <mergeCell ref="B10:D11"/>
    <mergeCell ref="E10:E11"/>
    <mergeCell ref="F10:F11"/>
    <mergeCell ref="A4:F4"/>
    <mergeCell ref="A5:A6"/>
    <mergeCell ref="B5:D6"/>
    <mergeCell ref="E5:E6"/>
    <mergeCell ref="F5:G5"/>
    <mergeCell ref="K5:K6"/>
    <mergeCell ref="H5:J5"/>
    <mergeCell ref="J16:J17"/>
    <mergeCell ref="K16:K17"/>
    <mergeCell ref="A13:A14"/>
    <mergeCell ref="B13:D14"/>
    <mergeCell ref="E13:E14"/>
    <mergeCell ref="F13:F14"/>
    <mergeCell ref="G13:G14"/>
    <mergeCell ref="A25:A26"/>
    <mergeCell ref="B25:D26"/>
    <mergeCell ref="E25:E26"/>
    <mergeCell ref="F25:F26"/>
    <mergeCell ref="G25:G26"/>
    <mergeCell ref="H25:H26"/>
    <mergeCell ref="I25:I26"/>
    <mergeCell ref="J25:J26"/>
    <mergeCell ref="K25:K26"/>
    <mergeCell ref="J19:J20"/>
    <mergeCell ref="K19:K20"/>
    <mergeCell ref="A22:A23"/>
    <mergeCell ref="B22:D23"/>
    <mergeCell ref="E22:E23"/>
    <mergeCell ref="F22:F23"/>
    <mergeCell ref="G22:G23"/>
    <mergeCell ref="H22:H23"/>
  </mergeCells>
  <hyperlinks>
    <hyperlink ref="A51" r:id="rId1" xr:uid="{63487665-712F-42D4-A054-9F87286CA654}"/>
    <hyperlink ref="A48" r:id="rId2" xr:uid="{49E53E54-866C-4A91-8360-3F257F508905}"/>
    <hyperlink ref="H51" r:id="rId3" xr:uid="{7509445F-0959-48FE-80A9-F4B105B00BCA}"/>
    <hyperlink ref="H48" r:id="rId4" xr:uid="{A4474957-509B-4E6C-AB9F-0CAE5285EEB0}"/>
  </hyperlinks>
  <pageMargins left="0.7" right="0.7" top="0.75" bottom="0.75" header="0.3" footer="0.3"/>
  <headerFooter>
    <oddFooter>&amp;L_x000D_&amp;1#&amp;"Calibri"&amp;10&amp;K000000 Sensitivity: Internal</oddFooter>
  </headerFooter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68EA8-5F02-4C84-93EC-E680A8CCBDB9}">
  <dimension ref="A2:Y88"/>
  <sheetViews>
    <sheetView showGridLines="0" zoomScale="80" zoomScaleNormal="80" workbookViewId="0"/>
  </sheetViews>
  <sheetFormatPr defaultRowHeight="15" x14ac:dyDescent="0.25"/>
  <cols>
    <col min="1" max="1" width="22.140625" bestFit="1" customWidth="1"/>
    <col min="2" max="2" width="4.140625" bestFit="1" customWidth="1"/>
    <col min="3" max="3" width="4.42578125" bestFit="1" customWidth="1"/>
    <col min="4" max="4" width="2.42578125" bestFit="1" customWidth="1"/>
    <col min="5" max="5" width="5.140625" bestFit="1" customWidth="1"/>
    <col min="6" max="8" width="8" bestFit="1" customWidth="1"/>
    <col min="9" max="9" width="19.140625" bestFit="1" customWidth="1"/>
    <col min="10" max="10" width="8.140625" customWidth="1"/>
    <col min="11" max="12" width="9.140625" hidden="1" customWidth="1"/>
    <col min="13" max="15" width="8" bestFit="1" customWidth="1"/>
    <col min="16" max="16" width="18.42578125" bestFit="1" customWidth="1"/>
    <col min="18" max="18" width="1.28515625" customWidth="1"/>
    <col min="19" max="19" width="9.140625" hidden="1" customWidth="1"/>
    <col min="20" max="21" width="8" bestFit="1" customWidth="1"/>
    <col min="22" max="22" width="9.28515625" bestFit="1" customWidth="1"/>
    <col min="23" max="24" width="8" bestFit="1" customWidth="1"/>
    <col min="25" max="25" width="33.42578125" bestFit="1" customWidth="1"/>
  </cols>
  <sheetData>
    <row r="2" spans="1:25" ht="24.75" x14ac:dyDescent="0.5">
      <c r="A2" s="4" t="s">
        <v>20</v>
      </c>
      <c r="B2" s="3" t="s">
        <v>15</v>
      </c>
      <c r="C2" s="1"/>
      <c r="D2" s="5"/>
      <c r="E2" s="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4.75" x14ac:dyDescent="0.5">
      <c r="A3" s="1"/>
      <c r="B3" s="6"/>
      <c r="C3" s="7"/>
      <c r="D3" s="4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6.5" thickBot="1" x14ac:dyDescent="0.3">
      <c r="A4" s="245" t="s">
        <v>90</v>
      </c>
      <c r="B4" s="246"/>
      <c r="C4" s="246"/>
      <c r="D4" s="246"/>
      <c r="E4" s="246"/>
      <c r="F4" s="246"/>
      <c r="G4" s="25"/>
      <c r="H4" s="26"/>
      <c r="I4" s="26"/>
      <c r="J4" s="26"/>
      <c r="K4" s="26"/>
      <c r="L4" s="26"/>
      <c r="M4" s="26"/>
      <c r="N4" s="26"/>
      <c r="O4" s="26">
        <v>7</v>
      </c>
      <c r="P4" s="26"/>
      <c r="Q4" s="26"/>
      <c r="R4" s="26"/>
      <c r="S4" s="26"/>
      <c r="T4" s="26"/>
      <c r="U4" s="26"/>
      <c r="V4" s="26">
        <v>10</v>
      </c>
      <c r="W4" s="26"/>
      <c r="X4" s="26">
        <v>14</v>
      </c>
      <c r="Y4" s="8"/>
    </row>
    <row r="5" spans="1:25" ht="26.25" thickBot="1" x14ac:dyDescent="0.3">
      <c r="A5" s="247" t="s">
        <v>22</v>
      </c>
      <c r="B5" s="249" t="s">
        <v>23</v>
      </c>
      <c r="C5" s="250"/>
      <c r="D5" s="251"/>
      <c r="E5" s="255" t="s">
        <v>24</v>
      </c>
      <c r="F5" s="257" t="s">
        <v>24</v>
      </c>
      <c r="G5" s="258"/>
      <c r="H5" s="49" t="s">
        <v>114</v>
      </c>
      <c r="I5" s="247" t="s">
        <v>162</v>
      </c>
      <c r="J5" s="249" t="s">
        <v>23</v>
      </c>
      <c r="K5" s="250"/>
      <c r="L5" s="251"/>
      <c r="M5" s="257" t="s">
        <v>114</v>
      </c>
      <c r="N5" s="258"/>
      <c r="O5" s="49" t="s">
        <v>116</v>
      </c>
      <c r="P5" s="247" t="s">
        <v>163</v>
      </c>
      <c r="Q5" s="249" t="s">
        <v>23</v>
      </c>
      <c r="R5" s="250"/>
      <c r="S5" s="251"/>
      <c r="T5" s="257" t="s">
        <v>116</v>
      </c>
      <c r="U5" s="326"/>
      <c r="V5" s="344" t="s">
        <v>27</v>
      </c>
      <c r="W5" s="345"/>
      <c r="X5" s="346"/>
      <c r="Y5" s="259" t="s">
        <v>28</v>
      </c>
    </row>
    <row r="6" spans="1:25" ht="15.75" thickBot="1" x14ac:dyDescent="0.3">
      <c r="A6" s="248"/>
      <c r="B6" s="252"/>
      <c r="C6" s="253"/>
      <c r="D6" s="254"/>
      <c r="E6" s="256"/>
      <c r="F6" s="9" t="s">
        <v>29</v>
      </c>
      <c r="G6" s="9" t="s">
        <v>30</v>
      </c>
      <c r="H6" s="10" t="s">
        <v>29</v>
      </c>
      <c r="I6" s="248"/>
      <c r="J6" s="252"/>
      <c r="K6" s="253"/>
      <c r="L6" s="254"/>
      <c r="M6" s="9" t="s">
        <v>29</v>
      </c>
      <c r="N6" s="9" t="s">
        <v>30</v>
      </c>
      <c r="O6" s="10" t="s">
        <v>29</v>
      </c>
      <c r="P6" s="248"/>
      <c r="Q6" s="400"/>
      <c r="R6" s="401"/>
      <c r="S6" s="402"/>
      <c r="T6" s="9" t="s">
        <v>29</v>
      </c>
      <c r="U6" s="9" t="s">
        <v>30</v>
      </c>
      <c r="V6" s="10" t="s">
        <v>92</v>
      </c>
      <c r="W6" s="10" t="s">
        <v>93</v>
      </c>
      <c r="X6" s="10" t="s">
        <v>94</v>
      </c>
      <c r="Y6" s="399"/>
    </row>
    <row r="7" spans="1:25" x14ac:dyDescent="0.25">
      <c r="A7" s="53" t="s">
        <v>128</v>
      </c>
      <c r="B7" s="54" t="s">
        <v>35</v>
      </c>
      <c r="C7" s="55">
        <v>323</v>
      </c>
      <c r="D7" s="56" t="s">
        <v>36</v>
      </c>
      <c r="E7" s="57" t="s">
        <v>37</v>
      </c>
      <c r="F7" s="58">
        <v>45081</v>
      </c>
      <c r="G7" s="58">
        <f>F7+1</f>
        <v>45082</v>
      </c>
      <c r="H7" s="58">
        <f>F7+5</f>
        <v>45086</v>
      </c>
      <c r="I7" s="389" t="s">
        <v>130</v>
      </c>
      <c r="J7" s="380" t="s">
        <v>136</v>
      </c>
      <c r="K7" s="380"/>
      <c r="L7" s="380"/>
      <c r="M7" s="383">
        <v>45093</v>
      </c>
      <c r="N7" s="383">
        <f>M7+2</f>
        <v>45095</v>
      </c>
      <c r="O7" s="383">
        <f>M7+7</f>
        <v>45100</v>
      </c>
      <c r="P7" s="342" t="s">
        <v>100</v>
      </c>
      <c r="Q7" s="396" t="s">
        <v>133</v>
      </c>
      <c r="R7" s="274"/>
      <c r="S7" s="371"/>
      <c r="T7" s="386">
        <v>45107</v>
      </c>
      <c r="U7" s="386">
        <f>T7+1</f>
        <v>45108</v>
      </c>
      <c r="V7" s="386">
        <f>T7+26</f>
        <v>45133</v>
      </c>
      <c r="W7" s="386">
        <f>T7+30</f>
        <v>45137</v>
      </c>
      <c r="X7" s="386">
        <f>T7+33</f>
        <v>45140</v>
      </c>
      <c r="Y7" s="392"/>
    </row>
    <row r="8" spans="1:25" x14ac:dyDescent="0.25">
      <c r="A8" s="59" t="s">
        <v>128</v>
      </c>
      <c r="B8" s="60" t="s">
        <v>35</v>
      </c>
      <c r="C8" s="61">
        <v>323</v>
      </c>
      <c r="D8" s="62" t="s">
        <v>36</v>
      </c>
      <c r="E8" s="63" t="s">
        <v>40</v>
      </c>
      <c r="F8" s="64">
        <v>45084</v>
      </c>
      <c r="G8" s="64">
        <f>F8</f>
        <v>45084</v>
      </c>
      <c r="H8" s="64">
        <f>F8+2</f>
        <v>45086</v>
      </c>
      <c r="I8" s="390"/>
      <c r="J8" s="381"/>
      <c r="K8" s="381"/>
      <c r="L8" s="381"/>
      <c r="M8" s="384"/>
      <c r="N8" s="384"/>
      <c r="O8" s="384"/>
      <c r="P8" s="395"/>
      <c r="Q8" s="397"/>
      <c r="R8" s="277"/>
      <c r="S8" s="372"/>
      <c r="T8" s="387"/>
      <c r="U8" s="387"/>
      <c r="V8" s="387"/>
      <c r="W8" s="387"/>
      <c r="X8" s="387"/>
      <c r="Y8" s="393"/>
    </row>
    <row r="9" spans="1:25" x14ac:dyDescent="0.25">
      <c r="A9" s="65" t="s">
        <v>82</v>
      </c>
      <c r="B9" s="66" t="s">
        <v>39</v>
      </c>
      <c r="C9" s="67">
        <v>322</v>
      </c>
      <c r="D9" s="68" t="s">
        <v>36</v>
      </c>
      <c r="E9" s="69" t="s">
        <v>41</v>
      </c>
      <c r="F9" s="70">
        <v>45079</v>
      </c>
      <c r="G9" s="70">
        <f>F9+1</f>
        <v>45080</v>
      </c>
      <c r="H9" s="70">
        <f>F9+3</f>
        <v>45082</v>
      </c>
      <c r="I9" s="390"/>
      <c r="J9" s="381"/>
      <c r="K9" s="381"/>
      <c r="L9" s="381"/>
      <c r="M9" s="384"/>
      <c r="N9" s="384"/>
      <c r="O9" s="384"/>
      <c r="P9" s="395"/>
      <c r="Q9" s="397"/>
      <c r="R9" s="277"/>
      <c r="S9" s="372"/>
      <c r="T9" s="387"/>
      <c r="U9" s="387"/>
      <c r="V9" s="387"/>
      <c r="W9" s="387"/>
      <c r="X9" s="387"/>
      <c r="Y9" s="393"/>
    </row>
    <row r="10" spans="1:25" x14ac:dyDescent="0.25">
      <c r="A10" s="78" t="s">
        <v>123</v>
      </c>
      <c r="B10" s="75" t="s">
        <v>42</v>
      </c>
      <c r="C10" s="67">
        <v>322</v>
      </c>
      <c r="D10" s="68" t="s">
        <v>36</v>
      </c>
      <c r="E10" s="69" t="s">
        <v>41</v>
      </c>
      <c r="F10" s="70">
        <v>45076</v>
      </c>
      <c r="G10" s="70">
        <f>F10+1</f>
        <v>45077</v>
      </c>
      <c r="H10" s="70">
        <f>F10+5</f>
        <v>45081</v>
      </c>
      <c r="I10" s="390"/>
      <c r="J10" s="381"/>
      <c r="K10" s="381"/>
      <c r="L10" s="381"/>
      <c r="M10" s="384"/>
      <c r="N10" s="384"/>
      <c r="O10" s="384"/>
      <c r="P10" s="395"/>
      <c r="Q10" s="397"/>
      <c r="R10" s="277"/>
      <c r="S10" s="372"/>
      <c r="T10" s="387"/>
      <c r="U10" s="387"/>
      <c r="V10" s="387"/>
      <c r="W10" s="387"/>
      <c r="X10" s="387"/>
      <c r="Y10" s="393"/>
    </row>
    <row r="11" spans="1:25" x14ac:dyDescent="0.25">
      <c r="A11" s="105" t="s">
        <v>124</v>
      </c>
      <c r="B11" s="114" t="s">
        <v>43</v>
      </c>
      <c r="C11" s="115">
        <v>322</v>
      </c>
      <c r="D11" s="116" t="s">
        <v>36</v>
      </c>
      <c r="E11" s="69" t="s">
        <v>41</v>
      </c>
      <c r="F11" s="70">
        <v>45084</v>
      </c>
      <c r="G11" s="70">
        <f>F11+1</f>
        <v>45085</v>
      </c>
      <c r="H11" s="70">
        <f>F11+2</f>
        <v>45086</v>
      </c>
      <c r="I11" s="390"/>
      <c r="J11" s="381"/>
      <c r="K11" s="381"/>
      <c r="L11" s="381"/>
      <c r="M11" s="384"/>
      <c r="N11" s="384"/>
      <c r="O11" s="384"/>
      <c r="P11" s="395"/>
      <c r="Q11" s="397"/>
      <c r="R11" s="277"/>
      <c r="S11" s="372"/>
      <c r="T11" s="387"/>
      <c r="U11" s="387"/>
      <c r="V11" s="387"/>
      <c r="W11" s="387"/>
      <c r="X11" s="387"/>
      <c r="Y11" s="393"/>
    </row>
    <row r="12" spans="1:25" x14ac:dyDescent="0.25">
      <c r="A12" s="98" t="s">
        <v>79</v>
      </c>
      <c r="B12" s="106" t="s">
        <v>78</v>
      </c>
      <c r="C12" s="99">
        <v>323</v>
      </c>
      <c r="D12" s="107" t="s">
        <v>77</v>
      </c>
      <c r="E12" s="100" t="s">
        <v>14</v>
      </c>
      <c r="F12" s="101">
        <v>45083</v>
      </c>
      <c r="G12" s="101">
        <f>F12</f>
        <v>45083</v>
      </c>
      <c r="H12" s="101">
        <f>F12</f>
        <v>45083</v>
      </c>
      <c r="I12" s="390"/>
      <c r="J12" s="381"/>
      <c r="K12" s="381"/>
      <c r="L12" s="381"/>
      <c r="M12" s="384"/>
      <c r="N12" s="384"/>
      <c r="O12" s="384"/>
      <c r="P12" s="395"/>
      <c r="Q12" s="397"/>
      <c r="R12" s="277"/>
      <c r="S12" s="372"/>
      <c r="T12" s="387"/>
      <c r="U12" s="387"/>
      <c r="V12" s="387"/>
      <c r="W12" s="387"/>
      <c r="X12" s="387"/>
      <c r="Y12" s="393"/>
    </row>
    <row r="13" spans="1:25" ht="15.75" thickBot="1" x14ac:dyDescent="0.3">
      <c r="A13" s="71" t="s">
        <v>129</v>
      </c>
      <c r="B13" s="109" t="s">
        <v>76</v>
      </c>
      <c r="C13" s="72">
        <v>322</v>
      </c>
      <c r="D13" s="110" t="s">
        <v>77</v>
      </c>
      <c r="E13" s="73" t="s">
        <v>14</v>
      </c>
      <c r="F13" s="74">
        <v>45085</v>
      </c>
      <c r="G13" s="74">
        <f>F13</f>
        <v>45085</v>
      </c>
      <c r="H13" s="74">
        <f>F13+1</f>
        <v>45086</v>
      </c>
      <c r="I13" s="391"/>
      <c r="J13" s="382"/>
      <c r="K13" s="382"/>
      <c r="L13" s="382"/>
      <c r="M13" s="385"/>
      <c r="N13" s="385"/>
      <c r="O13" s="385"/>
      <c r="P13" s="343"/>
      <c r="Q13" s="398"/>
      <c r="R13" s="280"/>
      <c r="S13" s="373"/>
      <c r="T13" s="388"/>
      <c r="U13" s="388"/>
      <c r="V13" s="388"/>
      <c r="W13" s="388"/>
      <c r="X13" s="388"/>
      <c r="Y13" s="394"/>
    </row>
    <row r="14" spans="1:25" ht="15.75" thickBot="1" x14ac:dyDescent="0.3">
      <c r="A14" s="43"/>
      <c r="B14" s="51"/>
      <c r="C14" s="43"/>
      <c r="D14" s="51"/>
      <c r="E14" s="51"/>
      <c r="F14" s="52"/>
      <c r="G14" s="52"/>
      <c r="H14" s="52"/>
    </row>
    <row r="15" spans="1:25" x14ac:dyDescent="0.25">
      <c r="A15" s="53" t="s">
        <v>47</v>
      </c>
      <c r="B15" s="54" t="s">
        <v>35</v>
      </c>
      <c r="C15" s="55">
        <v>324</v>
      </c>
      <c r="D15" s="56" t="s">
        <v>36</v>
      </c>
      <c r="E15" s="57" t="s">
        <v>37</v>
      </c>
      <c r="F15" s="58">
        <v>45088</v>
      </c>
      <c r="G15" s="58">
        <f>F15+1</f>
        <v>45089</v>
      </c>
      <c r="H15" s="58">
        <f>F15+5</f>
        <v>45093</v>
      </c>
      <c r="I15" s="389" t="s">
        <v>131</v>
      </c>
      <c r="J15" s="380" t="s">
        <v>137</v>
      </c>
      <c r="K15" s="380"/>
      <c r="L15" s="380"/>
      <c r="M15" s="383">
        <v>45100</v>
      </c>
      <c r="N15" s="383">
        <f>M15+2</f>
        <v>45102</v>
      </c>
      <c r="O15" s="383">
        <f>M15+7</f>
        <v>45107</v>
      </c>
      <c r="P15" s="380" t="s">
        <v>110</v>
      </c>
      <c r="Q15" s="377" t="s">
        <v>134</v>
      </c>
      <c r="R15" s="377"/>
      <c r="S15" s="377"/>
      <c r="T15" s="374">
        <v>45114</v>
      </c>
      <c r="U15" s="374">
        <f>T15+1</f>
        <v>45115</v>
      </c>
      <c r="V15" s="374">
        <f>T15+26</f>
        <v>45140</v>
      </c>
      <c r="W15" s="374">
        <f>T15+30</f>
        <v>45144</v>
      </c>
      <c r="X15" s="374">
        <f>T15+33</f>
        <v>45147</v>
      </c>
      <c r="Y15" s="403"/>
    </row>
    <row r="16" spans="1:25" x14ac:dyDescent="0.25">
      <c r="A16" s="59" t="s">
        <v>47</v>
      </c>
      <c r="B16" s="60" t="s">
        <v>35</v>
      </c>
      <c r="C16" s="61">
        <v>324</v>
      </c>
      <c r="D16" s="62" t="s">
        <v>36</v>
      </c>
      <c r="E16" s="63" t="s">
        <v>40</v>
      </c>
      <c r="F16" s="64">
        <v>45091</v>
      </c>
      <c r="G16" s="64">
        <f>F16</f>
        <v>45091</v>
      </c>
      <c r="H16" s="64">
        <f>F16+2</f>
        <v>45093</v>
      </c>
      <c r="I16" s="390"/>
      <c r="J16" s="381"/>
      <c r="K16" s="381"/>
      <c r="L16" s="381"/>
      <c r="M16" s="384"/>
      <c r="N16" s="384"/>
      <c r="O16" s="384"/>
      <c r="P16" s="381"/>
      <c r="Q16" s="378"/>
      <c r="R16" s="378"/>
      <c r="S16" s="378"/>
      <c r="T16" s="375"/>
      <c r="U16" s="375"/>
      <c r="V16" s="375"/>
      <c r="W16" s="375"/>
      <c r="X16" s="375"/>
      <c r="Y16" s="404"/>
    </row>
    <row r="17" spans="1:25" x14ac:dyDescent="0.25">
      <c r="A17" s="65" t="s">
        <v>45</v>
      </c>
      <c r="B17" s="66" t="s">
        <v>39</v>
      </c>
      <c r="C17" s="67">
        <v>323</v>
      </c>
      <c r="D17" s="68" t="s">
        <v>36</v>
      </c>
      <c r="E17" s="69" t="s">
        <v>41</v>
      </c>
      <c r="F17" s="70">
        <v>45086</v>
      </c>
      <c r="G17" s="70">
        <f>F17+1</f>
        <v>45087</v>
      </c>
      <c r="H17" s="70">
        <f>F17+3</f>
        <v>45089</v>
      </c>
      <c r="I17" s="390"/>
      <c r="J17" s="381"/>
      <c r="K17" s="381"/>
      <c r="L17" s="381"/>
      <c r="M17" s="384"/>
      <c r="N17" s="384"/>
      <c r="O17" s="384"/>
      <c r="P17" s="381"/>
      <c r="Q17" s="378"/>
      <c r="R17" s="378"/>
      <c r="S17" s="378"/>
      <c r="T17" s="375"/>
      <c r="U17" s="375"/>
      <c r="V17" s="375"/>
      <c r="W17" s="375"/>
      <c r="X17" s="375"/>
      <c r="Y17" s="404"/>
    </row>
    <row r="18" spans="1:25" x14ac:dyDescent="0.25">
      <c r="A18" s="77" t="s">
        <v>81</v>
      </c>
      <c r="B18" s="131" t="s">
        <v>42</v>
      </c>
      <c r="C18" s="115">
        <v>323</v>
      </c>
      <c r="D18" s="116" t="s">
        <v>36</v>
      </c>
      <c r="E18" s="69" t="s">
        <v>41</v>
      </c>
      <c r="F18" s="70">
        <v>45083</v>
      </c>
      <c r="G18" s="70">
        <f>F18+1</f>
        <v>45084</v>
      </c>
      <c r="H18" s="70">
        <f>F18+5</f>
        <v>45088</v>
      </c>
      <c r="I18" s="390"/>
      <c r="J18" s="381"/>
      <c r="K18" s="381"/>
      <c r="L18" s="381"/>
      <c r="M18" s="384"/>
      <c r="N18" s="384"/>
      <c r="O18" s="384"/>
      <c r="P18" s="381"/>
      <c r="Q18" s="378"/>
      <c r="R18" s="378"/>
      <c r="S18" s="378"/>
      <c r="T18" s="375"/>
      <c r="U18" s="375"/>
      <c r="V18" s="375"/>
      <c r="W18" s="375"/>
      <c r="X18" s="375"/>
      <c r="Y18" s="404"/>
    </row>
    <row r="19" spans="1:25" x14ac:dyDescent="0.25">
      <c r="A19" s="78" t="s">
        <v>46</v>
      </c>
      <c r="B19" s="66" t="s">
        <v>42</v>
      </c>
      <c r="C19" s="67">
        <v>322</v>
      </c>
      <c r="D19" s="68" t="s">
        <v>77</v>
      </c>
      <c r="E19" s="69" t="s">
        <v>41</v>
      </c>
      <c r="F19" s="70">
        <v>45089</v>
      </c>
      <c r="G19" s="70">
        <v>45090</v>
      </c>
      <c r="H19" s="70">
        <v>45091</v>
      </c>
      <c r="I19" s="390"/>
      <c r="J19" s="381"/>
      <c r="K19" s="381"/>
      <c r="L19" s="381"/>
      <c r="M19" s="384"/>
      <c r="N19" s="384"/>
      <c r="O19" s="384"/>
      <c r="P19" s="381"/>
      <c r="Q19" s="378"/>
      <c r="R19" s="378"/>
      <c r="S19" s="378"/>
      <c r="T19" s="375"/>
      <c r="U19" s="375"/>
      <c r="V19" s="375"/>
      <c r="W19" s="375"/>
      <c r="X19" s="375"/>
      <c r="Y19" s="404"/>
    </row>
    <row r="20" spans="1:25" x14ac:dyDescent="0.25">
      <c r="A20" s="78" t="s">
        <v>45</v>
      </c>
      <c r="B20" s="66" t="s">
        <v>39</v>
      </c>
      <c r="C20" s="67">
        <v>323</v>
      </c>
      <c r="D20" s="68" t="s">
        <v>148</v>
      </c>
      <c r="E20" s="69" t="s">
        <v>41</v>
      </c>
      <c r="F20" s="70">
        <v>45090</v>
      </c>
      <c r="G20" s="70">
        <v>45090</v>
      </c>
      <c r="H20" s="70">
        <v>45091</v>
      </c>
      <c r="I20" s="390"/>
      <c r="J20" s="381"/>
      <c r="K20" s="381"/>
      <c r="L20" s="381"/>
      <c r="M20" s="384"/>
      <c r="N20" s="384"/>
      <c r="O20" s="384"/>
      <c r="P20" s="381"/>
      <c r="Q20" s="378"/>
      <c r="R20" s="378"/>
      <c r="S20" s="378"/>
      <c r="T20" s="375"/>
      <c r="U20" s="375"/>
      <c r="V20" s="375"/>
      <c r="W20" s="375"/>
      <c r="X20" s="375"/>
      <c r="Y20" s="404"/>
    </row>
    <row r="21" spans="1:25" x14ac:dyDescent="0.25">
      <c r="A21" s="121" t="s">
        <v>149</v>
      </c>
      <c r="B21" s="122" t="s">
        <v>150</v>
      </c>
      <c r="C21" s="123">
        <v>324</v>
      </c>
      <c r="D21" s="124" t="s">
        <v>36</v>
      </c>
      <c r="E21" s="100" t="s">
        <v>14</v>
      </c>
      <c r="F21" s="101">
        <v>45089</v>
      </c>
      <c r="G21" s="101">
        <f>F21</f>
        <v>45089</v>
      </c>
      <c r="H21" s="101">
        <f>F21+1</f>
        <v>45090</v>
      </c>
      <c r="I21" s="390"/>
      <c r="J21" s="381"/>
      <c r="K21" s="381"/>
      <c r="L21" s="381"/>
      <c r="M21" s="384"/>
      <c r="N21" s="384"/>
      <c r="O21" s="384"/>
      <c r="P21" s="381"/>
      <c r="Q21" s="378"/>
      <c r="R21" s="378"/>
      <c r="S21" s="378"/>
      <c r="T21" s="375"/>
      <c r="U21" s="375"/>
      <c r="V21" s="375"/>
      <c r="W21" s="375"/>
      <c r="X21" s="375"/>
      <c r="Y21" s="404"/>
    </row>
    <row r="22" spans="1:25" ht="15.75" thickBot="1" x14ac:dyDescent="0.3">
      <c r="A22" s="108" t="s">
        <v>125</v>
      </c>
      <c r="B22" s="109" t="s">
        <v>76</v>
      </c>
      <c r="C22" s="72">
        <v>323</v>
      </c>
      <c r="D22" s="110" t="s">
        <v>77</v>
      </c>
      <c r="E22" s="73" t="s">
        <v>14</v>
      </c>
      <c r="F22" s="74">
        <v>45092</v>
      </c>
      <c r="G22" s="74">
        <f>F22</f>
        <v>45092</v>
      </c>
      <c r="H22" s="74">
        <f>F22+1</f>
        <v>45093</v>
      </c>
      <c r="I22" s="391"/>
      <c r="J22" s="382"/>
      <c r="K22" s="382"/>
      <c r="L22" s="382"/>
      <c r="M22" s="385"/>
      <c r="N22" s="385"/>
      <c r="O22" s="385"/>
      <c r="P22" s="382"/>
      <c r="Q22" s="379"/>
      <c r="R22" s="379"/>
      <c r="S22" s="379"/>
      <c r="T22" s="376"/>
      <c r="U22" s="376"/>
      <c r="V22" s="376"/>
      <c r="W22" s="376"/>
      <c r="X22" s="376"/>
      <c r="Y22" s="405"/>
    </row>
    <row r="23" spans="1:25" ht="15.75" thickBot="1" x14ac:dyDescent="0.3">
      <c r="A23" s="43"/>
      <c r="B23" s="51"/>
      <c r="C23" s="43"/>
      <c r="D23" s="51"/>
      <c r="E23" s="51"/>
      <c r="F23" s="52"/>
      <c r="G23" s="52"/>
      <c r="H23" s="52"/>
    </row>
    <row r="24" spans="1:25" x14ac:dyDescent="0.25">
      <c r="A24" s="53" t="s">
        <v>44</v>
      </c>
      <c r="B24" s="54" t="s">
        <v>39</v>
      </c>
      <c r="C24" s="55">
        <v>325</v>
      </c>
      <c r="D24" s="56" t="s">
        <v>36</v>
      </c>
      <c r="E24" s="57" t="s">
        <v>37</v>
      </c>
      <c r="F24" s="58">
        <v>45095</v>
      </c>
      <c r="G24" s="58">
        <f>F24+1</f>
        <v>45096</v>
      </c>
      <c r="H24" s="58">
        <f>F24+5</f>
        <v>45100</v>
      </c>
      <c r="I24" s="334" t="s">
        <v>132</v>
      </c>
      <c r="J24" s="270" t="s">
        <v>144</v>
      </c>
      <c r="K24" s="270"/>
      <c r="L24" s="334"/>
      <c r="M24" s="354">
        <v>45107</v>
      </c>
      <c r="N24" s="354">
        <f>M24+2</f>
        <v>45109</v>
      </c>
      <c r="O24" s="354">
        <f>M24+7</f>
        <v>45114</v>
      </c>
      <c r="P24" s="334" t="s">
        <v>103</v>
      </c>
      <c r="Q24" s="357" t="s">
        <v>138</v>
      </c>
      <c r="R24" s="357"/>
      <c r="S24" s="358"/>
      <c r="T24" s="363">
        <v>45121</v>
      </c>
      <c r="U24" s="363">
        <f>T24+1</f>
        <v>45122</v>
      </c>
      <c r="V24" s="363">
        <f>T24+26</f>
        <v>45147</v>
      </c>
      <c r="W24" s="363">
        <f>T24+30</f>
        <v>45151</v>
      </c>
      <c r="X24" s="363">
        <f>T24+33</f>
        <v>45154</v>
      </c>
      <c r="Y24" s="318"/>
    </row>
    <row r="25" spans="1:25" x14ac:dyDescent="0.25">
      <c r="A25" s="59" t="s">
        <v>44</v>
      </c>
      <c r="B25" s="60" t="s">
        <v>39</v>
      </c>
      <c r="C25" s="61">
        <v>325</v>
      </c>
      <c r="D25" s="62" t="s">
        <v>36</v>
      </c>
      <c r="E25" s="63" t="s">
        <v>40</v>
      </c>
      <c r="F25" s="64">
        <v>45098</v>
      </c>
      <c r="G25" s="64">
        <f>F25</f>
        <v>45098</v>
      </c>
      <c r="H25" s="64">
        <f>F25+2</f>
        <v>45100</v>
      </c>
      <c r="I25" s="353"/>
      <c r="J25" s="271"/>
      <c r="K25" s="271"/>
      <c r="L25" s="353"/>
      <c r="M25" s="355"/>
      <c r="N25" s="355"/>
      <c r="O25" s="355"/>
      <c r="P25" s="353"/>
      <c r="Q25" s="359"/>
      <c r="R25" s="359"/>
      <c r="S25" s="360"/>
      <c r="T25" s="364"/>
      <c r="U25" s="364"/>
      <c r="V25" s="364"/>
      <c r="W25" s="364"/>
      <c r="X25" s="364"/>
      <c r="Y25" s="320"/>
    </row>
    <row r="26" spans="1:25" x14ac:dyDescent="0.25">
      <c r="A26" s="65" t="s">
        <v>48</v>
      </c>
      <c r="B26" s="66" t="s">
        <v>39</v>
      </c>
      <c r="C26" s="67">
        <v>324</v>
      </c>
      <c r="D26" s="68" t="s">
        <v>36</v>
      </c>
      <c r="E26" s="69" t="s">
        <v>41</v>
      </c>
      <c r="F26" s="70">
        <v>45093</v>
      </c>
      <c r="G26" s="70">
        <f>F26+1</f>
        <v>45094</v>
      </c>
      <c r="H26" s="70">
        <f>F26+3</f>
        <v>45096</v>
      </c>
      <c r="I26" s="353"/>
      <c r="J26" s="271"/>
      <c r="K26" s="271"/>
      <c r="L26" s="353"/>
      <c r="M26" s="355"/>
      <c r="N26" s="355"/>
      <c r="O26" s="355"/>
      <c r="P26" s="353"/>
      <c r="Q26" s="359"/>
      <c r="R26" s="359"/>
      <c r="S26" s="360"/>
      <c r="T26" s="364"/>
      <c r="U26" s="364"/>
      <c r="V26" s="364"/>
      <c r="W26" s="364"/>
      <c r="X26" s="364"/>
      <c r="Y26" s="320"/>
    </row>
    <row r="27" spans="1:25" x14ac:dyDescent="0.25">
      <c r="A27" s="78" t="s">
        <v>48</v>
      </c>
      <c r="B27" s="75" t="s">
        <v>42</v>
      </c>
      <c r="C27" s="67">
        <v>324</v>
      </c>
      <c r="D27" s="68" t="s">
        <v>36</v>
      </c>
      <c r="E27" s="69" t="s">
        <v>41</v>
      </c>
      <c r="F27" s="70">
        <v>45090</v>
      </c>
      <c r="G27" s="70">
        <f>F27+1</f>
        <v>45091</v>
      </c>
      <c r="H27" s="70">
        <f>F27+5</f>
        <v>45095</v>
      </c>
      <c r="I27" s="353"/>
      <c r="J27" s="271"/>
      <c r="K27" s="271"/>
      <c r="L27" s="353"/>
      <c r="M27" s="355"/>
      <c r="N27" s="355"/>
      <c r="O27" s="355"/>
      <c r="P27" s="353"/>
      <c r="Q27" s="359"/>
      <c r="R27" s="359"/>
      <c r="S27" s="360"/>
      <c r="T27" s="364"/>
      <c r="U27" s="364"/>
      <c r="V27" s="364"/>
      <c r="W27" s="364"/>
      <c r="X27" s="364"/>
      <c r="Y27" s="320"/>
    </row>
    <row r="28" spans="1:25" x14ac:dyDescent="0.25">
      <c r="A28" s="120" t="s">
        <v>173</v>
      </c>
      <c r="B28" s="117" t="s">
        <v>142</v>
      </c>
      <c r="C28" s="118">
        <v>324</v>
      </c>
      <c r="D28" s="119" t="s">
        <v>36</v>
      </c>
      <c r="E28" s="69" t="s">
        <v>41</v>
      </c>
      <c r="F28" s="70">
        <v>45099</v>
      </c>
      <c r="G28" s="70">
        <f>F28+1</f>
        <v>45100</v>
      </c>
      <c r="H28" s="70">
        <f>F28+1</f>
        <v>45100</v>
      </c>
      <c r="I28" s="353"/>
      <c r="J28" s="271"/>
      <c r="K28" s="271"/>
      <c r="L28" s="353"/>
      <c r="M28" s="355"/>
      <c r="N28" s="355"/>
      <c r="O28" s="355"/>
      <c r="P28" s="353"/>
      <c r="Q28" s="359"/>
      <c r="R28" s="359"/>
      <c r="S28" s="360"/>
      <c r="T28" s="364"/>
      <c r="U28" s="364"/>
      <c r="V28" s="364"/>
      <c r="W28" s="364"/>
      <c r="X28" s="364"/>
      <c r="Y28" s="320"/>
    </row>
    <row r="29" spans="1:25" x14ac:dyDescent="0.25">
      <c r="A29" s="120" t="s">
        <v>151</v>
      </c>
      <c r="B29" s="117" t="s">
        <v>42</v>
      </c>
      <c r="C29" s="118">
        <v>323</v>
      </c>
      <c r="D29" s="119" t="s">
        <v>77</v>
      </c>
      <c r="E29" s="69" t="s">
        <v>41</v>
      </c>
      <c r="F29" s="70">
        <v>45096</v>
      </c>
      <c r="G29" s="70">
        <v>45097</v>
      </c>
      <c r="H29" s="70">
        <v>45098</v>
      </c>
      <c r="I29" s="353"/>
      <c r="J29" s="271"/>
      <c r="K29" s="271"/>
      <c r="L29" s="353"/>
      <c r="M29" s="355"/>
      <c r="N29" s="355"/>
      <c r="O29" s="355"/>
      <c r="P29" s="353"/>
      <c r="Q29" s="359"/>
      <c r="R29" s="359"/>
      <c r="S29" s="360"/>
      <c r="T29" s="364"/>
      <c r="U29" s="364"/>
      <c r="V29" s="364"/>
      <c r="W29" s="364"/>
      <c r="X29" s="364"/>
      <c r="Y29" s="320"/>
    </row>
    <row r="30" spans="1:25" x14ac:dyDescent="0.25">
      <c r="A30" s="121" t="s">
        <v>152</v>
      </c>
      <c r="B30" s="122" t="s">
        <v>150</v>
      </c>
      <c r="C30" s="123">
        <v>325</v>
      </c>
      <c r="D30" s="124" t="s">
        <v>36</v>
      </c>
      <c r="E30" s="100" t="s">
        <v>14</v>
      </c>
      <c r="F30" s="101">
        <v>45096</v>
      </c>
      <c r="G30" s="101">
        <f>F30</f>
        <v>45096</v>
      </c>
      <c r="H30" s="101">
        <f>F30+1</f>
        <v>45097</v>
      </c>
      <c r="I30" s="353"/>
      <c r="J30" s="271"/>
      <c r="K30" s="271"/>
      <c r="L30" s="353"/>
      <c r="M30" s="355"/>
      <c r="N30" s="355"/>
      <c r="O30" s="355"/>
      <c r="P30" s="353"/>
      <c r="Q30" s="359"/>
      <c r="R30" s="359"/>
      <c r="S30" s="360"/>
      <c r="T30" s="364"/>
      <c r="U30" s="364"/>
      <c r="V30" s="364"/>
      <c r="W30" s="364"/>
      <c r="X30" s="364"/>
      <c r="Y30" s="320"/>
    </row>
    <row r="31" spans="1:25" ht="15.75" thickBot="1" x14ac:dyDescent="0.3">
      <c r="A31" s="108" t="s">
        <v>49</v>
      </c>
      <c r="B31" s="125" t="s">
        <v>76</v>
      </c>
      <c r="C31" s="126">
        <v>324</v>
      </c>
      <c r="D31" s="127" t="s">
        <v>77</v>
      </c>
      <c r="E31" s="73" t="s">
        <v>14</v>
      </c>
      <c r="F31" s="74">
        <v>45099</v>
      </c>
      <c r="G31" s="74">
        <f>F31</f>
        <v>45099</v>
      </c>
      <c r="H31" s="74">
        <f>F31+1</f>
        <v>45100</v>
      </c>
      <c r="I31" s="335"/>
      <c r="J31" s="272"/>
      <c r="K31" s="272"/>
      <c r="L31" s="335"/>
      <c r="M31" s="356"/>
      <c r="N31" s="356"/>
      <c r="O31" s="356"/>
      <c r="P31" s="335"/>
      <c r="Q31" s="361"/>
      <c r="R31" s="361"/>
      <c r="S31" s="362"/>
      <c r="T31" s="365"/>
      <c r="U31" s="365"/>
      <c r="V31" s="365"/>
      <c r="W31" s="365"/>
      <c r="X31" s="365"/>
      <c r="Y31" s="322"/>
    </row>
    <row r="32" spans="1:25" ht="15.75" thickBot="1" x14ac:dyDescent="0.3">
      <c r="A32" s="43"/>
      <c r="B32" s="51"/>
      <c r="C32" s="43"/>
      <c r="D32" s="51"/>
      <c r="E32" s="51"/>
      <c r="F32" s="52"/>
      <c r="G32" s="52"/>
      <c r="H32" s="52"/>
    </row>
    <row r="33" spans="1:25" x14ac:dyDescent="0.25">
      <c r="A33" s="53" t="s">
        <v>38</v>
      </c>
      <c r="B33" s="54" t="s">
        <v>39</v>
      </c>
      <c r="C33" s="55">
        <v>326</v>
      </c>
      <c r="D33" s="56" t="s">
        <v>36</v>
      </c>
      <c r="E33" s="57" t="s">
        <v>37</v>
      </c>
      <c r="F33" s="58">
        <v>45102</v>
      </c>
      <c r="G33" s="58">
        <f>F33+1</f>
        <v>45103</v>
      </c>
      <c r="H33" s="58">
        <f>F33+5</f>
        <v>45107</v>
      </c>
      <c r="I33" s="334" t="s">
        <v>96</v>
      </c>
      <c r="J33" s="366" t="s">
        <v>145</v>
      </c>
      <c r="K33" s="337"/>
      <c r="L33" s="338"/>
      <c r="M33" s="354">
        <v>45114</v>
      </c>
      <c r="N33" s="354">
        <f>M33+2</f>
        <v>45116</v>
      </c>
      <c r="O33" s="354">
        <f>M33+7</f>
        <v>45121</v>
      </c>
      <c r="P33" s="334" t="s">
        <v>97</v>
      </c>
      <c r="Q33" s="273" t="s">
        <v>135</v>
      </c>
      <c r="R33" s="274"/>
      <c r="S33" s="371"/>
      <c r="T33" s="363">
        <v>45128</v>
      </c>
      <c r="U33" s="363">
        <f>T33+1</f>
        <v>45129</v>
      </c>
      <c r="V33" s="363">
        <f>T33+26</f>
        <v>45154</v>
      </c>
      <c r="W33" s="363">
        <f>T33+30</f>
        <v>45158</v>
      </c>
      <c r="X33" s="363">
        <f>T33+33</f>
        <v>45161</v>
      </c>
      <c r="Y33" s="318"/>
    </row>
    <row r="34" spans="1:25" x14ac:dyDescent="0.25">
      <c r="A34" s="59" t="s">
        <v>38</v>
      </c>
      <c r="B34" s="60" t="s">
        <v>39</v>
      </c>
      <c r="C34" s="61">
        <v>326</v>
      </c>
      <c r="D34" s="62" t="s">
        <v>36</v>
      </c>
      <c r="E34" s="63" t="s">
        <v>40</v>
      </c>
      <c r="F34" s="64">
        <v>45105</v>
      </c>
      <c r="G34" s="64">
        <f>F34</f>
        <v>45105</v>
      </c>
      <c r="H34" s="64">
        <f>F34+2</f>
        <v>45107</v>
      </c>
      <c r="I34" s="353"/>
      <c r="J34" s="367"/>
      <c r="K34" s="368"/>
      <c r="L34" s="369"/>
      <c r="M34" s="355"/>
      <c r="N34" s="355"/>
      <c r="O34" s="355"/>
      <c r="P34" s="353"/>
      <c r="Q34" s="276"/>
      <c r="R34" s="277"/>
      <c r="S34" s="372"/>
      <c r="T34" s="364"/>
      <c r="U34" s="364"/>
      <c r="V34" s="364"/>
      <c r="W34" s="364"/>
      <c r="X34" s="364"/>
      <c r="Y34" s="320"/>
    </row>
    <row r="35" spans="1:25" x14ac:dyDescent="0.25">
      <c r="A35" s="77" t="s">
        <v>48</v>
      </c>
      <c r="B35" s="66" t="s">
        <v>39</v>
      </c>
      <c r="C35" s="67">
        <v>325</v>
      </c>
      <c r="D35" s="68" t="s">
        <v>36</v>
      </c>
      <c r="E35" s="69" t="s">
        <v>41</v>
      </c>
      <c r="F35" s="70">
        <v>45100</v>
      </c>
      <c r="G35" s="70">
        <f>F35+1</f>
        <v>45101</v>
      </c>
      <c r="H35" s="70">
        <f>F35+3</f>
        <v>45103</v>
      </c>
      <c r="I35" s="353"/>
      <c r="J35" s="367"/>
      <c r="K35" s="368"/>
      <c r="L35" s="369"/>
      <c r="M35" s="355"/>
      <c r="N35" s="355"/>
      <c r="O35" s="355"/>
      <c r="P35" s="353"/>
      <c r="Q35" s="276"/>
      <c r="R35" s="277"/>
      <c r="S35" s="372"/>
      <c r="T35" s="364"/>
      <c r="U35" s="364"/>
      <c r="V35" s="364"/>
      <c r="W35" s="364"/>
      <c r="X35" s="364"/>
      <c r="Y35" s="320"/>
    </row>
    <row r="36" spans="1:25" x14ac:dyDescent="0.25">
      <c r="A36" s="78" t="s">
        <v>48</v>
      </c>
      <c r="B36" s="75" t="s">
        <v>42</v>
      </c>
      <c r="C36" s="67">
        <v>325</v>
      </c>
      <c r="D36" s="68" t="s">
        <v>36</v>
      </c>
      <c r="E36" s="69" t="s">
        <v>41</v>
      </c>
      <c r="F36" s="70">
        <v>45097</v>
      </c>
      <c r="G36" s="70">
        <f>F36+1</f>
        <v>45098</v>
      </c>
      <c r="H36" s="70">
        <f>F36+5</f>
        <v>45102</v>
      </c>
      <c r="I36" s="353"/>
      <c r="J36" s="367"/>
      <c r="K36" s="368"/>
      <c r="L36" s="369"/>
      <c r="M36" s="355"/>
      <c r="N36" s="355"/>
      <c r="O36" s="355"/>
      <c r="P36" s="353"/>
      <c r="Q36" s="276"/>
      <c r="R36" s="277"/>
      <c r="S36" s="372"/>
      <c r="T36" s="364"/>
      <c r="U36" s="364"/>
      <c r="V36" s="364"/>
      <c r="W36" s="364"/>
      <c r="X36" s="364"/>
      <c r="Y36" s="320"/>
    </row>
    <row r="37" spans="1:25" x14ac:dyDescent="0.25">
      <c r="A37" s="120" t="s">
        <v>174</v>
      </c>
      <c r="B37" s="117" t="s">
        <v>142</v>
      </c>
      <c r="C37" s="118">
        <v>325</v>
      </c>
      <c r="D37" s="119" t="s">
        <v>36</v>
      </c>
      <c r="E37" s="69" t="s">
        <v>41</v>
      </c>
      <c r="F37" s="70">
        <v>45106</v>
      </c>
      <c r="G37" s="70">
        <f>F37+1</f>
        <v>45107</v>
      </c>
      <c r="H37" s="70">
        <f>F37+1</f>
        <v>45107</v>
      </c>
      <c r="I37" s="353"/>
      <c r="J37" s="367"/>
      <c r="K37" s="368"/>
      <c r="L37" s="369"/>
      <c r="M37" s="355"/>
      <c r="N37" s="355"/>
      <c r="O37" s="355"/>
      <c r="P37" s="353"/>
      <c r="Q37" s="276"/>
      <c r="R37" s="277"/>
      <c r="S37" s="372"/>
      <c r="T37" s="364"/>
      <c r="U37" s="364"/>
      <c r="V37" s="364"/>
      <c r="W37" s="364"/>
      <c r="X37" s="364"/>
      <c r="Y37" s="320"/>
    </row>
    <row r="38" spans="1:25" x14ac:dyDescent="0.25">
      <c r="A38" s="120" t="s">
        <v>123</v>
      </c>
      <c r="B38" s="117" t="s">
        <v>42</v>
      </c>
      <c r="C38" s="118">
        <v>324</v>
      </c>
      <c r="D38" s="119" t="s">
        <v>77</v>
      </c>
      <c r="E38" s="69" t="s">
        <v>41</v>
      </c>
      <c r="F38" s="70">
        <v>45104</v>
      </c>
      <c r="G38" s="70">
        <v>45105</v>
      </c>
      <c r="H38" s="70">
        <v>45106</v>
      </c>
      <c r="I38" s="353"/>
      <c r="J38" s="367"/>
      <c r="K38" s="368"/>
      <c r="L38" s="369"/>
      <c r="M38" s="355"/>
      <c r="N38" s="355"/>
      <c r="O38" s="355"/>
      <c r="P38" s="353"/>
      <c r="Q38" s="276"/>
      <c r="R38" s="277"/>
      <c r="S38" s="372"/>
      <c r="T38" s="364"/>
      <c r="U38" s="364"/>
      <c r="V38" s="364"/>
      <c r="W38" s="364"/>
      <c r="X38" s="364"/>
      <c r="Y38" s="320"/>
    </row>
    <row r="39" spans="1:25" x14ac:dyDescent="0.25">
      <c r="A39" s="121" t="s">
        <v>109</v>
      </c>
      <c r="B39" s="122" t="s">
        <v>150</v>
      </c>
      <c r="C39" s="123">
        <v>326</v>
      </c>
      <c r="D39" s="124" t="s">
        <v>36</v>
      </c>
      <c r="E39" s="100" t="s">
        <v>14</v>
      </c>
      <c r="F39" s="101">
        <v>45103</v>
      </c>
      <c r="G39" s="101">
        <f>F39</f>
        <v>45103</v>
      </c>
      <c r="H39" s="101">
        <f>F39+1</f>
        <v>45104</v>
      </c>
      <c r="I39" s="353"/>
      <c r="J39" s="367"/>
      <c r="K39" s="368"/>
      <c r="L39" s="369"/>
      <c r="M39" s="355"/>
      <c r="N39" s="355"/>
      <c r="O39" s="355"/>
      <c r="P39" s="353"/>
      <c r="Q39" s="276"/>
      <c r="R39" s="277"/>
      <c r="S39" s="372"/>
      <c r="T39" s="364"/>
      <c r="U39" s="364"/>
      <c r="V39" s="364"/>
      <c r="W39" s="364"/>
      <c r="X39" s="364"/>
      <c r="Y39" s="320"/>
    </row>
    <row r="40" spans="1:25" ht="15.75" thickBot="1" x14ac:dyDescent="0.3">
      <c r="A40" s="132" t="s">
        <v>75</v>
      </c>
      <c r="B40" s="133" t="s">
        <v>76</v>
      </c>
      <c r="C40" s="134">
        <v>323</v>
      </c>
      <c r="D40" s="135" t="s">
        <v>77</v>
      </c>
      <c r="E40" s="73" t="s">
        <v>14</v>
      </c>
      <c r="F40" s="74">
        <v>45105</v>
      </c>
      <c r="G40" s="74">
        <f>F40+1</f>
        <v>45106</v>
      </c>
      <c r="H40" s="74">
        <f>F40+1</f>
        <v>45106</v>
      </c>
      <c r="I40" s="335"/>
      <c r="J40" s="370"/>
      <c r="K40" s="340"/>
      <c r="L40" s="341"/>
      <c r="M40" s="356"/>
      <c r="N40" s="356"/>
      <c r="O40" s="356"/>
      <c r="P40" s="335"/>
      <c r="Q40" s="279"/>
      <c r="R40" s="280"/>
      <c r="S40" s="373"/>
      <c r="T40" s="365"/>
      <c r="U40" s="365"/>
      <c r="V40" s="365"/>
      <c r="W40" s="365"/>
      <c r="X40" s="365"/>
      <c r="Y40" s="322"/>
    </row>
    <row r="41" spans="1:25" ht="15.75" thickBot="1" x14ac:dyDescent="0.3">
      <c r="A41" s="43"/>
      <c r="B41" s="51"/>
      <c r="C41" s="43"/>
      <c r="D41" s="51"/>
      <c r="E41" s="51"/>
      <c r="F41" s="52"/>
      <c r="G41" s="52"/>
      <c r="H41" s="52"/>
    </row>
    <row r="42" spans="1:25" x14ac:dyDescent="0.25">
      <c r="A42" s="79" t="s">
        <v>175</v>
      </c>
      <c r="B42" s="80" t="s">
        <v>39</v>
      </c>
      <c r="C42" s="81">
        <v>327</v>
      </c>
      <c r="D42" s="82" t="s">
        <v>36</v>
      </c>
      <c r="E42" s="83" t="s">
        <v>37</v>
      </c>
      <c r="F42" s="84">
        <v>45109</v>
      </c>
      <c r="G42" s="84">
        <f>F42+1</f>
        <v>45110</v>
      </c>
      <c r="H42" s="136">
        <f>F42+5</f>
        <v>45114</v>
      </c>
      <c r="I42" s="389" t="s">
        <v>154</v>
      </c>
      <c r="J42" s="380" t="s">
        <v>155</v>
      </c>
      <c r="K42" s="380"/>
      <c r="L42" s="380"/>
      <c r="M42" s="383">
        <v>45121</v>
      </c>
      <c r="N42" s="383">
        <f>M42+2</f>
        <v>45123</v>
      </c>
      <c r="O42" s="383">
        <f>M42+7</f>
        <v>45128</v>
      </c>
      <c r="P42" s="342" t="s">
        <v>111</v>
      </c>
      <c r="Q42" s="396" t="s">
        <v>146</v>
      </c>
      <c r="R42" s="274"/>
      <c r="S42" s="371"/>
      <c r="T42" s="386">
        <v>45135</v>
      </c>
      <c r="U42" s="386">
        <f>T42+1</f>
        <v>45136</v>
      </c>
      <c r="V42" s="386">
        <f>T42+26</f>
        <v>45161</v>
      </c>
      <c r="W42" s="386">
        <f>T42+30</f>
        <v>45165</v>
      </c>
      <c r="X42" s="386">
        <f>T42+33</f>
        <v>45168</v>
      </c>
      <c r="Y42" s="392"/>
    </row>
    <row r="43" spans="1:25" x14ac:dyDescent="0.25">
      <c r="A43" s="85" t="s">
        <v>175</v>
      </c>
      <c r="B43" s="60" t="s">
        <v>39</v>
      </c>
      <c r="C43" s="61">
        <v>327</v>
      </c>
      <c r="D43" s="62" t="s">
        <v>36</v>
      </c>
      <c r="E43" s="63" t="s">
        <v>40</v>
      </c>
      <c r="F43" s="64">
        <v>45112</v>
      </c>
      <c r="G43" s="64">
        <f>F43</f>
        <v>45112</v>
      </c>
      <c r="H43" s="137">
        <f>F43+2</f>
        <v>45114</v>
      </c>
      <c r="I43" s="390"/>
      <c r="J43" s="381"/>
      <c r="K43" s="381"/>
      <c r="L43" s="381"/>
      <c r="M43" s="384"/>
      <c r="N43" s="384"/>
      <c r="O43" s="384"/>
      <c r="P43" s="395"/>
      <c r="Q43" s="397"/>
      <c r="R43" s="277"/>
      <c r="S43" s="372"/>
      <c r="T43" s="387"/>
      <c r="U43" s="387"/>
      <c r="V43" s="387"/>
      <c r="W43" s="387"/>
      <c r="X43" s="387"/>
      <c r="Y43" s="393"/>
    </row>
    <row r="44" spans="1:25" x14ac:dyDescent="0.25">
      <c r="A44" s="78" t="s">
        <v>75</v>
      </c>
      <c r="B44" s="66" t="s">
        <v>76</v>
      </c>
      <c r="C44" s="67">
        <v>323</v>
      </c>
      <c r="D44" s="68" t="s">
        <v>77</v>
      </c>
      <c r="E44" s="69" t="s">
        <v>41</v>
      </c>
      <c r="F44" s="70">
        <v>45102</v>
      </c>
      <c r="G44" s="70">
        <f>F44+1</f>
        <v>45103</v>
      </c>
      <c r="H44" s="138">
        <f>F44+3</f>
        <v>45105</v>
      </c>
      <c r="I44" s="390"/>
      <c r="J44" s="381"/>
      <c r="K44" s="381"/>
      <c r="L44" s="381"/>
      <c r="M44" s="384"/>
      <c r="N44" s="384"/>
      <c r="O44" s="384"/>
      <c r="P44" s="395"/>
      <c r="Q44" s="397"/>
      <c r="R44" s="277"/>
      <c r="S44" s="372"/>
      <c r="T44" s="387"/>
      <c r="U44" s="387"/>
      <c r="V44" s="387"/>
      <c r="W44" s="387"/>
      <c r="X44" s="387"/>
      <c r="Y44" s="393"/>
    </row>
    <row r="45" spans="1:25" x14ac:dyDescent="0.25">
      <c r="A45" s="78" t="s">
        <v>50</v>
      </c>
      <c r="B45" s="75" t="s">
        <v>35</v>
      </c>
      <c r="C45" s="67">
        <v>323</v>
      </c>
      <c r="D45" s="68" t="s">
        <v>77</v>
      </c>
      <c r="E45" s="69" t="s">
        <v>41</v>
      </c>
      <c r="F45" s="70">
        <v>45102</v>
      </c>
      <c r="G45" s="70">
        <f>F45+1</f>
        <v>45103</v>
      </c>
      <c r="H45" s="138">
        <f>F45+3</f>
        <v>45105</v>
      </c>
      <c r="I45" s="390"/>
      <c r="J45" s="381"/>
      <c r="K45" s="381"/>
      <c r="L45" s="381"/>
      <c r="M45" s="384"/>
      <c r="N45" s="384"/>
      <c r="O45" s="384"/>
      <c r="P45" s="395"/>
      <c r="Q45" s="397"/>
      <c r="R45" s="277"/>
      <c r="S45" s="372"/>
      <c r="T45" s="387"/>
      <c r="U45" s="387"/>
      <c r="V45" s="387"/>
      <c r="W45" s="387"/>
      <c r="X45" s="387"/>
      <c r="Y45" s="393"/>
    </row>
    <row r="46" spans="1:25" x14ac:dyDescent="0.25">
      <c r="A46" s="120" t="s">
        <v>143</v>
      </c>
      <c r="B46" s="117" t="s">
        <v>142</v>
      </c>
      <c r="C46" s="118">
        <v>326</v>
      </c>
      <c r="D46" s="119" t="s">
        <v>36</v>
      </c>
      <c r="E46" s="69" t="s">
        <v>41</v>
      </c>
      <c r="F46" s="70">
        <v>45113</v>
      </c>
      <c r="G46" s="70">
        <f>F46+1</f>
        <v>45114</v>
      </c>
      <c r="H46" s="138">
        <f>F46+1</f>
        <v>45114</v>
      </c>
      <c r="I46" s="390"/>
      <c r="J46" s="381"/>
      <c r="K46" s="381"/>
      <c r="L46" s="381"/>
      <c r="M46" s="384"/>
      <c r="N46" s="384"/>
      <c r="O46" s="384"/>
      <c r="P46" s="395"/>
      <c r="Q46" s="397"/>
      <c r="R46" s="277"/>
      <c r="S46" s="372"/>
      <c r="T46" s="387"/>
      <c r="U46" s="387"/>
      <c r="V46" s="387"/>
      <c r="W46" s="387"/>
      <c r="X46" s="387"/>
      <c r="Y46" s="393"/>
    </row>
    <row r="47" spans="1:25" x14ac:dyDescent="0.25">
      <c r="A47" s="139" t="s">
        <v>153</v>
      </c>
      <c r="B47" s="122" t="s">
        <v>150</v>
      </c>
      <c r="C47" s="123">
        <v>327</v>
      </c>
      <c r="D47" s="124" t="s">
        <v>36</v>
      </c>
      <c r="E47" s="100" t="s">
        <v>14</v>
      </c>
      <c r="F47" s="101">
        <v>45110</v>
      </c>
      <c r="G47" s="101">
        <f>F47</f>
        <v>45110</v>
      </c>
      <c r="H47" s="140">
        <f>F47+1</f>
        <v>45111</v>
      </c>
      <c r="I47" s="390"/>
      <c r="J47" s="381"/>
      <c r="K47" s="381"/>
      <c r="L47" s="381"/>
      <c r="M47" s="384"/>
      <c r="N47" s="384"/>
      <c r="O47" s="384"/>
      <c r="P47" s="395"/>
      <c r="Q47" s="397"/>
      <c r="R47" s="277"/>
      <c r="S47" s="372"/>
      <c r="T47" s="387"/>
      <c r="U47" s="387"/>
      <c r="V47" s="387"/>
      <c r="W47" s="387"/>
      <c r="X47" s="387"/>
      <c r="Y47" s="393"/>
    </row>
    <row r="48" spans="1:25" ht="15.75" thickBot="1" x14ac:dyDescent="0.3">
      <c r="A48" s="141" t="s">
        <v>49</v>
      </c>
      <c r="B48" s="142" t="s">
        <v>76</v>
      </c>
      <c r="C48" s="143">
        <v>324</v>
      </c>
      <c r="D48" s="144" t="s">
        <v>77</v>
      </c>
      <c r="E48" s="145" t="s">
        <v>14</v>
      </c>
      <c r="F48" s="146">
        <v>45112</v>
      </c>
      <c r="G48" s="146">
        <f>F48+1</f>
        <v>45113</v>
      </c>
      <c r="H48" s="147">
        <f>F48+1</f>
        <v>45113</v>
      </c>
      <c r="I48" s="391"/>
      <c r="J48" s="382"/>
      <c r="K48" s="382"/>
      <c r="L48" s="382"/>
      <c r="M48" s="385"/>
      <c r="N48" s="385"/>
      <c r="O48" s="385"/>
      <c r="P48" s="343"/>
      <c r="Q48" s="398"/>
      <c r="R48" s="280"/>
      <c r="S48" s="373"/>
      <c r="T48" s="388"/>
      <c r="U48" s="388"/>
      <c r="V48" s="388"/>
      <c r="W48" s="388"/>
      <c r="X48" s="388"/>
      <c r="Y48" s="394"/>
    </row>
    <row r="49" spans="1:25" ht="15.75" thickBot="1" x14ac:dyDescent="0.3">
      <c r="A49" s="43"/>
      <c r="B49" s="51"/>
      <c r="C49" s="43"/>
      <c r="D49" s="51"/>
      <c r="E49" s="51"/>
      <c r="F49" s="52"/>
      <c r="G49" s="52"/>
      <c r="H49" s="52"/>
    </row>
    <row r="50" spans="1:25" x14ac:dyDescent="0.25">
      <c r="A50" s="79" t="s">
        <v>82</v>
      </c>
      <c r="B50" s="80" t="s">
        <v>39</v>
      </c>
      <c r="C50" s="81">
        <v>328</v>
      </c>
      <c r="D50" s="82" t="s">
        <v>36</v>
      </c>
      <c r="E50" s="83" t="s">
        <v>37</v>
      </c>
      <c r="F50" s="84">
        <v>45116</v>
      </c>
      <c r="G50" s="84">
        <v>45117</v>
      </c>
      <c r="H50" s="136">
        <f>F50+5</f>
        <v>45121</v>
      </c>
      <c r="I50" s="389" t="s">
        <v>117</v>
      </c>
      <c r="J50" s="380" t="s">
        <v>170</v>
      </c>
      <c r="K50" s="380"/>
      <c r="L50" s="380"/>
      <c r="M50" s="383">
        <v>45128</v>
      </c>
      <c r="N50" s="383">
        <f>M50+2</f>
        <v>45130</v>
      </c>
      <c r="O50" s="383">
        <f>M50+7</f>
        <v>45135</v>
      </c>
      <c r="P50" s="342" t="s">
        <v>112</v>
      </c>
      <c r="Q50" s="396" t="s">
        <v>102</v>
      </c>
      <c r="R50" s="274"/>
      <c r="S50" s="371"/>
      <c r="T50" s="386">
        <v>45142</v>
      </c>
      <c r="U50" s="386">
        <f>T50+1</f>
        <v>45143</v>
      </c>
      <c r="V50" s="386">
        <f>T50+26</f>
        <v>45168</v>
      </c>
      <c r="W50" s="386">
        <f>T50+30</f>
        <v>45172</v>
      </c>
      <c r="X50" s="386">
        <f>T50+33</f>
        <v>45175</v>
      </c>
      <c r="Y50" s="392"/>
    </row>
    <row r="51" spans="1:25" x14ac:dyDescent="0.25">
      <c r="A51" s="85" t="s">
        <v>82</v>
      </c>
      <c r="B51" s="60" t="s">
        <v>39</v>
      </c>
      <c r="C51" s="61">
        <v>328</v>
      </c>
      <c r="D51" s="62" t="s">
        <v>36</v>
      </c>
      <c r="E51" s="63" t="s">
        <v>40</v>
      </c>
      <c r="F51" s="64">
        <v>45119</v>
      </c>
      <c r="G51" s="64">
        <v>45120</v>
      </c>
      <c r="H51" s="137">
        <f>F51+2</f>
        <v>45121</v>
      </c>
      <c r="I51" s="390"/>
      <c r="J51" s="381"/>
      <c r="K51" s="381"/>
      <c r="L51" s="381"/>
      <c r="M51" s="384"/>
      <c r="N51" s="384"/>
      <c r="O51" s="384"/>
      <c r="P51" s="395"/>
      <c r="Q51" s="397"/>
      <c r="R51" s="277"/>
      <c r="S51" s="372"/>
      <c r="T51" s="387"/>
      <c r="U51" s="387"/>
      <c r="V51" s="387"/>
      <c r="W51" s="387"/>
      <c r="X51" s="387"/>
      <c r="Y51" s="393"/>
    </row>
    <row r="52" spans="1:25" x14ac:dyDescent="0.25">
      <c r="A52" s="78" t="s">
        <v>49</v>
      </c>
      <c r="B52" s="66" t="s">
        <v>76</v>
      </c>
      <c r="C52" s="67">
        <v>324</v>
      </c>
      <c r="D52" s="68" t="s">
        <v>77</v>
      </c>
      <c r="E52" s="69" t="s">
        <v>41</v>
      </c>
      <c r="F52" s="70">
        <v>45109</v>
      </c>
      <c r="G52" s="70">
        <f>F52+1</f>
        <v>45110</v>
      </c>
      <c r="H52" s="138">
        <f>F52+3</f>
        <v>45112</v>
      </c>
      <c r="I52" s="390"/>
      <c r="J52" s="381"/>
      <c r="K52" s="381"/>
      <c r="L52" s="381"/>
      <c r="M52" s="384"/>
      <c r="N52" s="384"/>
      <c r="O52" s="384"/>
      <c r="P52" s="395"/>
      <c r="Q52" s="397"/>
      <c r="R52" s="277"/>
      <c r="S52" s="372"/>
      <c r="T52" s="387"/>
      <c r="U52" s="387"/>
      <c r="V52" s="387"/>
      <c r="W52" s="387"/>
      <c r="X52" s="387"/>
      <c r="Y52" s="393"/>
    </row>
    <row r="53" spans="1:25" x14ac:dyDescent="0.25">
      <c r="A53" s="78" t="s">
        <v>51</v>
      </c>
      <c r="B53" s="75" t="s">
        <v>35</v>
      </c>
      <c r="C53" s="67">
        <v>324</v>
      </c>
      <c r="D53" s="68" t="s">
        <v>77</v>
      </c>
      <c r="E53" s="69" t="s">
        <v>41</v>
      </c>
      <c r="F53" s="70">
        <v>45109</v>
      </c>
      <c r="G53" s="70">
        <f>F53+1</f>
        <v>45110</v>
      </c>
      <c r="H53" s="138">
        <f>F53+3</f>
        <v>45112</v>
      </c>
      <c r="I53" s="390"/>
      <c r="J53" s="381"/>
      <c r="K53" s="381"/>
      <c r="L53" s="381"/>
      <c r="M53" s="384"/>
      <c r="N53" s="384"/>
      <c r="O53" s="384"/>
      <c r="P53" s="395"/>
      <c r="Q53" s="397"/>
      <c r="R53" s="277"/>
      <c r="S53" s="372"/>
      <c r="T53" s="387"/>
      <c r="U53" s="387"/>
      <c r="V53" s="387"/>
      <c r="W53" s="387"/>
      <c r="X53" s="387"/>
      <c r="Y53" s="393"/>
    </row>
    <row r="54" spans="1:25" x14ac:dyDescent="0.25">
      <c r="A54" s="120" t="s">
        <v>166</v>
      </c>
      <c r="B54" s="117" t="s">
        <v>142</v>
      </c>
      <c r="C54" s="118">
        <v>327</v>
      </c>
      <c r="D54" s="119" t="s">
        <v>36</v>
      </c>
      <c r="E54" s="69" t="s">
        <v>41</v>
      </c>
      <c r="F54" s="70">
        <v>45120</v>
      </c>
      <c r="G54" s="70">
        <f>F54+1</f>
        <v>45121</v>
      </c>
      <c r="H54" s="138">
        <f>F54+1</f>
        <v>45121</v>
      </c>
      <c r="I54" s="390"/>
      <c r="J54" s="381"/>
      <c r="K54" s="381"/>
      <c r="L54" s="381"/>
      <c r="M54" s="384"/>
      <c r="N54" s="384"/>
      <c r="O54" s="384"/>
      <c r="P54" s="395"/>
      <c r="Q54" s="397"/>
      <c r="R54" s="277"/>
      <c r="S54" s="372"/>
      <c r="T54" s="387"/>
      <c r="U54" s="387"/>
      <c r="V54" s="387"/>
      <c r="W54" s="387"/>
      <c r="X54" s="387"/>
      <c r="Y54" s="393"/>
    </row>
    <row r="55" spans="1:25" x14ac:dyDescent="0.25">
      <c r="A55" s="139" t="s">
        <v>168</v>
      </c>
      <c r="B55" s="122" t="s">
        <v>150</v>
      </c>
      <c r="C55" s="123">
        <v>328</v>
      </c>
      <c r="D55" s="124" t="s">
        <v>36</v>
      </c>
      <c r="E55" s="100" t="s">
        <v>14</v>
      </c>
      <c r="F55" s="101">
        <v>45117</v>
      </c>
      <c r="G55" s="101">
        <f>F55</f>
        <v>45117</v>
      </c>
      <c r="H55" s="140">
        <f>F55+1</f>
        <v>45118</v>
      </c>
      <c r="I55" s="390"/>
      <c r="J55" s="381"/>
      <c r="K55" s="381"/>
      <c r="L55" s="381"/>
      <c r="M55" s="384"/>
      <c r="N55" s="384"/>
      <c r="O55" s="384"/>
      <c r="P55" s="395"/>
      <c r="Q55" s="397"/>
      <c r="R55" s="277"/>
      <c r="S55" s="372"/>
      <c r="T55" s="387"/>
      <c r="U55" s="387"/>
      <c r="V55" s="387"/>
      <c r="W55" s="387"/>
      <c r="X55" s="387"/>
      <c r="Y55" s="393"/>
    </row>
    <row r="56" spans="1:25" ht="15.75" thickBot="1" x14ac:dyDescent="0.3">
      <c r="A56" s="141" t="s">
        <v>80</v>
      </c>
      <c r="B56" s="142" t="s">
        <v>76</v>
      </c>
      <c r="C56" s="143">
        <v>325</v>
      </c>
      <c r="D56" s="144" t="s">
        <v>77</v>
      </c>
      <c r="E56" s="145" t="s">
        <v>14</v>
      </c>
      <c r="F56" s="146">
        <v>45119</v>
      </c>
      <c r="G56" s="146">
        <f>F56+1</f>
        <v>45120</v>
      </c>
      <c r="H56" s="147">
        <f>F56+1</f>
        <v>45120</v>
      </c>
      <c r="I56" s="391"/>
      <c r="J56" s="382"/>
      <c r="K56" s="382"/>
      <c r="L56" s="382"/>
      <c r="M56" s="385"/>
      <c r="N56" s="385"/>
      <c r="O56" s="385"/>
      <c r="P56" s="343"/>
      <c r="Q56" s="398"/>
      <c r="R56" s="280"/>
      <c r="S56" s="373"/>
      <c r="T56" s="388"/>
      <c r="U56" s="388"/>
      <c r="V56" s="388"/>
      <c r="W56" s="388"/>
      <c r="X56" s="388"/>
      <c r="Y56" s="394"/>
    </row>
    <row r="57" spans="1:25" ht="15.75" thickBot="1" x14ac:dyDescent="0.3">
      <c r="A57" s="43"/>
      <c r="B57" s="51"/>
      <c r="C57" s="43"/>
      <c r="D57" s="51"/>
      <c r="E57" s="51"/>
      <c r="F57" s="52"/>
      <c r="G57" s="52"/>
      <c r="H57" s="52"/>
    </row>
    <row r="58" spans="1:25" x14ac:dyDescent="0.25">
      <c r="A58" s="79" t="s">
        <v>45</v>
      </c>
      <c r="B58" s="80" t="s">
        <v>39</v>
      </c>
      <c r="C58" s="81">
        <v>329</v>
      </c>
      <c r="D58" s="82" t="s">
        <v>36</v>
      </c>
      <c r="E58" s="83" t="s">
        <v>37</v>
      </c>
      <c r="F58" s="84">
        <v>45123</v>
      </c>
      <c r="G58" s="84">
        <v>45124</v>
      </c>
      <c r="H58" s="136">
        <f>F58+5</f>
        <v>45128</v>
      </c>
      <c r="I58" s="389" t="s">
        <v>118</v>
      </c>
      <c r="J58" s="380" t="s">
        <v>171</v>
      </c>
      <c r="K58" s="380"/>
      <c r="L58" s="380"/>
      <c r="M58" s="383">
        <v>45135</v>
      </c>
      <c r="N58" s="383">
        <f>M58+2</f>
        <v>45137</v>
      </c>
      <c r="O58" s="383">
        <f>M58+7</f>
        <v>45142</v>
      </c>
      <c r="P58" s="342" t="s">
        <v>48</v>
      </c>
      <c r="Q58" s="396" t="s">
        <v>48</v>
      </c>
      <c r="R58" s="274"/>
      <c r="S58" s="371"/>
      <c r="T58" s="386">
        <v>45149</v>
      </c>
      <c r="U58" s="386">
        <f>T58+1</f>
        <v>45150</v>
      </c>
      <c r="V58" s="386">
        <f>T58+26</f>
        <v>45175</v>
      </c>
      <c r="W58" s="386">
        <f>T58+30</f>
        <v>45179</v>
      </c>
      <c r="X58" s="386">
        <f>T58+33</f>
        <v>45182</v>
      </c>
      <c r="Y58" s="392"/>
    </row>
    <row r="59" spans="1:25" x14ac:dyDescent="0.25">
      <c r="A59" s="85" t="s">
        <v>45</v>
      </c>
      <c r="B59" s="60" t="s">
        <v>39</v>
      </c>
      <c r="C59" s="61">
        <v>329</v>
      </c>
      <c r="D59" s="62" t="s">
        <v>36</v>
      </c>
      <c r="E59" s="63" t="s">
        <v>40</v>
      </c>
      <c r="F59" s="64">
        <v>45126</v>
      </c>
      <c r="G59" s="64">
        <f>G51+7</f>
        <v>45127</v>
      </c>
      <c r="H59" s="137">
        <f>F59+2</f>
        <v>45128</v>
      </c>
      <c r="I59" s="390"/>
      <c r="J59" s="381"/>
      <c r="K59" s="381"/>
      <c r="L59" s="381"/>
      <c r="M59" s="384"/>
      <c r="N59" s="384"/>
      <c r="O59" s="384"/>
      <c r="P59" s="395"/>
      <c r="Q59" s="397"/>
      <c r="R59" s="277"/>
      <c r="S59" s="372"/>
      <c r="T59" s="387"/>
      <c r="U59" s="387"/>
      <c r="V59" s="387"/>
      <c r="W59" s="387"/>
      <c r="X59" s="387"/>
      <c r="Y59" s="393"/>
    </row>
    <row r="60" spans="1:25" x14ac:dyDescent="0.25">
      <c r="A60" s="78" t="s">
        <v>80</v>
      </c>
      <c r="B60" s="66" t="s">
        <v>76</v>
      </c>
      <c r="C60" s="67">
        <v>325</v>
      </c>
      <c r="D60" s="68" t="s">
        <v>77</v>
      </c>
      <c r="E60" s="69" t="s">
        <v>41</v>
      </c>
      <c r="F60" s="70">
        <v>45116</v>
      </c>
      <c r="G60" s="70">
        <f>F60+1</f>
        <v>45117</v>
      </c>
      <c r="H60" s="138">
        <f>F60+3</f>
        <v>45119</v>
      </c>
      <c r="I60" s="390"/>
      <c r="J60" s="381"/>
      <c r="K60" s="381"/>
      <c r="L60" s="381"/>
      <c r="M60" s="384"/>
      <c r="N60" s="384"/>
      <c r="O60" s="384"/>
      <c r="P60" s="395"/>
      <c r="Q60" s="397"/>
      <c r="R60" s="277"/>
      <c r="S60" s="372"/>
      <c r="T60" s="387"/>
      <c r="U60" s="387"/>
      <c r="V60" s="387"/>
      <c r="W60" s="387"/>
      <c r="X60" s="387"/>
      <c r="Y60" s="393"/>
    </row>
    <row r="61" spans="1:25" x14ac:dyDescent="0.25">
      <c r="A61" s="78" t="s">
        <v>34</v>
      </c>
      <c r="B61" s="75" t="s">
        <v>35</v>
      </c>
      <c r="C61" s="67">
        <v>325</v>
      </c>
      <c r="D61" s="68" t="s">
        <v>77</v>
      </c>
      <c r="E61" s="69" t="s">
        <v>41</v>
      </c>
      <c r="F61" s="70">
        <v>45116</v>
      </c>
      <c r="G61" s="70">
        <f>F61+1</f>
        <v>45117</v>
      </c>
      <c r="H61" s="138">
        <f>F61+3</f>
        <v>45119</v>
      </c>
      <c r="I61" s="390"/>
      <c r="J61" s="381"/>
      <c r="K61" s="381"/>
      <c r="L61" s="381"/>
      <c r="M61" s="384"/>
      <c r="N61" s="384"/>
      <c r="O61" s="384"/>
      <c r="P61" s="395"/>
      <c r="Q61" s="397"/>
      <c r="R61" s="277"/>
      <c r="S61" s="372"/>
      <c r="T61" s="387"/>
      <c r="U61" s="387"/>
      <c r="V61" s="387"/>
      <c r="W61" s="387"/>
      <c r="X61" s="387"/>
      <c r="Y61" s="393"/>
    </row>
    <row r="62" spans="1:25" x14ac:dyDescent="0.25">
      <c r="A62" s="120" t="s">
        <v>176</v>
      </c>
      <c r="B62" s="117" t="s">
        <v>142</v>
      </c>
      <c r="C62" s="118">
        <v>328</v>
      </c>
      <c r="D62" s="119" t="s">
        <v>36</v>
      </c>
      <c r="E62" s="69" t="s">
        <v>41</v>
      </c>
      <c r="F62" s="70">
        <v>45127</v>
      </c>
      <c r="G62" s="70">
        <f>F62+1</f>
        <v>45128</v>
      </c>
      <c r="H62" s="138">
        <f>F62+1</f>
        <v>45128</v>
      </c>
      <c r="I62" s="390"/>
      <c r="J62" s="381"/>
      <c r="K62" s="381"/>
      <c r="L62" s="381"/>
      <c r="M62" s="384"/>
      <c r="N62" s="384"/>
      <c r="O62" s="384"/>
      <c r="P62" s="395"/>
      <c r="Q62" s="397"/>
      <c r="R62" s="277"/>
      <c r="S62" s="372"/>
      <c r="T62" s="387"/>
      <c r="U62" s="387"/>
      <c r="V62" s="387"/>
      <c r="W62" s="387"/>
      <c r="X62" s="387"/>
      <c r="Y62" s="393"/>
    </row>
    <row r="63" spans="1:25" x14ac:dyDescent="0.25">
      <c r="A63" s="139" t="s">
        <v>177</v>
      </c>
      <c r="B63" s="122" t="s">
        <v>150</v>
      </c>
      <c r="C63" s="123">
        <v>329</v>
      </c>
      <c r="D63" s="124" t="s">
        <v>36</v>
      </c>
      <c r="E63" s="100" t="s">
        <v>14</v>
      </c>
      <c r="F63" s="101">
        <v>45124</v>
      </c>
      <c r="G63" s="101">
        <f>F63</f>
        <v>45124</v>
      </c>
      <c r="H63" s="140">
        <f>F63+1</f>
        <v>45125</v>
      </c>
      <c r="I63" s="390"/>
      <c r="J63" s="381"/>
      <c r="K63" s="381"/>
      <c r="L63" s="381"/>
      <c r="M63" s="384"/>
      <c r="N63" s="384"/>
      <c r="O63" s="384"/>
      <c r="P63" s="395"/>
      <c r="Q63" s="397"/>
      <c r="R63" s="277"/>
      <c r="S63" s="372"/>
      <c r="T63" s="387"/>
      <c r="U63" s="387"/>
      <c r="V63" s="387"/>
      <c r="W63" s="387"/>
      <c r="X63" s="387"/>
      <c r="Y63" s="393"/>
    </row>
    <row r="64" spans="1:25" ht="15.75" thickBot="1" x14ac:dyDescent="0.3">
      <c r="A64" s="141" t="s">
        <v>95</v>
      </c>
      <c r="B64" s="142" t="s">
        <v>76</v>
      </c>
      <c r="C64" s="143">
        <v>326</v>
      </c>
      <c r="D64" s="144" t="s">
        <v>77</v>
      </c>
      <c r="E64" s="145" t="s">
        <v>14</v>
      </c>
      <c r="F64" s="146">
        <v>45126</v>
      </c>
      <c r="G64" s="146">
        <f>F64+1</f>
        <v>45127</v>
      </c>
      <c r="H64" s="147">
        <f>F64+1</f>
        <v>45127</v>
      </c>
      <c r="I64" s="391"/>
      <c r="J64" s="382"/>
      <c r="K64" s="382"/>
      <c r="L64" s="382"/>
      <c r="M64" s="385"/>
      <c r="N64" s="385"/>
      <c r="O64" s="385"/>
      <c r="P64" s="343"/>
      <c r="Q64" s="398"/>
      <c r="R64" s="280"/>
      <c r="S64" s="373"/>
      <c r="T64" s="388"/>
      <c r="U64" s="388"/>
      <c r="V64" s="388"/>
      <c r="W64" s="388"/>
      <c r="X64" s="388"/>
      <c r="Y64" s="394"/>
    </row>
    <row r="65" spans="1:25" ht="15.75" thickBot="1" x14ac:dyDescent="0.3">
      <c r="A65" s="43"/>
      <c r="B65" s="51"/>
      <c r="C65" s="43"/>
      <c r="D65" s="51"/>
      <c r="E65" s="43"/>
      <c r="F65" s="52"/>
      <c r="G65" s="52"/>
      <c r="H65" s="52"/>
    </row>
    <row r="66" spans="1:25" x14ac:dyDescent="0.25">
      <c r="A66" s="79" t="s">
        <v>44</v>
      </c>
      <c r="B66" s="80" t="s">
        <v>39</v>
      </c>
      <c r="C66" s="81">
        <v>330</v>
      </c>
      <c r="D66" s="82" t="s">
        <v>36</v>
      </c>
      <c r="E66" s="83" t="s">
        <v>37</v>
      </c>
      <c r="F66" s="84">
        <f>F58 + 7</f>
        <v>45130</v>
      </c>
      <c r="G66" s="84">
        <f>G58+7</f>
        <v>45131</v>
      </c>
      <c r="H66" s="136">
        <f>F66+5</f>
        <v>45135</v>
      </c>
      <c r="I66" s="389" t="s">
        <v>119</v>
      </c>
      <c r="J66" s="380" t="s">
        <v>172</v>
      </c>
      <c r="K66" s="380"/>
      <c r="L66" s="380"/>
      <c r="M66" s="383">
        <v>45142</v>
      </c>
      <c r="N66" s="383">
        <f>M66+2</f>
        <v>45144</v>
      </c>
      <c r="O66" s="383">
        <f>M66+7</f>
        <v>45149</v>
      </c>
      <c r="P66" s="342" t="s">
        <v>48</v>
      </c>
      <c r="Q66" s="396" t="s">
        <v>48</v>
      </c>
      <c r="R66" s="274"/>
      <c r="S66" s="371"/>
      <c r="T66" s="386">
        <v>45156</v>
      </c>
      <c r="U66" s="386">
        <f>T66+1</f>
        <v>45157</v>
      </c>
      <c r="V66" s="386">
        <f>T66+26</f>
        <v>45182</v>
      </c>
      <c r="W66" s="386">
        <f>T66+30</f>
        <v>45186</v>
      </c>
      <c r="X66" s="386">
        <f>T66+33</f>
        <v>45189</v>
      </c>
      <c r="Y66" s="392"/>
    </row>
    <row r="67" spans="1:25" x14ac:dyDescent="0.25">
      <c r="A67" s="85" t="s">
        <v>44</v>
      </c>
      <c r="B67" s="60" t="s">
        <v>39</v>
      </c>
      <c r="C67" s="61">
        <v>330</v>
      </c>
      <c r="D67" s="62" t="s">
        <v>36</v>
      </c>
      <c r="E67" s="63" t="s">
        <v>40</v>
      </c>
      <c r="F67" s="64">
        <f t="shared" ref="F67:F72" si="0">F59+7</f>
        <v>45133</v>
      </c>
      <c r="G67" s="64">
        <f>G59+7</f>
        <v>45134</v>
      </c>
      <c r="H67" s="137">
        <f>F67+2</f>
        <v>45135</v>
      </c>
      <c r="I67" s="390"/>
      <c r="J67" s="381"/>
      <c r="K67" s="381"/>
      <c r="L67" s="381"/>
      <c r="M67" s="384"/>
      <c r="N67" s="384"/>
      <c r="O67" s="384"/>
      <c r="P67" s="395"/>
      <c r="Q67" s="397"/>
      <c r="R67" s="277"/>
      <c r="S67" s="372"/>
      <c r="T67" s="387"/>
      <c r="U67" s="387"/>
      <c r="V67" s="387"/>
      <c r="W67" s="387"/>
      <c r="X67" s="387"/>
      <c r="Y67" s="393"/>
    </row>
    <row r="68" spans="1:25" x14ac:dyDescent="0.25">
      <c r="A68" s="78" t="s">
        <v>169</v>
      </c>
      <c r="B68" s="66" t="s">
        <v>76</v>
      </c>
      <c r="C68" s="67">
        <v>326</v>
      </c>
      <c r="D68" s="68" t="s">
        <v>77</v>
      </c>
      <c r="E68" s="69" t="s">
        <v>41</v>
      </c>
      <c r="F68" s="70">
        <f t="shared" si="0"/>
        <v>45123</v>
      </c>
      <c r="G68" s="70">
        <f>F68+1</f>
        <v>45124</v>
      </c>
      <c r="H68" s="138">
        <f>F68+3</f>
        <v>45126</v>
      </c>
      <c r="I68" s="390"/>
      <c r="J68" s="381"/>
      <c r="K68" s="381"/>
      <c r="L68" s="381"/>
      <c r="M68" s="384"/>
      <c r="N68" s="384"/>
      <c r="O68" s="384"/>
      <c r="P68" s="395"/>
      <c r="Q68" s="397"/>
      <c r="R68" s="277"/>
      <c r="S68" s="372"/>
      <c r="T68" s="387"/>
      <c r="U68" s="387"/>
      <c r="V68" s="387"/>
      <c r="W68" s="387"/>
      <c r="X68" s="387"/>
      <c r="Y68" s="393"/>
    </row>
    <row r="69" spans="1:25" x14ac:dyDescent="0.25">
      <c r="A69" s="78" t="s">
        <v>128</v>
      </c>
      <c r="B69" s="75" t="s">
        <v>35</v>
      </c>
      <c r="C69" s="67">
        <v>326</v>
      </c>
      <c r="D69" s="68" t="s">
        <v>77</v>
      </c>
      <c r="E69" s="69" t="s">
        <v>41</v>
      </c>
      <c r="F69" s="70">
        <f t="shared" si="0"/>
        <v>45123</v>
      </c>
      <c r="G69" s="70">
        <f>F69+1</f>
        <v>45124</v>
      </c>
      <c r="H69" s="138">
        <f>F69+3</f>
        <v>45126</v>
      </c>
      <c r="I69" s="390"/>
      <c r="J69" s="381"/>
      <c r="K69" s="381"/>
      <c r="L69" s="381"/>
      <c r="M69" s="384"/>
      <c r="N69" s="384"/>
      <c r="O69" s="384"/>
      <c r="P69" s="395"/>
      <c r="Q69" s="397"/>
      <c r="R69" s="277"/>
      <c r="S69" s="372"/>
      <c r="T69" s="387"/>
      <c r="U69" s="387"/>
      <c r="V69" s="387"/>
      <c r="W69" s="387"/>
      <c r="X69" s="387"/>
      <c r="Y69" s="393"/>
    </row>
    <row r="70" spans="1:25" x14ac:dyDescent="0.25">
      <c r="A70" s="120" t="s">
        <v>167</v>
      </c>
      <c r="B70" s="117" t="s">
        <v>142</v>
      </c>
      <c r="C70" s="118">
        <v>329</v>
      </c>
      <c r="D70" s="119" t="s">
        <v>36</v>
      </c>
      <c r="E70" s="69" t="s">
        <v>41</v>
      </c>
      <c r="F70" s="70">
        <f t="shared" si="0"/>
        <v>45134</v>
      </c>
      <c r="G70" s="70">
        <f>F70+1</f>
        <v>45135</v>
      </c>
      <c r="H70" s="138">
        <f>F70+1</f>
        <v>45135</v>
      </c>
      <c r="I70" s="390"/>
      <c r="J70" s="381"/>
      <c r="K70" s="381"/>
      <c r="L70" s="381"/>
      <c r="M70" s="384"/>
      <c r="N70" s="384"/>
      <c r="O70" s="384"/>
      <c r="P70" s="395"/>
      <c r="Q70" s="397"/>
      <c r="R70" s="277"/>
      <c r="S70" s="372"/>
      <c r="T70" s="387"/>
      <c r="U70" s="387"/>
      <c r="V70" s="387"/>
      <c r="W70" s="387"/>
      <c r="X70" s="387"/>
      <c r="Y70" s="393"/>
    </row>
    <row r="71" spans="1:25" x14ac:dyDescent="0.25">
      <c r="A71" s="139" t="s">
        <v>152</v>
      </c>
      <c r="B71" s="122" t="s">
        <v>150</v>
      </c>
      <c r="C71" s="123">
        <v>330</v>
      </c>
      <c r="D71" s="124" t="s">
        <v>36</v>
      </c>
      <c r="E71" s="100" t="s">
        <v>14</v>
      </c>
      <c r="F71" s="101">
        <f t="shared" si="0"/>
        <v>45131</v>
      </c>
      <c r="G71" s="101">
        <f>F71</f>
        <v>45131</v>
      </c>
      <c r="H71" s="140">
        <f>F71+1</f>
        <v>45132</v>
      </c>
      <c r="I71" s="390"/>
      <c r="J71" s="381"/>
      <c r="K71" s="381"/>
      <c r="L71" s="381"/>
      <c r="M71" s="384"/>
      <c r="N71" s="384"/>
      <c r="O71" s="384"/>
      <c r="P71" s="395"/>
      <c r="Q71" s="397"/>
      <c r="R71" s="277"/>
      <c r="S71" s="372"/>
      <c r="T71" s="387"/>
      <c r="U71" s="387"/>
      <c r="V71" s="387"/>
      <c r="W71" s="387"/>
      <c r="X71" s="387"/>
      <c r="Y71" s="393"/>
    </row>
    <row r="72" spans="1:25" ht="15.75" thickBot="1" x14ac:dyDescent="0.3">
      <c r="A72" s="141" t="s">
        <v>149</v>
      </c>
      <c r="B72" s="142" t="s">
        <v>76</v>
      </c>
      <c r="C72" s="143">
        <v>327</v>
      </c>
      <c r="D72" s="144" t="s">
        <v>77</v>
      </c>
      <c r="E72" s="145" t="s">
        <v>14</v>
      </c>
      <c r="F72" s="146">
        <f t="shared" si="0"/>
        <v>45133</v>
      </c>
      <c r="G72" s="146">
        <f>F72+1</f>
        <v>45134</v>
      </c>
      <c r="H72" s="147">
        <f>F72+1</f>
        <v>45134</v>
      </c>
      <c r="I72" s="391"/>
      <c r="J72" s="382"/>
      <c r="K72" s="382"/>
      <c r="L72" s="382"/>
      <c r="M72" s="385"/>
      <c r="N72" s="385"/>
      <c r="O72" s="385"/>
      <c r="P72" s="343"/>
      <c r="Q72" s="398"/>
      <c r="R72" s="280"/>
      <c r="S72" s="373"/>
      <c r="T72" s="388"/>
      <c r="U72" s="388"/>
      <c r="V72" s="388"/>
      <c r="W72" s="388"/>
      <c r="X72" s="388"/>
      <c r="Y72" s="394"/>
    </row>
    <row r="73" spans="1:25" x14ac:dyDescent="0.25">
      <c r="A73" s="13" t="s">
        <v>52</v>
      </c>
      <c r="B73" s="14"/>
      <c r="C73" s="14"/>
      <c r="D73" s="14"/>
      <c r="E73" s="17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"/>
    </row>
    <row r="74" spans="1:25" x14ac:dyDescent="0.25">
      <c r="A74" s="1"/>
      <c r="B74" s="1"/>
      <c r="C74" s="1"/>
      <c r="D74" s="5"/>
      <c r="E74" s="20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5">
      <c r="A75" s="292" t="s">
        <v>53</v>
      </c>
      <c r="B75" s="293"/>
      <c r="C75" s="293"/>
      <c r="D75" s="293"/>
      <c r="E75" s="293"/>
      <c r="F75" s="294"/>
      <c r="G75" s="313" t="s">
        <v>83</v>
      </c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</row>
    <row r="76" spans="1:25" x14ac:dyDescent="0.25">
      <c r="A76" s="298"/>
      <c r="B76" s="287"/>
      <c r="C76" s="287"/>
      <c r="D76" s="287"/>
      <c r="E76" s="287"/>
      <c r="F76" s="288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</row>
    <row r="77" spans="1:25" x14ac:dyDescent="0.25">
      <c r="A77" s="298"/>
      <c r="B77" s="287"/>
      <c r="C77" s="287"/>
      <c r="D77" s="287"/>
      <c r="E77" s="287"/>
      <c r="F77" s="288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</row>
    <row r="78" spans="1:25" x14ac:dyDescent="0.25">
      <c r="A78" s="286"/>
      <c r="B78" s="287"/>
      <c r="C78" s="287"/>
      <c r="D78" s="287"/>
      <c r="E78" s="287"/>
      <c r="F78" s="288"/>
      <c r="G78" s="312"/>
      <c r="H78" s="312"/>
      <c r="I78" s="312"/>
      <c r="J78" s="312"/>
      <c r="K78" s="312"/>
      <c r="L78" s="312"/>
      <c r="M78" s="312"/>
      <c r="N78" s="312"/>
      <c r="O78" s="312"/>
      <c r="P78" s="312"/>
      <c r="Q78" s="312"/>
      <c r="R78" s="312"/>
      <c r="S78" s="312"/>
      <c r="T78" s="312"/>
      <c r="U78" s="312"/>
      <c r="V78" s="312"/>
      <c r="W78" s="312"/>
      <c r="X78" s="312"/>
      <c r="Y78" s="312"/>
    </row>
    <row r="79" spans="1:25" x14ac:dyDescent="0.25">
      <c r="A79" s="1"/>
      <c r="B79" s="1"/>
      <c r="C79" s="1"/>
      <c r="D79" s="5"/>
      <c r="E79" s="5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25">
      <c r="A80" s="1"/>
      <c r="B80" s="1"/>
      <c r="C80" s="1"/>
      <c r="D80" s="5"/>
      <c r="E80" s="5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x14ac:dyDescent="0.3">
      <c r="A81" s="15" t="s">
        <v>54</v>
      </c>
      <c r="B81" s="16"/>
      <c r="C81" s="16"/>
      <c r="D81" s="17"/>
      <c r="E81" s="5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"/>
    </row>
    <row r="82" spans="1:25" ht="15.75" x14ac:dyDescent="0.3">
      <c r="A82" s="18" t="s">
        <v>55</v>
      </c>
      <c r="B82" s="19"/>
      <c r="C82" s="19"/>
      <c r="D82" s="20"/>
      <c r="E82" s="5"/>
      <c r="F82" s="18"/>
      <c r="G82" s="19"/>
      <c r="H82" s="18" t="s">
        <v>56</v>
      </c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"/>
    </row>
    <row r="83" spans="1:25" ht="15.75" x14ac:dyDescent="0.3">
      <c r="A83" s="18" t="s">
        <v>57</v>
      </c>
      <c r="B83" s="19"/>
      <c r="C83" s="19"/>
      <c r="D83" s="20"/>
      <c r="E83" s="5"/>
      <c r="F83" s="18"/>
      <c r="G83" s="19"/>
      <c r="H83" s="18" t="s">
        <v>58</v>
      </c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"/>
    </row>
    <row r="84" spans="1:25" x14ac:dyDescent="0.25">
      <c r="A84" s="1" t="s">
        <v>59</v>
      </c>
      <c r="B84" s="1"/>
      <c r="C84" s="1"/>
      <c r="D84" s="5"/>
      <c r="E84" s="5"/>
      <c r="F84" s="1"/>
      <c r="G84" s="1"/>
      <c r="H84" s="1" t="s">
        <v>60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25">
      <c r="A85" s="21" t="s">
        <v>61</v>
      </c>
      <c r="B85" s="1"/>
      <c r="C85" s="1"/>
      <c r="D85" s="5"/>
      <c r="E85" s="5"/>
      <c r="F85" s="1"/>
      <c r="G85" s="1"/>
      <c r="H85" s="21" t="s">
        <v>62</v>
      </c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1"/>
    </row>
    <row r="86" spans="1:25" x14ac:dyDescent="0.25">
      <c r="A86" s="1"/>
      <c r="B86" s="1"/>
      <c r="C86" s="1"/>
      <c r="D86" s="5"/>
      <c r="E86" s="5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25">
      <c r="A87" s="1" t="s">
        <v>63</v>
      </c>
      <c r="B87" s="1"/>
      <c r="C87" s="1"/>
      <c r="D87" s="5"/>
      <c r="E87" s="5"/>
      <c r="F87" s="1"/>
      <c r="G87" s="1"/>
      <c r="H87" s="1" t="s">
        <v>64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25">
      <c r="A88" s="21" t="s">
        <v>65</v>
      </c>
      <c r="B88" s="1"/>
      <c r="C88" s="1"/>
      <c r="D88" s="5"/>
      <c r="E88" s="5"/>
      <c r="F88" s="1"/>
      <c r="G88" s="1"/>
      <c r="H88" s="21" t="s">
        <v>66</v>
      </c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1"/>
    </row>
  </sheetData>
  <mergeCells count="125">
    <mergeCell ref="I66:I72"/>
    <mergeCell ref="J66:L72"/>
    <mergeCell ref="M66:M72"/>
    <mergeCell ref="N66:N72"/>
    <mergeCell ref="O66:O72"/>
    <mergeCell ref="P66:P72"/>
    <mergeCell ref="Q66:S72"/>
    <mergeCell ref="T66:T72"/>
    <mergeCell ref="U66:U72"/>
    <mergeCell ref="T58:T64"/>
    <mergeCell ref="U58:U64"/>
    <mergeCell ref="V58:V64"/>
    <mergeCell ref="W58:W64"/>
    <mergeCell ref="X58:X64"/>
    <mergeCell ref="Y58:Y64"/>
    <mergeCell ref="V66:V72"/>
    <mergeCell ref="W66:W72"/>
    <mergeCell ref="X66:X72"/>
    <mergeCell ref="Y66:Y72"/>
    <mergeCell ref="U33:U40"/>
    <mergeCell ref="V33:V40"/>
    <mergeCell ref="W33:W40"/>
    <mergeCell ref="X33:X40"/>
    <mergeCell ref="Y33:Y40"/>
    <mergeCell ref="U42:U48"/>
    <mergeCell ref="T24:T31"/>
    <mergeCell ref="I50:I56"/>
    <mergeCell ref="J50:L56"/>
    <mergeCell ref="M50:M56"/>
    <mergeCell ref="N50:N56"/>
    <mergeCell ref="O50:O56"/>
    <mergeCell ref="P50:P56"/>
    <mergeCell ref="Q50:S56"/>
    <mergeCell ref="T50:T56"/>
    <mergeCell ref="I42:I48"/>
    <mergeCell ref="J42:L48"/>
    <mergeCell ref="M42:M48"/>
    <mergeCell ref="N42:N48"/>
    <mergeCell ref="O42:O48"/>
    <mergeCell ref="P42:P48"/>
    <mergeCell ref="Q42:S48"/>
    <mergeCell ref="T42:T48"/>
    <mergeCell ref="I33:I40"/>
    <mergeCell ref="Y15:Y22"/>
    <mergeCell ref="X15:X22"/>
    <mergeCell ref="W15:W22"/>
    <mergeCell ref="V15:V22"/>
    <mergeCell ref="U15:U22"/>
    <mergeCell ref="U24:U31"/>
    <mergeCell ref="V24:V31"/>
    <mergeCell ref="W24:W31"/>
    <mergeCell ref="X24:X31"/>
    <mergeCell ref="Y24:Y31"/>
    <mergeCell ref="A76:F76"/>
    <mergeCell ref="G76:Y76"/>
    <mergeCell ref="A77:F77"/>
    <mergeCell ref="G77:Y77"/>
    <mergeCell ref="A78:F78"/>
    <mergeCell ref="G78:Y78"/>
    <mergeCell ref="A75:F75"/>
    <mergeCell ref="G75:Y75"/>
    <mergeCell ref="V42:V48"/>
    <mergeCell ref="W42:W48"/>
    <mergeCell ref="X42:X48"/>
    <mergeCell ref="Y42:Y48"/>
    <mergeCell ref="U50:U56"/>
    <mergeCell ref="V50:V56"/>
    <mergeCell ref="W50:W56"/>
    <mergeCell ref="X50:X56"/>
    <mergeCell ref="Y50:Y56"/>
    <mergeCell ref="I58:I64"/>
    <mergeCell ref="J58:L64"/>
    <mergeCell ref="M58:M64"/>
    <mergeCell ref="N58:N64"/>
    <mergeCell ref="O58:O64"/>
    <mergeCell ref="P58:P64"/>
    <mergeCell ref="Q58:S64"/>
    <mergeCell ref="A4:F4"/>
    <mergeCell ref="A5:A6"/>
    <mergeCell ref="B5:D6"/>
    <mergeCell ref="E5:E6"/>
    <mergeCell ref="F5:G5"/>
    <mergeCell ref="I5:I6"/>
    <mergeCell ref="Y5:Y6"/>
    <mergeCell ref="J5:L6"/>
    <mergeCell ref="M5:N5"/>
    <mergeCell ref="P5:P6"/>
    <mergeCell ref="V5:X5"/>
    <mergeCell ref="T5:U5"/>
    <mergeCell ref="Q5:S6"/>
    <mergeCell ref="X7:X13"/>
    <mergeCell ref="Y7:Y13"/>
    <mergeCell ref="I7:I13"/>
    <mergeCell ref="J7:L13"/>
    <mergeCell ref="M7:M13"/>
    <mergeCell ref="N7:N13"/>
    <mergeCell ref="O7:O13"/>
    <mergeCell ref="P7:P13"/>
    <mergeCell ref="Q7:S13"/>
    <mergeCell ref="T7:T13"/>
    <mergeCell ref="U7:U13"/>
    <mergeCell ref="V7:V13"/>
    <mergeCell ref="T15:T22"/>
    <mergeCell ref="Q15:S22"/>
    <mergeCell ref="P15:P22"/>
    <mergeCell ref="O15:O22"/>
    <mergeCell ref="N15:N22"/>
    <mergeCell ref="M15:M22"/>
    <mergeCell ref="J15:L22"/>
    <mergeCell ref="W7:W13"/>
    <mergeCell ref="I15:I22"/>
    <mergeCell ref="I24:I31"/>
    <mergeCell ref="J24:L31"/>
    <mergeCell ref="M24:M31"/>
    <mergeCell ref="N24:N31"/>
    <mergeCell ref="O24:O31"/>
    <mergeCell ref="P24:P31"/>
    <mergeCell ref="Q24:S31"/>
    <mergeCell ref="T33:T40"/>
    <mergeCell ref="J33:L40"/>
    <mergeCell ref="M33:M40"/>
    <mergeCell ref="N33:N40"/>
    <mergeCell ref="O33:O40"/>
    <mergeCell ref="P33:P40"/>
    <mergeCell ref="Q33:S40"/>
  </mergeCells>
  <conditionalFormatting sqref="F10:H11">
    <cfRule type="timePeriod" dxfId="220" priority="39" timePeriod="lastMonth">
      <formula>AND(MONTH(F10)=MONTH(EDATE(TODAY(),0-1)),YEAR(F10)=YEAR(EDATE(TODAY(),0-1)))</formula>
    </cfRule>
  </conditionalFormatting>
  <conditionalFormatting sqref="F18:H20">
    <cfRule type="timePeriod" dxfId="219" priority="35" timePeriod="lastMonth">
      <formula>AND(MONTH(F18)=MONTH(EDATE(TODAY(),0-1)),YEAR(F18)=YEAR(EDATE(TODAY(),0-1)))</formula>
    </cfRule>
  </conditionalFormatting>
  <conditionalFormatting sqref="F27:H29">
    <cfRule type="timePeriod" dxfId="218" priority="43" timePeriod="lastMonth">
      <formula>AND(MONTH(F27)=MONTH(EDATE(TODAY(),0-1)),YEAR(F27)=YEAR(EDATE(TODAY(),0-1)))</formula>
    </cfRule>
  </conditionalFormatting>
  <conditionalFormatting sqref="F36:H38">
    <cfRule type="timePeriod" dxfId="217" priority="27" timePeriod="lastMonth">
      <formula>AND(MONTH(F36)=MONTH(EDATE(TODAY(),0-1)),YEAR(F36)=YEAR(EDATE(TODAY(),0-1)))</formula>
    </cfRule>
  </conditionalFormatting>
  <conditionalFormatting sqref="F45:H46">
    <cfRule type="timePeriod" dxfId="216" priority="19" timePeriod="lastMonth">
      <formula>AND(MONTH(F45)=MONTH(EDATE(TODAY(),0-1)),YEAR(F45)=YEAR(EDATE(TODAY(),0-1)))</formula>
    </cfRule>
  </conditionalFormatting>
  <conditionalFormatting sqref="F54:H54">
    <cfRule type="timePeriod" dxfId="215" priority="15" timePeriod="lastMonth">
      <formula>AND(MONTH(F54)=MONTH(EDATE(TODAY(),0-1)),YEAR(F54)=YEAR(EDATE(TODAY(),0-1)))</formula>
    </cfRule>
  </conditionalFormatting>
  <conditionalFormatting sqref="F62:H62">
    <cfRule type="timePeriod" dxfId="214" priority="9" timePeriod="lastMonth">
      <formula>AND(MONTH(F62)=MONTH(EDATE(TODAY(),0-1)),YEAR(F62)=YEAR(EDATE(TODAY(),0-1)))</formula>
    </cfRule>
  </conditionalFormatting>
  <conditionalFormatting sqref="F70:H70">
    <cfRule type="timePeriod" dxfId="213" priority="3" timePeriod="lastMonth">
      <formula>AND(MONTH(F70)=MONTH(EDATE(TODAY(),0-1)),YEAR(F70)=YEAR(EDATE(TODAY(),0-1)))</formula>
    </cfRule>
  </conditionalFormatting>
  <conditionalFormatting sqref="H53">
    <cfRule type="timePeriod" dxfId="212" priority="13" timePeriod="lastMonth">
      <formula>AND(MONTH(H53)=MONTH(EDATE(TODAY(),0-1)),YEAR(H53)=YEAR(EDATE(TODAY(),0-1)))</formula>
    </cfRule>
  </conditionalFormatting>
  <conditionalFormatting sqref="H61">
    <cfRule type="timePeriod" dxfId="211" priority="7" timePeriod="lastMonth">
      <formula>AND(MONTH(H61)=MONTH(EDATE(TODAY(),0-1)),YEAR(H61)=YEAR(EDATE(TODAY(),0-1)))</formula>
    </cfRule>
  </conditionalFormatting>
  <conditionalFormatting sqref="H69">
    <cfRule type="timePeriod" dxfId="210" priority="1" timePeriod="lastMonth">
      <formula>AND(MONTH(H69)=MONTH(EDATE(TODAY(),0-1)),YEAR(H69)=YEAR(EDATE(TODAY(),0-1)))</formula>
    </cfRule>
  </conditionalFormatting>
  <hyperlinks>
    <hyperlink ref="H88" r:id="rId1" xr:uid="{09EDEA9B-6038-4559-A78A-DA310C645CCE}"/>
    <hyperlink ref="H85" r:id="rId2" xr:uid="{DBB00D93-FA07-4809-A861-EC10D27A3133}"/>
    <hyperlink ref="A88" r:id="rId3" xr:uid="{74C7F680-E01F-4313-BBA9-5CC3F9645AD3}"/>
    <hyperlink ref="A85" r:id="rId4" xr:uid="{A635258B-E52A-4129-B62D-999F38616CC8}"/>
  </hyperlinks>
  <pageMargins left="0.7" right="0.7" top="0.75" bottom="0.75" header="0.3" footer="0.3"/>
  <headerFooter>
    <oddFooter>&amp;L_x000D_&amp;1#&amp;"Calibri"&amp;10&amp;K000000 Sensitivity: Internal</oddFooter>
  </headerFooter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916D6-BE06-4DA0-8214-440AD9F0F8C6}">
  <sheetPr>
    <pageSetUpPr autoPageBreaks="0"/>
  </sheetPr>
  <dimension ref="A2:Y93"/>
  <sheetViews>
    <sheetView showGridLines="0" zoomScaleNormal="100" workbookViewId="0">
      <selection activeCell="A3" sqref="A3"/>
    </sheetView>
  </sheetViews>
  <sheetFormatPr defaultRowHeight="15" x14ac:dyDescent="0.25"/>
  <cols>
    <col min="1" max="1" width="22" customWidth="1"/>
    <col min="2" max="2" width="4.140625" customWidth="1"/>
    <col min="3" max="3" width="6.7109375" customWidth="1"/>
    <col min="4" max="4" width="2.5703125" customWidth="1"/>
    <col min="5" max="5" width="5.140625" bestFit="1" customWidth="1"/>
    <col min="6" max="6" width="7.7109375" bestFit="1" customWidth="1"/>
    <col min="7" max="7" width="8" bestFit="1" customWidth="1"/>
    <col min="8" max="8" width="8.140625" customWidth="1"/>
    <col min="9" max="9" width="20.140625" bestFit="1" customWidth="1"/>
    <col min="11" max="11" width="1.42578125" customWidth="1"/>
    <col min="12" max="12" width="9.140625" hidden="1" customWidth="1"/>
    <col min="13" max="15" width="8" bestFit="1" customWidth="1"/>
    <col min="16" max="16" width="18.42578125" bestFit="1" customWidth="1"/>
    <col min="18" max="18" width="1.42578125" customWidth="1"/>
    <col min="19" max="19" width="1.140625" customWidth="1"/>
    <col min="20" max="21" width="8" bestFit="1" customWidth="1"/>
    <col min="22" max="22" width="9.28515625" bestFit="1" customWidth="1"/>
    <col min="23" max="24" width="8" bestFit="1" customWidth="1"/>
    <col min="25" max="25" width="33.42578125" bestFit="1" customWidth="1"/>
  </cols>
  <sheetData>
    <row r="2" spans="1:25" ht="24.75" x14ac:dyDescent="0.5">
      <c r="A2" s="4" t="s">
        <v>20</v>
      </c>
      <c r="B2" s="3" t="s">
        <v>15</v>
      </c>
      <c r="C2" s="1"/>
      <c r="D2" s="5"/>
      <c r="E2" s="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4.75" x14ac:dyDescent="0.5">
      <c r="A3" s="1"/>
      <c r="B3" s="6"/>
      <c r="C3" s="7"/>
      <c r="D3" s="4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6.5" thickBot="1" x14ac:dyDescent="0.3">
      <c r="A4" s="245" t="s">
        <v>90</v>
      </c>
      <c r="B4" s="246"/>
      <c r="C4" s="246"/>
      <c r="D4" s="246"/>
      <c r="E4" s="246"/>
      <c r="F4" s="246"/>
      <c r="G4" s="25"/>
      <c r="H4" s="26"/>
      <c r="I4" s="26"/>
      <c r="J4" s="26"/>
      <c r="K4" s="26"/>
      <c r="L4" s="26"/>
      <c r="M4" s="26"/>
      <c r="N4" s="26"/>
      <c r="O4" s="26">
        <v>7</v>
      </c>
      <c r="P4" s="26"/>
      <c r="Q4" s="26"/>
      <c r="R4" s="26"/>
      <c r="S4" s="26"/>
      <c r="T4" s="26"/>
      <c r="U4" s="26"/>
      <c r="V4" s="26">
        <v>10</v>
      </c>
      <c r="W4" s="26"/>
      <c r="X4" s="26">
        <v>14</v>
      </c>
      <c r="Y4" s="8"/>
    </row>
    <row r="5" spans="1:25" ht="26.25" thickBot="1" x14ac:dyDescent="0.3">
      <c r="A5" s="247" t="s">
        <v>22</v>
      </c>
      <c r="B5" s="249" t="s">
        <v>23</v>
      </c>
      <c r="C5" s="250"/>
      <c r="D5" s="251"/>
      <c r="E5" s="255" t="s">
        <v>24</v>
      </c>
      <c r="F5" s="257" t="s">
        <v>24</v>
      </c>
      <c r="G5" s="258"/>
      <c r="H5" s="49" t="s">
        <v>114</v>
      </c>
      <c r="I5" s="247" t="s">
        <v>321</v>
      </c>
      <c r="J5" s="249" t="s">
        <v>23</v>
      </c>
      <c r="K5" s="250"/>
      <c r="L5" s="251"/>
      <c r="M5" s="257" t="s">
        <v>114</v>
      </c>
      <c r="N5" s="258"/>
      <c r="O5" s="49" t="s">
        <v>91</v>
      </c>
      <c r="P5" s="247" t="s">
        <v>163</v>
      </c>
      <c r="Q5" s="249" t="s">
        <v>23</v>
      </c>
      <c r="R5" s="250"/>
      <c r="S5" s="251"/>
      <c r="T5" s="257" t="s">
        <v>91</v>
      </c>
      <c r="U5" s="258"/>
      <c r="V5" s="261" t="s">
        <v>27</v>
      </c>
      <c r="W5" s="262"/>
      <c r="X5" s="263"/>
      <c r="Y5" s="259" t="s">
        <v>28</v>
      </c>
    </row>
    <row r="6" spans="1:25" ht="15.75" thickBot="1" x14ac:dyDescent="0.3">
      <c r="A6" s="248"/>
      <c r="B6" s="252"/>
      <c r="C6" s="253"/>
      <c r="D6" s="254"/>
      <c r="E6" s="256"/>
      <c r="F6" s="9" t="s">
        <v>29</v>
      </c>
      <c r="G6" s="9" t="s">
        <v>30</v>
      </c>
      <c r="H6" s="10" t="s">
        <v>29</v>
      </c>
      <c r="I6" s="248"/>
      <c r="J6" s="252"/>
      <c r="K6" s="253"/>
      <c r="L6" s="254"/>
      <c r="M6" s="9" t="s">
        <v>29</v>
      </c>
      <c r="N6" s="9" t="s">
        <v>30</v>
      </c>
      <c r="O6" s="10" t="s">
        <v>29</v>
      </c>
      <c r="P6" s="248"/>
      <c r="Q6" s="252"/>
      <c r="R6" s="253"/>
      <c r="S6" s="254"/>
      <c r="T6" s="9" t="s">
        <v>29</v>
      </c>
      <c r="U6" s="9" t="s">
        <v>30</v>
      </c>
      <c r="V6" s="10" t="s">
        <v>92</v>
      </c>
      <c r="W6" s="10" t="s">
        <v>93</v>
      </c>
      <c r="X6" s="10" t="s">
        <v>94</v>
      </c>
      <c r="Y6" s="308"/>
    </row>
    <row r="7" spans="1:25" x14ac:dyDescent="0.25">
      <c r="A7" s="53" t="s">
        <v>300</v>
      </c>
      <c r="B7" s="54" t="s">
        <v>39</v>
      </c>
      <c r="C7" s="55">
        <v>440</v>
      </c>
      <c r="D7" s="56" t="s">
        <v>36</v>
      </c>
      <c r="E7" s="57" t="s">
        <v>37</v>
      </c>
      <c r="F7" s="58">
        <v>45564</v>
      </c>
      <c r="G7" s="58">
        <f>F7+1</f>
        <v>45565</v>
      </c>
      <c r="H7" s="151">
        <f>F7+4</f>
        <v>45568</v>
      </c>
      <c r="I7" s="270" t="s">
        <v>217</v>
      </c>
      <c r="J7" s="366" t="s">
        <v>368</v>
      </c>
      <c r="K7" s="406"/>
      <c r="L7" s="112"/>
      <c r="M7" s="309">
        <v>45572</v>
      </c>
      <c r="N7" s="309">
        <f>M7+1</f>
        <v>45573</v>
      </c>
      <c r="O7" s="309">
        <f>M7+12</f>
        <v>45584</v>
      </c>
      <c r="P7" s="270" t="s">
        <v>416</v>
      </c>
      <c r="Q7" s="273" t="s">
        <v>436</v>
      </c>
      <c r="R7" s="274"/>
      <c r="S7" s="275"/>
      <c r="T7" s="264">
        <v>45590</v>
      </c>
      <c r="U7" s="264">
        <f>T7+1</f>
        <v>45591</v>
      </c>
      <c r="V7" s="264">
        <f>T7+26</f>
        <v>45616</v>
      </c>
      <c r="W7" s="264">
        <f>T7+31</f>
        <v>45621</v>
      </c>
      <c r="X7" s="264">
        <f>T7+34</f>
        <v>45624</v>
      </c>
      <c r="Y7" s="267"/>
    </row>
    <row r="8" spans="1:25" x14ac:dyDescent="0.25">
      <c r="A8" s="59" t="s">
        <v>300</v>
      </c>
      <c r="B8" s="60" t="s">
        <v>39</v>
      </c>
      <c r="C8" s="61">
        <v>440</v>
      </c>
      <c r="D8" s="62" t="s">
        <v>36</v>
      </c>
      <c r="E8" s="63" t="s">
        <v>40</v>
      </c>
      <c r="F8" s="64">
        <f>F7+3</f>
        <v>45567</v>
      </c>
      <c r="G8" s="64">
        <f>F8+1</f>
        <v>45568</v>
      </c>
      <c r="H8" s="148">
        <f>F8+1</f>
        <v>45568</v>
      </c>
      <c r="I8" s="271"/>
      <c r="J8" s="367"/>
      <c r="K8" s="407"/>
      <c r="L8" s="51"/>
      <c r="M8" s="310"/>
      <c r="N8" s="310"/>
      <c r="O8" s="310"/>
      <c r="P8" s="271"/>
      <c r="Q8" s="276"/>
      <c r="R8" s="277"/>
      <c r="S8" s="278"/>
      <c r="T8" s="265"/>
      <c r="U8" s="265"/>
      <c r="V8" s="265"/>
      <c r="W8" s="265"/>
      <c r="X8" s="265"/>
      <c r="Y8" s="268"/>
    </row>
    <row r="9" spans="1:25" x14ac:dyDescent="0.25">
      <c r="A9" s="65" t="s">
        <v>330</v>
      </c>
      <c r="B9" s="75" t="s">
        <v>35</v>
      </c>
      <c r="C9" s="67">
        <v>440</v>
      </c>
      <c r="D9" s="68" t="s">
        <v>36</v>
      </c>
      <c r="E9" s="69" t="s">
        <v>41</v>
      </c>
      <c r="F9" s="70">
        <v>45565</v>
      </c>
      <c r="G9" s="70">
        <f>F9+1</f>
        <v>45566</v>
      </c>
      <c r="H9" s="187">
        <f>F9+2</f>
        <v>45567</v>
      </c>
      <c r="I9" s="271"/>
      <c r="J9" s="367"/>
      <c r="K9" s="407"/>
      <c r="L9" s="51"/>
      <c r="M9" s="310"/>
      <c r="N9" s="310"/>
      <c r="O9" s="310"/>
      <c r="P9" s="271"/>
      <c r="Q9" s="276"/>
      <c r="R9" s="277"/>
      <c r="S9" s="278"/>
      <c r="T9" s="265"/>
      <c r="U9" s="265"/>
      <c r="V9" s="265"/>
      <c r="W9" s="265"/>
      <c r="X9" s="265"/>
      <c r="Y9" s="268"/>
    </row>
    <row r="10" spans="1:25" x14ac:dyDescent="0.25">
      <c r="A10" s="204" t="s">
        <v>179</v>
      </c>
      <c r="B10" s="66" t="s">
        <v>76</v>
      </c>
      <c r="C10" s="67">
        <v>437</v>
      </c>
      <c r="D10" s="68" t="s">
        <v>77</v>
      </c>
      <c r="E10" s="69" t="s">
        <v>41</v>
      </c>
      <c r="F10" s="70">
        <f>F7</f>
        <v>45564</v>
      </c>
      <c r="G10" s="70">
        <f>F10+1</f>
        <v>45565</v>
      </c>
      <c r="H10" s="187">
        <f>F10+4</f>
        <v>45568</v>
      </c>
      <c r="I10" s="271"/>
      <c r="J10" s="367"/>
      <c r="K10" s="407"/>
      <c r="L10" s="51"/>
      <c r="M10" s="310"/>
      <c r="N10" s="310"/>
      <c r="O10" s="310"/>
      <c r="P10" s="271"/>
      <c r="Q10" s="276"/>
      <c r="R10" s="277"/>
      <c r="S10" s="278"/>
      <c r="T10" s="265"/>
      <c r="U10" s="265"/>
      <c r="V10" s="265"/>
      <c r="W10" s="265"/>
      <c r="X10" s="265"/>
      <c r="Y10" s="268"/>
    </row>
    <row r="11" spans="1:25" ht="15.75" thickBot="1" x14ac:dyDescent="0.3">
      <c r="A11" s="204" t="s">
        <v>467</v>
      </c>
      <c r="B11" s="66" t="s">
        <v>42</v>
      </c>
      <c r="C11" s="67">
        <v>438</v>
      </c>
      <c r="D11" s="68" t="s">
        <v>77</v>
      </c>
      <c r="E11" s="69" t="s">
        <v>41</v>
      </c>
      <c r="F11" s="70">
        <f>F7+1</f>
        <v>45565</v>
      </c>
      <c r="G11" s="70">
        <f>F11+1</f>
        <v>45566</v>
      </c>
      <c r="H11" s="187">
        <f>F11+2</f>
        <v>45567</v>
      </c>
      <c r="I11" s="271"/>
      <c r="J11" s="367"/>
      <c r="K11" s="407"/>
      <c r="L11" s="111"/>
      <c r="M11" s="310"/>
      <c r="N11" s="310"/>
      <c r="O11" s="310"/>
      <c r="P11" s="271"/>
      <c r="Q11" s="276"/>
      <c r="R11" s="277"/>
      <c r="S11" s="278"/>
      <c r="T11" s="265"/>
      <c r="U11" s="265"/>
      <c r="V11" s="265"/>
      <c r="W11" s="265"/>
      <c r="X11" s="265"/>
      <c r="Y11" s="268"/>
    </row>
    <row r="12" spans="1:25" ht="15.75" thickBot="1" x14ac:dyDescent="0.3">
      <c r="A12" s="121" t="s">
        <v>378</v>
      </c>
      <c r="B12" s="122" t="s">
        <v>150</v>
      </c>
      <c r="C12" s="123">
        <v>440</v>
      </c>
      <c r="D12" s="124" t="s">
        <v>36</v>
      </c>
      <c r="E12" s="100" t="s">
        <v>14</v>
      </c>
      <c r="F12" s="101">
        <f>F7+1</f>
        <v>45565</v>
      </c>
      <c r="G12" s="101">
        <f>F12</f>
        <v>45565</v>
      </c>
      <c r="H12" s="149">
        <f>F12+1</f>
        <v>45566</v>
      </c>
      <c r="I12" s="271"/>
      <c r="J12" s="367"/>
      <c r="K12" s="407"/>
      <c r="L12" s="113"/>
      <c r="M12" s="310"/>
      <c r="N12" s="310"/>
      <c r="O12" s="310"/>
      <c r="P12" s="271"/>
      <c r="Q12" s="276"/>
      <c r="R12" s="277"/>
      <c r="S12" s="278"/>
      <c r="T12" s="265"/>
      <c r="U12" s="265"/>
      <c r="V12" s="265"/>
      <c r="W12" s="265"/>
      <c r="X12" s="265"/>
      <c r="Y12" s="268"/>
    </row>
    <row r="13" spans="1:25" ht="15.75" thickBot="1" x14ac:dyDescent="0.3">
      <c r="A13" s="215" t="s">
        <v>179</v>
      </c>
      <c r="B13" s="109" t="s">
        <v>76</v>
      </c>
      <c r="C13" s="72">
        <v>437</v>
      </c>
      <c r="D13" s="110" t="s">
        <v>77</v>
      </c>
      <c r="E13" s="73" t="s">
        <v>14</v>
      </c>
      <c r="F13" s="74">
        <f>F7+3</f>
        <v>45567</v>
      </c>
      <c r="G13" s="74">
        <f>F13+1</f>
        <v>45568</v>
      </c>
      <c r="H13" s="188">
        <f>F13+1</f>
        <v>45568</v>
      </c>
      <c r="I13" s="272"/>
      <c r="J13" s="370"/>
      <c r="K13" s="408"/>
      <c r="M13" s="311"/>
      <c r="N13" s="311"/>
      <c r="O13" s="311"/>
      <c r="P13" s="272"/>
      <c r="Q13" s="279"/>
      <c r="R13" s="280"/>
      <c r="S13" s="281"/>
      <c r="T13" s="266"/>
      <c r="U13" s="266"/>
      <c r="V13" s="266"/>
      <c r="W13" s="266"/>
      <c r="X13" s="266"/>
      <c r="Y13" s="269"/>
    </row>
    <row r="14" spans="1:25" ht="15.75" thickBot="1" x14ac:dyDescent="0.3">
      <c r="D14" s="22"/>
      <c r="E14" s="22"/>
    </row>
    <row r="15" spans="1:25" x14ac:dyDescent="0.25">
      <c r="A15" s="53" t="s">
        <v>187</v>
      </c>
      <c r="B15" s="54" t="s">
        <v>39</v>
      </c>
      <c r="C15" s="55">
        <v>441</v>
      </c>
      <c r="D15" s="56" t="s">
        <v>36</v>
      </c>
      <c r="E15" s="57" t="s">
        <v>37</v>
      </c>
      <c r="F15" s="58">
        <f t="shared" ref="F15" si="0">F7+7</f>
        <v>45571</v>
      </c>
      <c r="G15" s="58">
        <f>F15+1</f>
        <v>45572</v>
      </c>
      <c r="H15" s="151">
        <f>F15+4</f>
        <v>45575</v>
      </c>
      <c r="I15" s="270" t="s">
        <v>467</v>
      </c>
      <c r="J15" s="366" t="s">
        <v>451</v>
      </c>
      <c r="K15" s="406"/>
      <c r="L15" s="112"/>
      <c r="M15" s="309">
        <v>45577</v>
      </c>
      <c r="N15" s="309">
        <f>M15+1</f>
        <v>45578</v>
      </c>
      <c r="O15" s="309">
        <f>M15+9</f>
        <v>45586</v>
      </c>
      <c r="P15" s="270" t="s">
        <v>103</v>
      </c>
      <c r="Q15" s="273" t="s">
        <v>574</v>
      </c>
      <c r="R15" s="274"/>
      <c r="S15" s="275"/>
      <c r="T15" s="264">
        <f>T7+7</f>
        <v>45597</v>
      </c>
      <c r="U15" s="264">
        <f>T15+1</f>
        <v>45598</v>
      </c>
      <c r="V15" s="264">
        <f>T15+26</f>
        <v>45623</v>
      </c>
      <c r="W15" s="264">
        <f>T15+31</f>
        <v>45628</v>
      </c>
      <c r="X15" s="264">
        <f>T15+34</f>
        <v>45631</v>
      </c>
      <c r="Y15" s="267"/>
    </row>
    <row r="16" spans="1:25" x14ac:dyDescent="0.25">
      <c r="A16" s="59" t="s">
        <v>187</v>
      </c>
      <c r="B16" s="60" t="s">
        <v>39</v>
      </c>
      <c r="C16" s="61">
        <v>441</v>
      </c>
      <c r="D16" s="62" t="s">
        <v>36</v>
      </c>
      <c r="E16" s="63" t="s">
        <v>40</v>
      </c>
      <c r="F16" s="64">
        <f>F15+3</f>
        <v>45574</v>
      </c>
      <c r="G16" s="64">
        <f>F16+1</f>
        <v>45575</v>
      </c>
      <c r="H16" s="148">
        <f>F16+1</f>
        <v>45575</v>
      </c>
      <c r="I16" s="271"/>
      <c r="J16" s="367"/>
      <c r="K16" s="407"/>
      <c r="L16" s="51"/>
      <c r="M16" s="310"/>
      <c r="N16" s="310"/>
      <c r="O16" s="310"/>
      <c r="P16" s="271"/>
      <c r="Q16" s="276"/>
      <c r="R16" s="277"/>
      <c r="S16" s="278"/>
      <c r="T16" s="265"/>
      <c r="U16" s="265"/>
      <c r="V16" s="265"/>
      <c r="W16" s="265"/>
      <c r="X16" s="265"/>
      <c r="Y16" s="268"/>
    </row>
    <row r="17" spans="1:25" x14ac:dyDescent="0.25">
      <c r="A17" s="65" t="s">
        <v>151</v>
      </c>
      <c r="B17" s="75" t="s">
        <v>35</v>
      </c>
      <c r="C17" s="67">
        <v>441</v>
      </c>
      <c r="D17" s="68" t="s">
        <v>36</v>
      </c>
      <c r="E17" s="69" t="s">
        <v>41</v>
      </c>
      <c r="F17" s="70">
        <f>F9+7</f>
        <v>45572</v>
      </c>
      <c r="G17" s="70">
        <f>F17+1</f>
        <v>45573</v>
      </c>
      <c r="H17" s="187">
        <f>F17+2</f>
        <v>45574</v>
      </c>
      <c r="I17" s="271"/>
      <c r="J17" s="367"/>
      <c r="K17" s="407"/>
      <c r="L17" s="51"/>
      <c r="M17" s="310"/>
      <c r="N17" s="310"/>
      <c r="O17" s="310"/>
      <c r="P17" s="271"/>
      <c r="Q17" s="276"/>
      <c r="R17" s="277"/>
      <c r="S17" s="278"/>
      <c r="T17" s="265"/>
      <c r="U17" s="265"/>
      <c r="V17" s="265"/>
      <c r="W17" s="265"/>
      <c r="X17" s="265"/>
      <c r="Y17" s="268"/>
    </row>
    <row r="18" spans="1:25" x14ac:dyDescent="0.25">
      <c r="A18" s="204" t="s">
        <v>314</v>
      </c>
      <c r="B18" s="66" t="s">
        <v>76</v>
      </c>
      <c r="C18" s="67">
        <v>438</v>
      </c>
      <c r="D18" s="68" t="s">
        <v>77</v>
      </c>
      <c r="E18" s="69" t="s">
        <v>41</v>
      </c>
      <c r="F18" s="70">
        <f>F15</f>
        <v>45571</v>
      </c>
      <c r="G18" s="70">
        <f>F18+1</f>
        <v>45572</v>
      </c>
      <c r="H18" s="187">
        <f>F18+4</f>
        <v>45575</v>
      </c>
      <c r="I18" s="271"/>
      <c r="J18" s="367"/>
      <c r="K18" s="407"/>
      <c r="L18" s="51"/>
      <c r="M18" s="310"/>
      <c r="N18" s="310"/>
      <c r="O18" s="310"/>
      <c r="P18" s="271"/>
      <c r="Q18" s="276"/>
      <c r="R18" s="277"/>
      <c r="S18" s="278"/>
      <c r="T18" s="265"/>
      <c r="U18" s="265"/>
      <c r="V18" s="265"/>
      <c r="W18" s="265"/>
      <c r="X18" s="265"/>
      <c r="Y18" s="268"/>
    </row>
    <row r="19" spans="1:25" ht="15.75" thickBot="1" x14ac:dyDescent="0.3">
      <c r="A19" s="204" t="s">
        <v>322</v>
      </c>
      <c r="B19" s="66" t="s">
        <v>42</v>
      </c>
      <c r="C19" s="67">
        <v>439</v>
      </c>
      <c r="D19" s="68" t="s">
        <v>77</v>
      </c>
      <c r="E19" s="69" t="s">
        <v>41</v>
      </c>
      <c r="F19" s="70">
        <f>F15+1</f>
        <v>45572</v>
      </c>
      <c r="G19" s="70">
        <f>F19+1</f>
        <v>45573</v>
      </c>
      <c r="H19" s="187">
        <f>F19+2</f>
        <v>45574</v>
      </c>
      <c r="I19" s="271"/>
      <c r="J19" s="367"/>
      <c r="K19" s="407"/>
      <c r="L19" s="111"/>
      <c r="M19" s="310"/>
      <c r="N19" s="310"/>
      <c r="O19" s="310"/>
      <c r="P19" s="271"/>
      <c r="Q19" s="276"/>
      <c r="R19" s="277"/>
      <c r="S19" s="278"/>
      <c r="T19" s="265"/>
      <c r="U19" s="265"/>
      <c r="V19" s="265"/>
      <c r="W19" s="265"/>
      <c r="X19" s="265"/>
      <c r="Y19" s="268"/>
    </row>
    <row r="20" spans="1:25" ht="15.75" thickBot="1" x14ac:dyDescent="0.3">
      <c r="A20" s="121" t="s">
        <v>271</v>
      </c>
      <c r="B20" s="122" t="s">
        <v>150</v>
      </c>
      <c r="C20" s="123">
        <v>441</v>
      </c>
      <c r="D20" s="124" t="s">
        <v>36</v>
      </c>
      <c r="E20" s="100" t="s">
        <v>14</v>
      </c>
      <c r="F20" s="101">
        <f>F15+1</f>
        <v>45572</v>
      </c>
      <c r="G20" s="101">
        <f>F20</f>
        <v>45572</v>
      </c>
      <c r="H20" s="149">
        <f>F20+1</f>
        <v>45573</v>
      </c>
      <c r="I20" s="271"/>
      <c r="J20" s="367"/>
      <c r="K20" s="407"/>
      <c r="L20" s="113"/>
      <c r="M20" s="310"/>
      <c r="N20" s="310"/>
      <c r="O20" s="310"/>
      <c r="P20" s="271"/>
      <c r="Q20" s="276"/>
      <c r="R20" s="277"/>
      <c r="S20" s="278"/>
      <c r="T20" s="265"/>
      <c r="U20" s="265"/>
      <c r="V20" s="265"/>
      <c r="W20" s="265"/>
      <c r="X20" s="265"/>
      <c r="Y20" s="268"/>
    </row>
    <row r="21" spans="1:25" ht="15.75" thickBot="1" x14ac:dyDescent="0.3">
      <c r="A21" s="215" t="s">
        <v>551</v>
      </c>
      <c r="B21" s="109" t="s">
        <v>35</v>
      </c>
      <c r="C21" s="72">
        <v>440</v>
      </c>
      <c r="D21" s="110" t="s">
        <v>552</v>
      </c>
      <c r="E21" s="73" t="s">
        <v>14</v>
      </c>
      <c r="F21" s="74">
        <f>F15</f>
        <v>45571</v>
      </c>
      <c r="G21" s="74">
        <f>F21+1</f>
        <v>45572</v>
      </c>
      <c r="H21" s="188">
        <f>F21+1</f>
        <v>45572</v>
      </c>
      <c r="I21" s="272"/>
      <c r="J21" s="370"/>
      <c r="K21" s="408"/>
      <c r="M21" s="311"/>
      <c r="N21" s="311"/>
      <c r="O21" s="311"/>
      <c r="P21" s="272"/>
      <c r="Q21" s="279"/>
      <c r="R21" s="280"/>
      <c r="S21" s="281"/>
      <c r="T21" s="266"/>
      <c r="U21" s="266"/>
      <c r="V21" s="266"/>
      <c r="W21" s="266"/>
      <c r="X21" s="266"/>
      <c r="Y21" s="269"/>
    </row>
    <row r="22" spans="1:25" ht="15.75" thickBot="1" x14ac:dyDescent="0.3">
      <c r="D22" s="22"/>
      <c r="E22" s="22"/>
    </row>
    <row r="23" spans="1:25" x14ac:dyDescent="0.25">
      <c r="A23" s="53" t="s">
        <v>313</v>
      </c>
      <c r="B23" s="54" t="s">
        <v>39</v>
      </c>
      <c r="C23" s="55">
        <v>442</v>
      </c>
      <c r="D23" s="56" t="s">
        <v>36</v>
      </c>
      <c r="E23" s="57" t="s">
        <v>37</v>
      </c>
      <c r="F23" s="58">
        <f t="shared" ref="F23" si="1">F15+7</f>
        <v>45578</v>
      </c>
      <c r="G23" s="58">
        <f>F23+1</f>
        <v>45579</v>
      </c>
      <c r="H23" s="151">
        <f>F23+4</f>
        <v>45582</v>
      </c>
      <c r="I23" s="270" t="s">
        <v>394</v>
      </c>
      <c r="J23" s="366" t="s">
        <v>395</v>
      </c>
      <c r="K23" s="406"/>
      <c r="L23" s="112"/>
      <c r="M23" s="309">
        <v>45588</v>
      </c>
      <c r="N23" s="309">
        <f>M23+1</f>
        <v>45589</v>
      </c>
      <c r="O23" s="309">
        <f>M23+11</f>
        <v>45599</v>
      </c>
      <c r="P23" s="270" t="s">
        <v>452</v>
      </c>
      <c r="Q23" s="273" t="s">
        <v>453</v>
      </c>
      <c r="R23" s="274"/>
      <c r="S23" s="275"/>
      <c r="T23" s="264">
        <f>T15+7</f>
        <v>45604</v>
      </c>
      <c r="U23" s="264">
        <f>T23+1</f>
        <v>45605</v>
      </c>
      <c r="V23" s="264">
        <f>T23+26</f>
        <v>45630</v>
      </c>
      <c r="W23" s="264">
        <f>T23+31</f>
        <v>45635</v>
      </c>
      <c r="X23" s="264">
        <f>T23+34</f>
        <v>45638</v>
      </c>
      <c r="Y23" s="267"/>
    </row>
    <row r="24" spans="1:25" x14ac:dyDescent="0.25">
      <c r="A24" s="59" t="s">
        <v>313</v>
      </c>
      <c r="B24" s="60" t="s">
        <v>39</v>
      </c>
      <c r="C24" s="61">
        <v>442</v>
      </c>
      <c r="D24" s="62" t="s">
        <v>36</v>
      </c>
      <c r="E24" s="63" t="s">
        <v>40</v>
      </c>
      <c r="F24" s="64">
        <f>F23+3</f>
        <v>45581</v>
      </c>
      <c r="G24" s="64">
        <f>F24+1</f>
        <v>45582</v>
      </c>
      <c r="H24" s="148">
        <f>F24+1</f>
        <v>45582</v>
      </c>
      <c r="I24" s="271"/>
      <c r="J24" s="367"/>
      <c r="K24" s="407"/>
      <c r="L24" s="51"/>
      <c r="M24" s="310"/>
      <c r="N24" s="310"/>
      <c r="O24" s="310"/>
      <c r="P24" s="271"/>
      <c r="Q24" s="276"/>
      <c r="R24" s="277"/>
      <c r="S24" s="278"/>
      <c r="T24" s="265"/>
      <c r="U24" s="265"/>
      <c r="V24" s="265"/>
      <c r="W24" s="265"/>
      <c r="X24" s="265"/>
      <c r="Y24" s="268"/>
    </row>
    <row r="25" spans="1:25" x14ac:dyDescent="0.25">
      <c r="A25" s="65" t="s">
        <v>415</v>
      </c>
      <c r="B25" s="75" t="s">
        <v>35</v>
      </c>
      <c r="C25" s="67">
        <v>442</v>
      </c>
      <c r="D25" s="68" t="s">
        <v>36</v>
      </c>
      <c r="E25" s="69" t="s">
        <v>41</v>
      </c>
      <c r="F25" s="70">
        <f>F17+7</f>
        <v>45579</v>
      </c>
      <c r="G25" s="70">
        <f>F25+1</f>
        <v>45580</v>
      </c>
      <c r="H25" s="187">
        <f>F25+2</f>
        <v>45581</v>
      </c>
      <c r="I25" s="271"/>
      <c r="J25" s="367"/>
      <c r="K25" s="407"/>
      <c r="L25" s="51"/>
      <c r="M25" s="310"/>
      <c r="N25" s="310"/>
      <c r="O25" s="310"/>
      <c r="P25" s="271"/>
      <c r="Q25" s="276"/>
      <c r="R25" s="277"/>
      <c r="S25" s="278"/>
      <c r="T25" s="265"/>
      <c r="U25" s="265"/>
      <c r="V25" s="265"/>
      <c r="W25" s="265"/>
      <c r="X25" s="265"/>
      <c r="Y25" s="268"/>
    </row>
    <row r="26" spans="1:25" x14ac:dyDescent="0.25">
      <c r="A26" s="204" t="s">
        <v>350</v>
      </c>
      <c r="B26" s="66" t="s">
        <v>76</v>
      </c>
      <c r="C26" s="67">
        <v>439</v>
      </c>
      <c r="D26" s="68" t="s">
        <v>77</v>
      </c>
      <c r="E26" s="69" t="s">
        <v>41</v>
      </c>
      <c r="F26" s="70">
        <f>F23</f>
        <v>45578</v>
      </c>
      <c r="G26" s="70">
        <f>F26+1</f>
        <v>45579</v>
      </c>
      <c r="H26" s="187">
        <f>F26+4</f>
        <v>45582</v>
      </c>
      <c r="I26" s="271"/>
      <c r="J26" s="367"/>
      <c r="K26" s="407"/>
      <c r="L26" s="51"/>
      <c r="M26" s="310"/>
      <c r="N26" s="310"/>
      <c r="O26" s="310"/>
      <c r="P26" s="271"/>
      <c r="Q26" s="276"/>
      <c r="R26" s="277"/>
      <c r="S26" s="278"/>
      <c r="T26" s="265"/>
      <c r="U26" s="265"/>
      <c r="V26" s="265"/>
      <c r="W26" s="265"/>
      <c r="X26" s="265"/>
      <c r="Y26" s="268"/>
    </row>
    <row r="27" spans="1:25" ht="15.75" thickBot="1" x14ac:dyDescent="0.3">
      <c r="A27" s="204" t="s">
        <v>125</v>
      </c>
      <c r="B27" s="66" t="s">
        <v>42</v>
      </c>
      <c r="C27" s="67">
        <v>440</v>
      </c>
      <c r="D27" s="68" t="s">
        <v>77</v>
      </c>
      <c r="E27" s="69" t="s">
        <v>41</v>
      </c>
      <c r="F27" s="70">
        <f>F23+1</f>
        <v>45579</v>
      </c>
      <c r="G27" s="70">
        <f>F27+1</f>
        <v>45580</v>
      </c>
      <c r="H27" s="187">
        <f>F27+2</f>
        <v>45581</v>
      </c>
      <c r="I27" s="271"/>
      <c r="J27" s="367"/>
      <c r="K27" s="407"/>
      <c r="L27" s="111"/>
      <c r="M27" s="310"/>
      <c r="N27" s="310"/>
      <c r="O27" s="310"/>
      <c r="P27" s="271"/>
      <c r="Q27" s="276"/>
      <c r="R27" s="277"/>
      <c r="S27" s="278"/>
      <c r="T27" s="265"/>
      <c r="U27" s="265"/>
      <c r="V27" s="265"/>
      <c r="W27" s="265"/>
      <c r="X27" s="265"/>
      <c r="Y27" s="268"/>
    </row>
    <row r="28" spans="1:25" ht="15.75" thickBot="1" x14ac:dyDescent="0.3">
      <c r="A28" s="121" t="s">
        <v>211</v>
      </c>
      <c r="B28" s="122" t="s">
        <v>150</v>
      </c>
      <c r="C28" s="123">
        <v>442</v>
      </c>
      <c r="D28" s="124" t="s">
        <v>36</v>
      </c>
      <c r="E28" s="100" t="s">
        <v>14</v>
      </c>
      <c r="F28" s="101">
        <f>F23+1</f>
        <v>45579</v>
      </c>
      <c r="G28" s="101">
        <f>F28</f>
        <v>45579</v>
      </c>
      <c r="H28" s="149">
        <f>F28+1</f>
        <v>45580</v>
      </c>
      <c r="I28" s="271"/>
      <c r="J28" s="367"/>
      <c r="K28" s="407"/>
      <c r="L28" s="113"/>
      <c r="M28" s="310"/>
      <c r="N28" s="310"/>
      <c r="O28" s="310"/>
      <c r="P28" s="271"/>
      <c r="Q28" s="276"/>
      <c r="R28" s="277"/>
      <c r="S28" s="278"/>
      <c r="T28" s="265"/>
      <c r="U28" s="265"/>
      <c r="V28" s="265"/>
      <c r="W28" s="265"/>
      <c r="X28" s="265"/>
      <c r="Y28" s="268"/>
    </row>
    <row r="29" spans="1:25" ht="15.75" thickBot="1" x14ac:dyDescent="0.3">
      <c r="A29" s="215" t="s">
        <v>553</v>
      </c>
      <c r="B29" s="109" t="s">
        <v>35</v>
      </c>
      <c r="C29" s="72">
        <v>441</v>
      </c>
      <c r="D29" s="110" t="s">
        <v>552</v>
      </c>
      <c r="E29" s="73" t="s">
        <v>14</v>
      </c>
      <c r="F29" s="74">
        <f>F23</f>
        <v>45578</v>
      </c>
      <c r="G29" s="74">
        <f>F29+1</f>
        <v>45579</v>
      </c>
      <c r="H29" s="188">
        <f>F29+1</f>
        <v>45579</v>
      </c>
      <c r="I29" s="272"/>
      <c r="J29" s="370"/>
      <c r="K29" s="408"/>
      <c r="M29" s="311"/>
      <c r="N29" s="311"/>
      <c r="O29" s="311"/>
      <c r="P29" s="272"/>
      <c r="Q29" s="279"/>
      <c r="R29" s="280"/>
      <c r="S29" s="281"/>
      <c r="T29" s="266"/>
      <c r="U29" s="266"/>
      <c r="V29" s="266"/>
      <c r="W29" s="266"/>
      <c r="X29" s="266"/>
      <c r="Y29" s="269"/>
    </row>
    <row r="30" spans="1:25" ht="15.75" thickBot="1" x14ac:dyDescent="0.3">
      <c r="D30" s="22"/>
      <c r="E30" s="22"/>
    </row>
    <row r="31" spans="1:25" x14ac:dyDescent="0.25">
      <c r="A31" s="53" t="s">
        <v>47</v>
      </c>
      <c r="B31" s="54" t="s">
        <v>39</v>
      </c>
      <c r="C31" s="55">
        <v>443</v>
      </c>
      <c r="D31" s="56" t="s">
        <v>36</v>
      </c>
      <c r="E31" s="57" t="s">
        <v>37</v>
      </c>
      <c r="F31" s="58">
        <f t="shared" ref="F31" si="2">F23+7</f>
        <v>45585</v>
      </c>
      <c r="G31" s="58">
        <f>F31+1</f>
        <v>45586</v>
      </c>
      <c r="H31" s="151">
        <f>F31+4</f>
        <v>45589</v>
      </c>
      <c r="I31" s="270" t="s">
        <v>109</v>
      </c>
      <c r="J31" s="366" t="s">
        <v>472</v>
      </c>
      <c r="K31" s="406"/>
      <c r="L31" s="112"/>
      <c r="M31" s="309">
        <v>45595</v>
      </c>
      <c r="N31" s="309">
        <f>M31+1</f>
        <v>45596</v>
      </c>
      <c r="O31" s="309">
        <f>M31+12</f>
        <v>45607</v>
      </c>
      <c r="P31" s="270" t="s">
        <v>473</v>
      </c>
      <c r="Q31" s="273" t="s">
        <v>474</v>
      </c>
      <c r="R31" s="274"/>
      <c r="S31" s="275"/>
      <c r="T31" s="264">
        <f>T23+7</f>
        <v>45611</v>
      </c>
      <c r="U31" s="264">
        <f>T31+1</f>
        <v>45612</v>
      </c>
      <c r="V31" s="264">
        <f>T31+26</f>
        <v>45637</v>
      </c>
      <c r="W31" s="264">
        <f>T31+31</f>
        <v>45642</v>
      </c>
      <c r="X31" s="264">
        <f>T31+34</f>
        <v>45645</v>
      </c>
      <c r="Y31" s="267"/>
    </row>
    <row r="32" spans="1:25" x14ac:dyDescent="0.25">
      <c r="A32" s="59" t="s">
        <v>47</v>
      </c>
      <c r="B32" s="60" t="s">
        <v>39</v>
      </c>
      <c r="C32" s="61">
        <v>443</v>
      </c>
      <c r="D32" s="62" t="s">
        <v>36</v>
      </c>
      <c r="E32" s="63" t="s">
        <v>40</v>
      </c>
      <c r="F32" s="64">
        <f>F31+3</f>
        <v>45588</v>
      </c>
      <c r="G32" s="64">
        <f>F32+1</f>
        <v>45589</v>
      </c>
      <c r="H32" s="148">
        <f>F32+1</f>
        <v>45589</v>
      </c>
      <c r="I32" s="271"/>
      <c r="J32" s="367"/>
      <c r="K32" s="407"/>
      <c r="L32" s="51"/>
      <c r="M32" s="310"/>
      <c r="N32" s="310"/>
      <c r="O32" s="310"/>
      <c r="P32" s="271"/>
      <c r="Q32" s="276"/>
      <c r="R32" s="277"/>
      <c r="S32" s="278"/>
      <c r="T32" s="265"/>
      <c r="U32" s="265"/>
      <c r="V32" s="265"/>
      <c r="W32" s="265"/>
      <c r="X32" s="265"/>
      <c r="Y32" s="268"/>
    </row>
    <row r="33" spans="1:25" x14ac:dyDescent="0.25">
      <c r="A33" s="204" t="s">
        <v>322</v>
      </c>
      <c r="B33" s="75" t="s">
        <v>35</v>
      </c>
      <c r="C33" s="67">
        <v>443</v>
      </c>
      <c r="D33" s="68" t="s">
        <v>36</v>
      </c>
      <c r="E33" s="69" t="s">
        <v>41</v>
      </c>
      <c r="F33" s="70">
        <f>F25+7</f>
        <v>45586</v>
      </c>
      <c r="G33" s="70">
        <f>F33+1</f>
        <v>45587</v>
      </c>
      <c r="H33" s="187">
        <f>F33+2</f>
        <v>45588</v>
      </c>
      <c r="I33" s="271"/>
      <c r="J33" s="367"/>
      <c r="K33" s="407"/>
      <c r="L33" s="51"/>
      <c r="M33" s="310"/>
      <c r="N33" s="310"/>
      <c r="O33" s="310"/>
      <c r="P33" s="271"/>
      <c r="Q33" s="276"/>
      <c r="R33" s="277"/>
      <c r="S33" s="278"/>
      <c r="T33" s="265"/>
      <c r="U33" s="265"/>
      <c r="V33" s="265"/>
      <c r="W33" s="265"/>
      <c r="X33" s="265"/>
      <c r="Y33" s="268"/>
    </row>
    <row r="34" spans="1:25" x14ac:dyDescent="0.25">
      <c r="A34" s="204" t="s">
        <v>446</v>
      </c>
      <c r="B34" s="66" t="s">
        <v>76</v>
      </c>
      <c r="C34" s="67">
        <v>440</v>
      </c>
      <c r="D34" s="68" t="s">
        <v>77</v>
      </c>
      <c r="E34" s="69" t="s">
        <v>41</v>
      </c>
      <c r="F34" s="70">
        <f>F31</f>
        <v>45585</v>
      </c>
      <c r="G34" s="70">
        <f>F34+1</f>
        <v>45586</v>
      </c>
      <c r="H34" s="187">
        <f>F34+4</f>
        <v>45589</v>
      </c>
      <c r="I34" s="271"/>
      <c r="J34" s="367"/>
      <c r="K34" s="407"/>
      <c r="L34" s="51"/>
      <c r="M34" s="310"/>
      <c r="N34" s="310"/>
      <c r="O34" s="310"/>
      <c r="P34" s="271"/>
      <c r="Q34" s="276"/>
      <c r="R34" s="277"/>
      <c r="S34" s="278"/>
      <c r="T34" s="265"/>
      <c r="U34" s="265"/>
      <c r="V34" s="265"/>
      <c r="W34" s="265"/>
      <c r="X34" s="265"/>
      <c r="Y34" s="268"/>
    </row>
    <row r="35" spans="1:25" ht="15.75" thickBot="1" x14ac:dyDescent="0.3">
      <c r="A35" s="204" t="s">
        <v>125</v>
      </c>
      <c r="B35" s="66" t="s">
        <v>42</v>
      </c>
      <c r="C35" s="67">
        <v>441</v>
      </c>
      <c r="D35" s="68" t="s">
        <v>77</v>
      </c>
      <c r="E35" s="69" t="s">
        <v>41</v>
      </c>
      <c r="F35" s="70">
        <f>F31+1</f>
        <v>45586</v>
      </c>
      <c r="G35" s="70">
        <f>F35+1</f>
        <v>45587</v>
      </c>
      <c r="H35" s="187">
        <f>F35+2</f>
        <v>45588</v>
      </c>
      <c r="I35" s="271"/>
      <c r="J35" s="367"/>
      <c r="K35" s="407"/>
      <c r="L35" s="111"/>
      <c r="M35" s="310"/>
      <c r="N35" s="310"/>
      <c r="O35" s="310"/>
      <c r="P35" s="271"/>
      <c r="Q35" s="276"/>
      <c r="R35" s="277"/>
      <c r="S35" s="278"/>
      <c r="T35" s="265"/>
      <c r="U35" s="265"/>
      <c r="V35" s="265"/>
      <c r="W35" s="265"/>
      <c r="X35" s="265"/>
      <c r="Y35" s="268"/>
    </row>
    <row r="36" spans="1:25" ht="15.75" thickBot="1" x14ac:dyDescent="0.3">
      <c r="A36" s="121" t="s">
        <v>351</v>
      </c>
      <c r="B36" s="122" t="s">
        <v>150</v>
      </c>
      <c r="C36" s="123">
        <v>443</v>
      </c>
      <c r="D36" s="124" t="s">
        <v>36</v>
      </c>
      <c r="E36" s="100" t="s">
        <v>14</v>
      </c>
      <c r="F36" s="101">
        <f>F31+1</f>
        <v>45586</v>
      </c>
      <c r="G36" s="101">
        <f>F36</f>
        <v>45586</v>
      </c>
      <c r="H36" s="149">
        <f>F36+1</f>
        <v>45587</v>
      </c>
      <c r="I36" s="271"/>
      <c r="J36" s="367"/>
      <c r="K36" s="407"/>
      <c r="L36" s="113"/>
      <c r="M36" s="310"/>
      <c r="N36" s="310"/>
      <c r="O36" s="310"/>
      <c r="P36" s="271"/>
      <c r="Q36" s="276"/>
      <c r="R36" s="277"/>
      <c r="S36" s="278"/>
      <c r="T36" s="265"/>
      <c r="U36" s="265"/>
      <c r="V36" s="265"/>
      <c r="W36" s="265"/>
      <c r="X36" s="265"/>
      <c r="Y36" s="268"/>
    </row>
    <row r="37" spans="1:25" ht="15.75" thickBot="1" x14ac:dyDescent="0.3">
      <c r="A37" s="215" t="s">
        <v>75</v>
      </c>
      <c r="B37" s="109" t="s">
        <v>35</v>
      </c>
      <c r="C37" s="72">
        <v>442</v>
      </c>
      <c r="D37" s="110" t="s">
        <v>552</v>
      </c>
      <c r="E37" s="73" t="s">
        <v>14</v>
      </c>
      <c r="F37" s="74">
        <f>F31</f>
        <v>45585</v>
      </c>
      <c r="G37" s="74">
        <f>F37+1</f>
        <v>45586</v>
      </c>
      <c r="H37" s="188">
        <f>F37+1</f>
        <v>45586</v>
      </c>
      <c r="I37" s="272"/>
      <c r="J37" s="370"/>
      <c r="K37" s="408"/>
      <c r="M37" s="311"/>
      <c r="N37" s="311"/>
      <c r="O37" s="311"/>
      <c r="P37" s="272"/>
      <c r="Q37" s="279"/>
      <c r="R37" s="280"/>
      <c r="S37" s="281"/>
      <c r="T37" s="266"/>
      <c r="U37" s="266"/>
      <c r="V37" s="266"/>
      <c r="W37" s="266"/>
      <c r="X37" s="266"/>
      <c r="Y37" s="269"/>
    </row>
    <row r="38" spans="1:25" ht="15.75" thickBot="1" x14ac:dyDescent="0.3">
      <c r="D38" s="22"/>
      <c r="E38" s="22"/>
    </row>
    <row r="39" spans="1:25" x14ac:dyDescent="0.25">
      <c r="A39" s="217" t="s">
        <v>464</v>
      </c>
      <c r="B39" s="54" t="s">
        <v>39</v>
      </c>
      <c r="C39" s="55">
        <v>444</v>
      </c>
      <c r="D39" s="56" t="s">
        <v>36</v>
      </c>
      <c r="E39" s="57" t="s">
        <v>37</v>
      </c>
      <c r="F39" s="58">
        <f t="shared" ref="F39" si="3">F31+7</f>
        <v>45592</v>
      </c>
      <c r="G39" s="58">
        <f>F39+1</f>
        <v>45593</v>
      </c>
      <c r="H39" s="151">
        <f>F39+4</f>
        <v>45596</v>
      </c>
      <c r="I39" s="270" t="s">
        <v>376</v>
      </c>
      <c r="J39" s="366" t="s">
        <v>579</v>
      </c>
      <c r="K39" s="406"/>
      <c r="L39" s="112"/>
      <c r="M39" s="309">
        <v>45602</v>
      </c>
      <c r="N39" s="309">
        <f>M39+1</f>
        <v>45603</v>
      </c>
      <c r="O39" s="309">
        <f>M39+12</f>
        <v>45614</v>
      </c>
      <c r="P39" s="270" t="s">
        <v>491</v>
      </c>
      <c r="Q39" s="273" t="s">
        <v>436</v>
      </c>
      <c r="R39" s="274"/>
      <c r="S39" s="275"/>
      <c r="T39" s="264">
        <f>T31+7</f>
        <v>45618</v>
      </c>
      <c r="U39" s="264">
        <f>T39+1</f>
        <v>45619</v>
      </c>
      <c r="V39" s="264">
        <f>T39+26</f>
        <v>45644</v>
      </c>
      <c r="W39" s="264">
        <f>T39+31</f>
        <v>45649</v>
      </c>
      <c r="X39" s="264">
        <f>T39+34</f>
        <v>45652</v>
      </c>
      <c r="Y39" s="267"/>
    </row>
    <row r="40" spans="1:25" x14ac:dyDescent="0.25">
      <c r="A40" s="59" t="s">
        <v>464</v>
      </c>
      <c r="B40" s="60" t="s">
        <v>39</v>
      </c>
      <c r="C40" s="61">
        <v>444</v>
      </c>
      <c r="D40" s="62" t="s">
        <v>36</v>
      </c>
      <c r="E40" s="63" t="s">
        <v>40</v>
      </c>
      <c r="F40" s="64">
        <f>F39+3</f>
        <v>45595</v>
      </c>
      <c r="G40" s="64">
        <f>F40+1</f>
        <v>45596</v>
      </c>
      <c r="H40" s="148">
        <f>F40+1</f>
        <v>45596</v>
      </c>
      <c r="I40" s="271"/>
      <c r="J40" s="367"/>
      <c r="K40" s="407"/>
      <c r="L40" s="51"/>
      <c r="M40" s="310"/>
      <c r="N40" s="310"/>
      <c r="O40" s="310"/>
      <c r="P40" s="271"/>
      <c r="Q40" s="276"/>
      <c r="R40" s="277"/>
      <c r="S40" s="278"/>
      <c r="T40" s="265"/>
      <c r="U40" s="265"/>
      <c r="V40" s="265"/>
      <c r="W40" s="265"/>
      <c r="X40" s="265"/>
      <c r="Y40" s="268"/>
    </row>
    <row r="41" spans="1:25" x14ac:dyDescent="0.25">
      <c r="A41" s="204" t="s">
        <v>241</v>
      </c>
      <c r="B41" s="75" t="s">
        <v>35</v>
      </c>
      <c r="C41" s="67">
        <v>444</v>
      </c>
      <c r="D41" s="68" t="s">
        <v>36</v>
      </c>
      <c r="E41" s="69" t="s">
        <v>41</v>
      </c>
      <c r="F41" s="70">
        <f>F33+7</f>
        <v>45593</v>
      </c>
      <c r="G41" s="70">
        <f>F41+1</f>
        <v>45594</v>
      </c>
      <c r="H41" s="187">
        <f>F41+2</f>
        <v>45595</v>
      </c>
      <c r="I41" s="271"/>
      <c r="J41" s="367"/>
      <c r="K41" s="407"/>
      <c r="L41" s="51"/>
      <c r="M41" s="310"/>
      <c r="N41" s="310"/>
      <c r="O41" s="310"/>
      <c r="P41" s="271"/>
      <c r="Q41" s="276"/>
      <c r="R41" s="277"/>
      <c r="S41" s="278"/>
      <c r="T41" s="265"/>
      <c r="U41" s="265"/>
      <c r="V41" s="265"/>
      <c r="W41" s="265"/>
      <c r="X41" s="265"/>
      <c r="Y41" s="268"/>
    </row>
    <row r="42" spans="1:25" x14ac:dyDescent="0.25">
      <c r="A42" s="204" t="s">
        <v>128</v>
      </c>
      <c r="B42" s="66" t="s">
        <v>76</v>
      </c>
      <c r="C42" s="67">
        <v>441</v>
      </c>
      <c r="D42" s="68" t="s">
        <v>77</v>
      </c>
      <c r="E42" s="69" t="s">
        <v>41</v>
      </c>
      <c r="F42" s="70">
        <f>F39</f>
        <v>45592</v>
      </c>
      <c r="G42" s="70">
        <f>F42+1</f>
        <v>45593</v>
      </c>
      <c r="H42" s="187">
        <f>F42+4</f>
        <v>45596</v>
      </c>
      <c r="I42" s="271"/>
      <c r="J42" s="367"/>
      <c r="K42" s="407"/>
      <c r="L42" s="51"/>
      <c r="M42" s="310"/>
      <c r="N42" s="310"/>
      <c r="O42" s="310"/>
      <c r="P42" s="271"/>
      <c r="Q42" s="276"/>
      <c r="R42" s="277"/>
      <c r="S42" s="278"/>
      <c r="T42" s="265"/>
      <c r="U42" s="265"/>
      <c r="V42" s="265"/>
      <c r="W42" s="265"/>
      <c r="X42" s="265"/>
      <c r="Y42" s="268"/>
    </row>
    <row r="43" spans="1:25" ht="15.75" thickBot="1" x14ac:dyDescent="0.3">
      <c r="A43" s="204" t="s">
        <v>379</v>
      </c>
      <c r="B43" s="66" t="s">
        <v>42</v>
      </c>
      <c r="C43" s="67">
        <v>442</v>
      </c>
      <c r="D43" s="68" t="s">
        <v>77</v>
      </c>
      <c r="E43" s="69" t="s">
        <v>41</v>
      </c>
      <c r="F43" s="70">
        <f>F39+1</f>
        <v>45593</v>
      </c>
      <c r="G43" s="70">
        <f>F43+1</f>
        <v>45594</v>
      </c>
      <c r="H43" s="187">
        <f>F43+2</f>
        <v>45595</v>
      </c>
      <c r="I43" s="271"/>
      <c r="J43" s="367"/>
      <c r="K43" s="407"/>
      <c r="L43" s="111"/>
      <c r="M43" s="310"/>
      <c r="N43" s="310"/>
      <c r="O43" s="310"/>
      <c r="P43" s="271"/>
      <c r="Q43" s="276"/>
      <c r="R43" s="277"/>
      <c r="S43" s="278"/>
      <c r="T43" s="265"/>
      <c r="U43" s="265"/>
      <c r="V43" s="265"/>
      <c r="W43" s="265"/>
      <c r="X43" s="265"/>
      <c r="Y43" s="268"/>
    </row>
    <row r="44" spans="1:25" ht="15.75" thickBot="1" x14ac:dyDescent="0.3">
      <c r="A44" s="121" t="s">
        <v>466</v>
      </c>
      <c r="B44" s="122" t="s">
        <v>150</v>
      </c>
      <c r="C44" s="123">
        <v>444</v>
      </c>
      <c r="D44" s="124" t="s">
        <v>36</v>
      </c>
      <c r="E44" s="100" t="s">
        <v>14</v>
      </c>
      <c r="F44" s="101">
        <f>F39+1</f>
        <v>45593</v>
      </c>
      <c r="G44" s="101">
        <f>F44</f>
        <v>45593</v>
      </c>
      <c r="H44" s="149">
        <f>F44+1</f>
        <v>45594</v>
      </c>
      <c r="I44" s="271"/>
      <c r="J44" s="367"/>
      <c r="K44" s="407"/>
      <c r="L44" s="113"/>
      <c r="M44" s="310"/>
      <c r="N44" s="310"/>
      <c r="O44" s="310"/>
      <c r="P44" s="271"/>
      <c r="Q44" s="276"/>
      <c r="R44" s="277"/>
      <c r="S44" s="278"/>
      <c r="T44" s="265"/>
      <c r="U44" s="265"/>
      <c r="V44" s="265"/>
      <c r="W44" s="265"/>
      <c r="X44" s="265"/>
      <c r="Y44" s="268"/>
    </row>
    <row r="45" spans="1:25" ht="15.75" thickBot="1" x14ac:dyDescent="0.3">
      <c r="A45" s="215" t="s">
        <v>415</v>
      </c>
      <c r="B45" s="109" t="s">
        <v>35</v>
      </c>
      <c r="C45" s="72">
        <v>443</v>
      </c>
      <c r="D45" s="110" t="s">
        <v>552</v>
      </c>
      <c r="E45" s="73" t="s">
        <v>14</v>
      </c>
      <c r="F45" s="74">
        <f>F39</f>
        <v>45592</v>
      </c>
      <c r="G45" s="74">
        <f>F45+1</f>
        <v>45593</v>
      </c>
      <c r="H45" s="188">
        <f>F45+1</f>
        <v>45593</v>
      </c>
      <c r="I45" s="272"/>
      <c r="J45" s="370"/>
      <c r="K45" s="408"/>
      <c r="M45" s="311"/>
      <c r="N45" s="311"/>
      <c r="O45" s="311"/>
      <c r="P45" s="272"/>
      <c r="Q45" s="279"/>
      <c r="R45" s="280"/>
      <c r="S45" s="281"/>
      <c r="T45" s="266"/>
      <c r="U45" s="266"/>
      <c r="V45" s="266"/>
      <c r="W45" s="266"/>
      <c r="X45" s="266"/>
      <c r="Y45" s="269"/>
    </row>
    <row r="46" spans="1:25" ht="15.75" thickBot="1" x14ac:dyDescent="0.3">
      <c r="D46" s="22"/>
      <c r="E46" s="22"/>
    </row>
    <row r="47" spans="1:25" x14ac:dyDescent="0.25">
      <c r="A47" s="217" t="s">
        <v>300</v>
      </c>
      <c r="B47" s="54" t="s">
        <v>39</v>
      </c>
      <c r="C47" s="55">
        <v>445</v>
      </c>
      <c r="D47" s="56" t="s">
        <v>36</v>
      </c>
      <c r="E47" s="57" t="s">
        <v>37</v>
      </c>
      <c r="F47" s="58">
        <f t="shared" ref="F47" si="4">F39+7</f>
        <v>45599</v>
      </c>
      <c r="G47" s="58">
        <f>F47+1</f>
        <v>45600</v>
      </c>
      <c r="H47" s="151">
        <f>F47+4</f>
        <v>45603</v>
      </c>
      <c r="I47" s="270" t="s">
        <v>577</v>
      </c>
      <c r="J47" s="366" t="s">
        <v>578</v>
      </c>
      <c r="K47" s="406"/>
      <c r="L47" s="112"/>
      <c r="M47" s="309">
        <v>45609</v>
      </c>
      <c r="N47" s="309">
        <f>M47+1</f>
        <v>45610</v>
      </c>
      <c r="O47" s="309">
        <f>M47+12</f>
        <v>45621</v>
      </c>
      <c r="P47" s="270" t="s">
        <v>518</v>
      </c>
      <c r="Q47" s="273" t="s">
        <v>481</v>
      </c>
      <c r="R47" s="274"/>
      <c r="S47" s="275"/>
      <c r="T47" s="264">
        <f>T39+7</f>
        <v>45625</v>
      </c>
      <c r="U47" s="264">
        <f>T47+1</f>
        <v>45626</v>
      </c>
      <c r="V47" s="264">
        <f>T47+26</f>
        <v>45651</v>
      </c>
      <c r="W47" s="264">
        <f>T47+31</f>
        <v>45656</v>
      </c>
      <c r="X47" s="264">
        <f>T47+34</f>
        <v>45659</v>
      </c>
      <c r="Y47" s="267"/>
    </row>
    <row r="48" spans="1:25" x14ac:dyDescent="0.25">
      <c r="A48" s="59" t="s">
        <v>300</v>
      </c>
      <c r="B48" s="60" t="s">
        <v>39</v>
      </c>
      <c r="C48" s="61">
        <v>445</v>
      </c>
      <c r="D48" s="62" t="s">
        <v>36</v>
      </c>
      <c r="E48" s="63" t="s">
        <v>40</v>
      </c>
      <c r="F48" s="64">
        <f>F47+3</f>
        <v>45602</v>
      </c>
      <c r="G48" s="64">
        <f>F48+1</f>
        <v>45603</v>
      </c>
      <c r="H48" s="148">
        <f>F48+1</f>
        <v>45603</v>
      </c>
      <c r="I48" s="271"/>
      <c r="J48" s="367"/>
      <c r="K48" s="407"/>
      <c r="L48" s="51"/>
      <c r="M48" s="310"/>
      <c r="N48" s="310"/>
      <c r="O48" s="310"/>
      <c r="P48" s="271"/>
      <c r="Q48" s="276"/>
      <c r="R48" s="277"/>
      <c r="S48" s="278"/>
      <c r="T48" s="265"/>
      <c r="U48" s="265"/>
      <c r="V48" s="265"/>
      <c r="W48" s="265"/>
      <c r="X48" s="265"/>
      <c r="Y48" s="268"/>
    </row>
    <row r="49" spans="1:25" x14ac:dyDescent="0.25">
      <c r="A49" s="204" t="s">
        <v>408</v>
      </c>
      <c r="B49" s="75" t="s">
        <v>35</v>
      </c>
      <c r="C49" s="67">
        <v>445</v>
      </c>
      <c r="D49" s="68" t="s">
        <v>36</v>
      </c>
      <c r="E49" s="69" t="s">
        <v>41</v>
      </c>
      <c r="F49" s="70">
        <f>F41+7</f>
        <v>45600</v>
      </c>
      <c r="G49" s="70">
        <f>F49+1</f>
        <v>45601</v>
      </c>
      <c r="H49" s="187">
        <f>F49+2</f>
        <v>45602</v>
      </c>
      <c r="I49" s="271"/>
      <c r="J49" s="367"/>
      <c r="K49" s="407"/>
      <c r="L49" s="51"/>
      <c r="M49" s="310"/>
      <c r="N49" s="310"/>
      <c r="O49" s="310"/>
      <c r="P49" s="271"/>
      <c r="Q49" s="276"/>
      <c r="R49" s="277"/>
      <c r="S49" s="278"/>
      <c r="T49" s="265"/>
      <c r="U49" s="265"/>
      <c r="V49" s="265"/>
      <c r="W49" s="265"/>
      <c r="X49" s="265"/>
      <c r="Y49" s="268"/>
    </row>
    <row r="50" spans="1:25" x14ac:dyDescent="0.25">
      <c r="A50" s="204" t="s">
        <v>184</v>
      </c>
      <c r="B50" s="66" t="s">
        <v>76</v>
      </c>
      <c r="C50" s="67">
        <v>442</v>
      </c>
      <c r="D50" s="68" t="s">
        <v>77</v>
      </c>
      <c r="E50" s="69" t="s">
        <v>41</v>
      </c>
      <c r="F50" s="70">
        <f>F47</f>
        <v>45599</v>
      </c>
      <c r="G50" s="70">
        <f>F50+1</f>
        <v>45600</v>
      </c>
      <c r="H50" s="187">
        <f>F50+4</f>
        <v>45603</v>
      </c>
      <c r="I50" s="271"/>
      <c r="J50" s="367"/>
      <c r="K50" s="407"/>
      <c r="L50" s="51"/>
      <c r="M50" s="310"/>
      <c r="N50" s="310"/>
      <c r="O50" s="310"/>
      <c r="P50" s="271"/>
      <c r="Q50" s="276"/>
      <c r="R50" s="277"/>
      <c r="S50" s="278"/>
      <c r="T50" s="265"/>
      <c r="U50" s="265"/>
      <c r="V50" s="265"/>
      <c r="W50" s="265"/>
      <c r="X50" s="265"/>
      <c r="Y50" s="268"/>
    </row>
    <row r="51" spans="1:25" ht="15.75" thickBot="1" x14ac:dyDescent="0.3">
      <c r="A51" s="204" t="s">
        <v>332</v>
      </c>
      <c r="B51" s="66" t="s">
        <v>42</v>
      </c>
      <c r="C51" s="67">
        <v>443</v>
      </c>
      <c r="D51" s="68" t="s">
        <v>77</v>
      </c>
      <c r="E51" s="69" t="s">
        <v>41</v>
      </c>
      <c r="F51" s="70">
        <f>F47+1</f>
        <v>45600</v>
      </c>
      <c r="G51" s="70">
        <f>F51+1</f>
        <v>45601</v>
      </c>
      <c r="H51" s="187">
        <f>F51+2</f>
        <v>45602</v>
      </c>
      <c r="I51" s="271"/>
      <c r="J51" s="367"/>
      <c r="K51" s="407"/>
      <c r="L51" s="111"/>
      <c r="M51" s="310"/>
      <c r="N51" s="310"/>
      <c r="O51" s="310"/>
      <c r="P51" s="271"/>
      <c r="Q51" s="276"/>
      <c r="R51" s="277"/>
      <c r="S51" s="278"/>
      <c r="T51" s="265"/>
      <c r="U51" s="265"/>
      <c r="V51" s="265"/>
      <c r="W51" s="265"/>
      <c r="X51" s="265"/>
      <c r="Y51" s="268"/>
    </row>
    <row r="52" spans="1:25" ht="15.75" thickBot="1" x14ac:dyDescent="0.3">
      <c r="A52" s="121" t="s">
        <v>377</v>
      </c>
      <c r="B52" s="122" t="s">
        <v>150</v>
      </c>
      <c r="C52" s="123">
        <v>445</v>
      </c>
      <c r="D52" s="124" t="s">
        <v>36</v>
      </c>
      <c r="E52" s="100" t="s">
        <v>14</v>
      </c>
      <c r="F52" s="101">
        <f>F47+1</f>
        <v>45600</v>
      </c>
      <c r="G52" s="101">
        <f>F52</f>
        <v>45600</v>
      </c>
      <c r="H52" s="149">
        <f>F52+1</f>
        <v>45601</v>
      </c>
      <c r="I52" s="271"/>
      <c r="J52" s="367"/>
      <c r="K52" s="407"/>
      <c r="L52" s="113"/>
      <c r="M52" s="310"/>
      <c r="N52" s="310"/>
      <c r="O52" s="310"/>
      <c r="P52" s="271"/>
      <c r="Q52" s="276"/>
      <c r="R52" s="277"/>
      <c r="S52" s="278"/>
      <c r="T52" s="265"/>
      <c r="U52" s="265"/>
      <c r="V52" s="265"/>
      <c r="W52" s="265"/>
      <c r="X52" s="265"/>
      <c r="Y52" s="268"/>
    </row>
    <row r="53" spans="1:25" ht="15.75" thickBot="1" x14ac:dyDescent="0.3">
      <c r="A53" s="215" t="s">
        <v>34</v>
      </c>
      <c r="B53" s="109" t="s">
        <v>35</v>
      </c>
      <c r="C53" s="72">
        <v>444</v>
      </c>
      <c r="D53" s="110" t="s">
        <v>552</v>
      </c>
      <c r="E53" s="73" t="s">
        <v>14</v>
      </c>
      <c r="F53" s="74">
        <f>F47</f>
        <v>45599</v>
      </c>
      <c r="G53" s="74">
        <f>F53+1</f>
        <v>45600</v>
      </c>
      <c r="H53" s="188">
        <f>F53+1</f>
        <v>45600</v>
      </c>
      <c r="I53" s="272"/>
      <c r="J53" s="370"/>
      <c r="K53" s="408"/>
      <c r="M53" s="311"/>
      <c r="N53" s="311"/>
      <c r="O53" s="311"/>
      <c r="P53" s="272"/>
      <c r="Q53" s="279"/>
      <c r="R53" s="280"/>
      <c r="S53" s="281"/>
      <c r="T53" s="266"/>
      <c r="U53" s="266"/>
      <c r="V53" s="266"/>
      <c r="W53" s="266"/>
      <c r="X53" s="266"/>
      <c r="Y53" s="269"/>
    </row>
    <row r="54" spans="1:25" ht="15.75" thickBot="1" x14ac:dyDescent="0.3">
      <c r="D54" s="22"/>
      <c r="E54" s="22"/>
    </row>
    <row r="55" spans="1:25" x14ac:dyDescent="0.25">
      <c r="A55" s="217" t="s">
        <v>187</v>
      </c>
      <c r="B55" s="54" t="s">
        <v>39</v>
      </c>
      <c r="C55" s="55">
        <v>446</v>
      </c>
      <c r="D55" s="56" t="s">
        <v>36</v>
      </c>
      <c r="E55" s="57" t="s">
        <v>37</v>
      </c>
      <c r="F55" s="58">
        <f t="shared" ref="F55" si="5">F47+7</f>
        <v>45606</v>
      </c>
      <c r="G55" s="58">
        <f>F55+1</f>
        <v>45607</v>
      </c>
      <c r="H55" s="151">
        <f>F55+4</f>
        <v>45610</v>
      </c>
      <c r="I55" s="270" t="s">
        <v>301</v>
      </c>
      <c r="J55" s="366" t="s">
        <v>455</v>
      </c>
      <c r="K55" s="406"/>
      <c r="L55" s="112"/>
      <c r="M55" s="309">
        <v>45613</v>
      </c>
      <c r="N55" s="309">
        <f>M55+1</f>
        <v>45614</v>
      </c>
      <c r="O55" s="309">
        <f>M55+12</f>
        <v>45625</v>
      </c>
      <c r="P55" s="270" t="s">
        <v>575</v>
      </c>
      <c r="Q55" s="273" t="s">
        <v>576</v>
      </c>
      <c r="R55" s="274"/>
      <c r="S55" s="275"/>
      <c r="T55" s="264">
        <f>T47+7</f>
        <v>45632</v>
      </c>
      <c r="U55" s="264">
        <f>T55+1</f>
        <v>45633</v>
      </c>
      <c r="V55" s="264">
        <f>T55+26</f>
        <v>45658</v>
      </c>
      <c r="W55" s="264">
        <f>T55+31</f>
        <v>45663</v>
      </c>
      <c r="X55" s="264">
        <f>T55+34</f>
        <v>45666</v>
      </c>
      <c r="Y55" s="267"/>
    </row>
    <row r="56" spans="1:25" x14ac:dyDescent="0.25">
      <c r="A56" s="59" t="s">
        <v>187</v>
      </c>
      <c r="B56" s="60" t="s">
        <v>39</v>
      </c>
      <c r="C56" s="61">
        <v>446</v>
      </c>
      <c r="D56" s="62" t="s">
        <v>36</v>
      </c>
      <c r="E56" s="63" t="s">
        <v>40</v>
      </c>
      <c r="F56" s="64">
        <f>F55+3</f>
        <v>45609</v>
      </c>
      <c r="G56" s="64">
        <f>F56+1</f>
        <v>45610</v>
      </c>
      <c r="H56" s="148">
        <f>F56+1</f>
        <v>45610</v>
      </c>
      <c r="I56" s="271"/>
      <c r="J56" s="367"/>
      <c r="K56" s="407"/>
      <c r="L56" s="51"/>
      <c r="M56" s="310"/>
      <c r="N56" s="310"/>
      <c r="O56" s="310"/>
      <c r="P56" s="271"/>
      <c r="Q56" s="276"/>
      <c r="R56" s="277"/>
      <c r="S56" s="278"/>
      <c r="T56" s="265"/>
      <c r="U56" s="265"/>
      <c r="V56" s="265"/>
      <c r="W56" s="265"/>
      <c r="X56" s="265"/>
      <c r="Y56" s="268"/>
    </row>
    <row r="57" spans="1:25" x14ac:dyDescent="0.25">
      <c r="A57" s="204" t="s">
        <v>330</v>
      </c>
      <c r="B57" s="75" t="s">
        <v>35</v>
      </c>
      <c r="C57" s="67">
        <v>446</v>
      </c>
      <c r="D57" s="68" t="s">
        <v>36</v>
      </c>
      <c r="E57" s="69" t="s">
        <v>41</v>
      </c>
      <c r="F57" s="70">
        <f>F49+7</f>
        <v>45607</v>
      </c>
      <c r="G57" s="70">
        <f>F57+1</f>
        <v>45608</v>
      </c>
      <c r="H57" s="187">
        <f>F57+2</f>
        <v>45609</v>
      </c>
      <c r="I57" s="271"/>
      <c r="J57" s="367"/>
      <c r="K57" s="407"/>
      <c r="L57" s="51"/>
      <c r="M57" s="310"/>
      <c r="N57" s="310"/>
      <c r="O57" s="310"/>
      <c r="P57" s="271"/>
      <c r="Q57" s="276"/>
      <c r="R57" s="277"/>
      <c r="S57" s="278"/>
      <c r="T57" s="265"/>
      <c r="U57" s="265"/>
      <c r="V57" s="265"/>
      <c r="W57" s="265"/>
      <c r="X57" s="265"/>
      <c r="Y57" s="268"/>
    </row>
    <row r="58" spans="1:25" x14ac:dyDescent="0.25">
      <c r="A58" s="204" t="s">
        <v>329</v>
      </c>
      <c r="B58" s="66" t="s">
        <v>76</v>
      </c>
      <c r="C58" s="67">
        <v>443</v>
      </c>
      <c r="D58" s="68" t="s">
        <v>77</v>
      </c>
      <c r="E58" s="69" t="s">
        <v>41</v>
      </c>
      <c r="F58" s="70">
        <f>F55</f>
        <v>45606</v>
      </c>
      <c r="G58" s="70">
        <f>F58+1</f>
        <v>45607</v>
      </c>
      <c r="H58" s="187">
        <f>F58+4</f>
        <v>45610</v>
      </c>
      <c r="I58" s="271"/>
      <c r="J58" s="367"/>
      <c r="K58" s="407"/>
      <c r="L58" s="51"/>
      <c r="M58" s="310"/>
      <c r="N58" s="310"/>
      <c r="O58" s="310"/>
      <c r="P58" s="271"/>
      <c r="Q58" s="276"/>
      <c r="R58" s="277"/>
      <c r="S58" s="278"/>
      <c r="T58" s="265"/>
      <c r="U58" s="265"/>
      <c r="V58" s="265"/>
      <c r="W58" s="265"/>
      <c r="X58" s="265"/>
      <c r="Y58" s="268"/>
    </row>
    <row r="59" spans="1:25" ht="15.75" thickBot="1" x14ac:dyDescent="0.3">
      <c r="A59" s="204" t="s">
        <v>551</v>
      </c>
      <c r="B59" s="66" t="s">
        <v>42</v>
      </c>
      <c r="C59" s="67">
        <v>444</v>
      </c>
      <c r="D59" s="68" t="s">
        <v>77</v>
      </c>
      <c r="E59" s="69" t="s">
        <v>41</v>
      </c>
      <c r="F59" s="70">
        <f>F55+1</f>
        <v>45607</v>
      </c>
      <c r="G59" s="70">
        <f>F59+1</f>
        <v>45608</v>
      </c>
      <c r="H59" s="187">
        <f>F59+2</f>
        <v>45609</v>
      </c>
      <c r="I59" s="271"/>
      <c r="J59" s="367"/>
      <c r="K59" s="407"/>
      <c r="L59" s="111"/>
      <c r="M59" s="310"/>
      <c r="N59" s="310"/>
      <c r="O59" s="310"/>
      <c r="P59" s="271"/>
      <c r="Q59" s="276"/>
      <c r="R59" s="277"/>
      <c r="S59" s="278"/>
      <c r="T59" s="265"/>
      <c r="U59" s="265"/>
      <c r="V59" s="265"/>
      <c r="W59" s="265"/>
      <c r="X59" s="265"/>
      <c r="Y59" s="268"/>
    </row>
    <row r="60" spans="1:25" ht="15.75" thickBot="1" x14ac:dyDescent="0.3">
      <c r="A60" s="121" t="s">
        <v>180</v>
      </c>
      <c r="B60" s="122" t="s">
        <v>150</v>
      </c>
      <c r="C60" s="123">
        <v>446</v>
      </c>
      <c r="D60" s="124" t="s">
        <v>36</v>
      </c>
      <c r="E60" s="100" t="s">
        <v>14</v>
      </c>
      <c r="F60" s="101">
        <f>F55+1</f>
        <v>45607</v>
      </c>
      <c r="G60" s="101">
        <f>F60</f>
        <v>45607</v>
      </c>
      <c r="H60" s="149">
        <f>F60+1</f>
        <v>45608</v>
      </c>
      <c r="I60" s="271"/>
      <c r="J60" s="367"/>
      <c r="K60" s="407"/>
      <c r="L60" s="113"/>
      <c r="M60" s="310"/>
      <c r="N60" s="310"/>
      <c r="O60" s="310"/>
      <c r="P60" s="271"/>
      <c r="Q60" s="276"/>
      <c r="R60" s="277"/>
      <c r="S60" s="278"/>
      <c r="T60" s="265"/>
      <c r="U60" s="265"/>
      <c r="V60" s="265"/>
      <c r="W60" s="265"/>
      <c r="X60" s="265"/>
      <c r="Y60" s="268"/>
    </row>
    <row r="61" spans="1:25" ht="15.75" thickBot="1" x14ac:dyDescent="0.3">
      <c r="A61" s="215" t="s">
        <v>241</v>
      </c>
      <c r="B61" s="109" t="s">
        <v>35</v>
      </c>
      <c r="C61" s="72">
        <v>445</v>
      </c>
      <c r="D61" s="110" t="s">
        <v>552</v>
      </c>
      <c r="E61" s="73" t="s">
        <v>14</v>
      </c>
      <c r="F61" s="74">
        <f>F55</f>
        <v>45606</v>
      </c>
      <c r="G61" s="74">
        <f>F61+1</f>
        <v>45607</v>
      </c>
      <c r="H61" s="188">
        <f>F61+1</f>
        <v>45607</v>
      </c>
      <c r="I61" s="272"/>
      <c r="J61" s="370"/>
      <c r="K61" s="408"/>
      <c r="M61" s="311"/>
      <c r="N61" s="311"/>
      <c r="O61" s="311"/>
      <c r="P61" s="272"/>
      <c r="Q61" s="279"/>
      <c r="R61" s="280"/>
      <c r="S61" s="281"/>
      <c r="T61" s="266"/>
      <c r="U61" s="266"/>
      <c r="V61" s="266"/>
      <c r="W61" s="266"/>
      <c r="X61" s="266"/>
      <c r="Y61" s="269"/>
    </row>
    <row r="62" spans="1:25" ht="15.75" thickBot="1" x14ac:dyDescent="0.3">
      <c r="D62" s="22"/>
      <c r="E62" s="22"/>
    </row>
    <row r="63" spans="1:25" x14ac:dyDescent="0.25">
      <c r="A63" s="217" t="s">
        <v>82</v>
      </c>
      <c r="B63" s="54" t="s">
        <v>39</v>
      </c>
      <c r="C63" s="55">
        <v>447</v>
      </c>
      <c r="D63" s="56" t="s">
        <v>36</v>
      </c>
      <c r="E63" s="57" t="s">
        <v>37</v>
      </c>
      <c r="F63" s="58">
        <f t="shared" ref="F63" si="6">F55+7</f>
        <v>45613</v>
      </c>
      <c r="G63" s="58">
        <f>F63+1</f>
        <v>45614</v>
      </c>
      <c r="H63" s="151">
        <f>F63+4</f>
        <v>45617</v>
      </c>
      <c r="I63" s="270" t="s">
        <v>476</v>
      </c>
      <c r="J63" s="366" t="s">
        <v>477</v>
      </c>
      <c r="K63" s="406"/>
      <c r="L63" s="112"/>
      <c r="M63" s="309">
        <v>45621</v>
      </c>
      <c r="N63" s="309">
        <f>M63+1</f>
        <v>45622</v>
      </c>
      <c r="O63" s="309">
        <f>M63+12</f>
        <v>45633</v>
      </c>
      <c r="P63" s="270" t="s">
        <v>48</v>
      </c>
      <c r="Q63" s="273" t="s">
        <v>525</v>
      </c>
      <c r="R63" s="274"/>
      <c r="S63" s="275"/>
      <c r="T63" s="264">
        <f>T55+7</f>
        <v>45639</v>
      </c>
      <c r="U63" s="264">
        <f>T63+1</f>
        <v>45640</v>
      </c>
      <c r="V63" s="264">
        <f>T63+26</f>
        <v>45665</v>
      </c>
      <c r="W63" s="264">
        <f>T63+31</f>
        <v>45670</v>
      </c>
      <c r="X63" s="264">
        <f>T63+34</f>
        <v>45673</v>
      </c>
      <c r="Y63" s="267"/>
    </row>
    <row r="64" spans="1:25" x14ac:dyDescent="0.25">
      <c r="A64" s="59" t="s">
        <v>82</v>
      </c>
      <c r="B64" s="60" t="s">
        <v>39</v>
      </c>
      <c r="C64" s="61">
        <v>447</v>
      </c>
      <c r="D64" s="62" t="s">
        <v>36</v>
      </c>
      <c r="E64" s="63" t="s">
        <v>40</v>
      </c>
      <c r="F64" s="64">
        <f>F63+3</f>
        <v>45616</v>
      </c>
      <c r="G64" s="64">
        <f>F64+1</f>
        <v>45617</v>
      </c>
      <c r="H64" s="148">
        <f>F64+1</f>
        <v>45617</v>
      </c>
      <c r="I64" s="271"/>
      <c r="J64" s="367"/>
      <c r="K64" s="407"/>
      <c r="L64" s="51"/>
      <c r="M64" s="310"/>
      <c r="N64" s="310"/>
      <c r="O64" s="310"/>
      <c r="P64" s="271"/>
      <c r="Q64" s="276"/>
      <c r="R64" s="277"/>
      <c r="S64" s="278"/>
      <c r="T64" s="265"/>
      <c r="U64" s="265"/>
      <c r="V64" s="265"/>
      <c r="W64" s="265"/>
      <c r="X64" s="265"/>
      <c r="Y64" s="268"/>
    </row>
    <row r="65" spans="1:25" x14ac:dyDescent="0.25">
      <c r="A65" s="204" t="s">
        <v>533</v>
      </c>
      <c r="B65" s="75" t="s">
        <v>35</v>
      </c>
      <c r="C65" s="67">
        <v>447</v>
      </c>
      <c r="D65" s="68" t="s">
        <v>36</v>
      </c>
      <c r="E65" s="69" t="s">
        <v>41</v>
      </c>
      <c r="F65" s="70">
        <f>F57+7</f>
        <v>45614</v>
      </c>
      <c r="G65" s="70">
        <f>F65+1</f>
        <v>45615</v>
      </c>
      <c r="H65" s="187">
        <f>F65+2</f>
        <v>45616</v>
      </c>
      <c r="I65" s="271"/>
      <c r="J65" s="367"/>
      <c r="K65" s="407"/>
      <c r="L65" s="51"/>
      <c r="M65" s="310"/>
      <c r="N65" s="310"/>
      <c r="O65" s="310"/>
      <c r="P65" s="271"/>
      <c r="Q65" s="276"/>
      <c r="R65" s="277"/>
      <c r="S65" s="278"/>
      <c r="T65" s="265"/>
      <c r="U65" s="265"/>
      <c r="V65" s="265"/>
      <c r="W65" s="265"/>
      <c r="X65" s="265"/>
      <c r="Y65" s="268"/>
    </row>
    <row r="66" spans="1:25" x14ac:dyDescent="0.25">
      <c r="A66" s="204" t="s">
        <v>177</v>
      </c>
      <c r="B66" s="66" t="s">
        <v>76</v>
      </c>
      <c r="C66" s="67">
        <v>444</v>
      </c>
      <c r="D66" s="68" t="s">
        <v>77</v>
      </c>
      <c r="E66" s="69" t="s">
        <v>41</v>
      </c>
      <c r="F66" s="70">
        <f>F63</f>
        <v>45613</v>
      </c>
      <c r="G66" s="70">
        <f>F66+1</f>
        <v>45614</v>
      </c>
      <c r="H66" s="187">
        <f>F66+4</f>
        <v>45617</v>
      </c>
      <c r="I66" s="271"/>
      <c r="J66" s="367"/>
      <c r="K66" s="407"/>
      <c r="L66" s="51"/>
      <c r="M66" s="310"/>
      <c r="N66" s="310"/>
      <c r="O66" s="310"/>
      <c r="P66" s="271"/>
      <c r="Q66" s="276"/>
      <c r="R66" s="277"/>
      <c r="S66" s="278"/>
      <c r="T66" s="265"/>
      <c r="U66" s="265"/>
      <c r="V66" s="265"/>
      <c r="W66" s="265"/>
      <c r="X66" s="265"/>
      <c r="Y66" s="268"/>
    </row>
    <row r="67" spans="1:25" ht="15.75" thickBot="1" x14ac:dyDescent="0.3">
      <c r="A67" s="204" t="s">
        <v>338</v>
      </c>
      <c r="B67" s="66" t="s">
        <v>42</v>
      </c>
      <c r="C67" s="67">
        <v>445</v>
      </c>
      <c r="D67" s="68" t="s">
        <v>77</v>
      </c>
      <c r="E67" s="69" t="s">
        <v>41</v>
      </c>
      <c r="F67" s="70">
        <f>F63+1</f>
        <v>45614</v>
      </c>
      <c r="G67" s="70">
        <f>F67+1</f>
        <v>45615</v>
      </c>
      <c r="H67" s="187">
        <f>F67+2</f>
        <v>45616</v>
      </c>
      <c r="I67" s="271"/>
      <c r="J67" s="367"/>
      <c r="K67" s="407"/>
      <c r="L67" s="111"/>
      <c r="M67" s="310"/>
      <c r="N67" s="310"/>
      <c r="O67" s="310"/>
      <c r="P67" s="271"/>
      <c r="Q67" s="276"/>
      <c r="R67" s="277"/>
      <c r="S67" s="278"/>
      <c r="T67" s="265"/>
      <c r="U67" s="265"/>
      <c r="V67" s="265"/>
      <c r="W67" s="265"/>
      <c r="X67" s="265"/>
      <c r="Y67" s="268"/>
    </row>
    <row r="68" spans="1:25" ht="15.75" thickBot="1" x14ac:dyDescent="0.3">
      <c r="A68" s="223" t="s">
        <v>532</v>
      </c>
      <c r="B68" s="122" t="s">
        <v>150</v>
      </c>
      <c r="C68" s="123">
        <v>447</v>
      </c>
      <c r="D68" s="124" t="s">
        <v>36</v>
      </c>
      <c r="E68" s="100" t="s">
        <v>14</v>
      </c>
      <c r="F68" s="101">
        <f>F63+1</f>
        <v>45614</v>
      </c>
      <c r="G68" s="101">
        <f>F68</f>
        <v>45614</v>
      </c>
      <c r="H68" s="149">
        <f>F68+1</f>
        <v>45615</v>
      </c>
      <c r="I68" s="271"/>
      <c r="J68" s="367"/>
      <c r="K68" s="407"/>
      <c r="L68" s="113"/>
      <c r="M68" s="310"/>
      <c r="N68" s="310"/>
      <c r="O68" s="310"/>
      <c r="P68" s="271"/>
      <c r="Q68" s="276"/>
      <c r="R68" s="277"/>
      <c r="S68" s="278"/>
      <c r="T68" s="265"/>
      <c r="U68" s="265"/>
      <c r="V68" s="265"/>
      <c r="W68" s="265"/>
      <c r="X68" s="265"/>
      <c r="Y68" s="268"/>
    </row>
    <row r="69" spans="1:25" ht="15.75" thickBot="1" x14ac:dyDescent="0.3">
      <c r="A69" s="215" t="s">
        <v>48</v>
      </c>
      <c r="B69" s="109" t="s">
        <v>35</v>
      </c>
      <c r="C69" s="72">
        <v>446</v>
      </c>
      <c r="D69" s="110" t="s">
        <v>552</v>
      </c>
      <c r="E69" s="73" t="s">
        <v>14</v>
      </c>
      <c r="F69" s="74">
        <f>F63</f>
        <v>45613</v>
      </c>
      <c r="G69" s="74">
        <f>F69+1</f>
        <v>45614</v>
      </c>
      <c r="H69" s="188">
        <f>F69+1</f>
        <v>45614</v>
      </c>
      <c r="I69" s="272"/>
      <c r="J69" s="370"/>
      <c r="K69" s="408"/>
      <c r="M69" s="311"/>
      <c r="N69" s="311"/>
      <c r="O69" s="311"/>
      <c r="P69" s="272"/>
      <c r="Q69" s="279"/>
      <c r="R69" s="280"/>
      <c r="S69" s="281"/>
      <c r="T69" s="266"/>
      <c r="U69" s="266"/>
      <c r="V69" s="266"/>
      <c r="W69" s="266"/>
      <c r="X69" s="266"/>
      <c r="Y69" s="269"/>
    </row>
    <row r="70" spans="1:25" ht="15.75" thickBot="1" x14ac:dyDescent="0.3">
      <c r="D70" s="22"/>
      <c r="E70" s="22"/>
    </row>
    <row r="71" spans="1:25" x14ac:dyDescent="0.25">
      <c r="A71" s="217" t="s">
        <v>47</v>
      </c>
      <c r="B71" s="54" t="s">
        <v>39</v>
      </c>
      <c r="C71" s="55">
        <v>448</v>
      </c>
      <c r="D71" s="56" t="s">
        <v>36</v>
      </c>
      <c r="E71" s="57" t="s">
        <v>37</v>
      </c>
      <c r="F71" s="58">
        <f t="shared" ref="F71" si="7">F63+7</f>
        <v>45620</v>
      </c>
      <c r="G71" s="58">
        <f>F71+1</f>
        <v>45621</v>
      </c>
      <c r="H71" s="151">
        <f>F71+4</f>
        <v>45624</v>
      </c>
      <c r="I71" s="270" t="s">
        <v>334</v>
      </c>
      <c r="J71" s="366" t="s">
        <v>580</v>
      </c>
      <c r="K71" s="406"/>
      <c r="L71" s="112"/>
      <c r="M71" s="309">
        <v>45630</v>
      </c>
      <c r="N71" s="309">
        <f>M71+1</f>
        <v>45631</v>
      </c>
      <c r="O71" s="309">
        <f>M71+12</f>
        <v>45642</v>
      </c>
      <c r="P71" s="270" t="s">
        <v>48</v>
      </c>
      <c r="Q71" s="273" t="s">
        <v>544</v>
      </c>
      <c r="R71" s="274"/>
      <c r="S71" s="275"/>
      <c r="T71" s="264">
        <f>T63+7</f>
        <v>45646</v>
      </c>
      <c r="U71" s="264">
        <f>T71+1</f>
        <v>45647</v>
      </c>
      <c r="V71" s="264">
        <f>T71+26</f>
        <v>45672</v>
      </c>
      <c r="W71" s="264">
        <f>T71+31</f>
        <v>45677</v>
      </c>
      <c r="X71" s="264">
        <f>T71+34</f>
        <v>45680</v>
      </c>
      <c r="Y71" s="267"/>
    </row>
    <row r="72" spans="1:25" x14ac:dyDescent="0.25">
      <c r="A72" s="59" t="s">
        <v>47</v>
      </c>
      <c r="B72" s="60" t="s">
        <v>39</v>
      </c>
      <c r="C72" s="61">
        <v>448</v>
      </c>
      <c r="D72" s="62" t="s">
        <v>36</v>
      </c>
      <c r="E72" s="63" t="s">
        <v>40</v>
      </c>
      <c r="F72" s="64">
        <f>F71+3</f>
        <v>45623</v>
      </c>
      <c r="G72" s="64">
        <f>F72+1</f>
        <v>45624</v>
      </c>
      <c r="H72" s="148">
        <f>F72+1</f>
        <v>45624</v>
      </c>
      <c r="I72" s="271"/>
      <c r="J72" s="367"/>
      <c r="K72" s="407"/>
      <c r="L72" s="51"/>
      <c r="M72" s="310"/>
      <c r="N72" s="310"/>
      <c r="O72" s="310"/>
      <c r="P72" s="271"/>
      <c r="Q72" s="276"/>
      <c r="R72" s="277"/>
      <c r="S72" s="278"/>
      <c r="T72" s="265"/>
      <c r="U72" s="265"/>
      <c r="V72" s="265"/>
      <c r="W72" s="265"/>
      <c r="X72" s="265"/>
      <c r="Y72" s="268"/>
    </row>
    <row r="73" spans="1:25" x14ac:dyDescent="0.25">
      <c r="A73" s="204" t="s">
        <v>415</v>
      </c>
      <c r="B73" s="75" t="s">
        <v>35</v>
      </c>
      <c r="C73" s="67">
        <v>448</v>
      </c>
      <c r="D73" s="68" t="s">
        <v>36</v>
      </c>
      <c r="E73" s="69" t="s">
        <v>41</v>
      </c>
      <c r="F73" s="70">
        <f>F65+7</f>
        <v>45621</v>
      </c>
      <c r="G73" s="70">
        <f>F73+1</f>
        <v>45622</v>
      </c>
      <c r="H73" s="187">
        <f>F73+2</f>
        <v>45623</v>
      </c>
      <c r="I73" s="271"/>
      <c r="J73" s="367"/>
      <c r="K73" s="407"/>
      <c r="L73" s="51"/>
      <c r="M73" s="310"/>
      <c r="N73" s="310"/>
      <c r="O73" s="310"/>
      <c r="P73" s="271"/>
      <c r="Q73" s="276"/>
      <c r="R73" s="277"/>
      <c r="S73" s="278"/>
      <c r="T73" s="265"/>
      <c r="U73" s="265"/>
      <c r="V73" s="265"/>
      <c r="W73" s="265"/>
      <c r="X73" s="265"/>
      <c r="Y73" s="268"/>
    </row>
    <row r="74" spans="1:25" x14ac:dyDescent="0.25">
      <c r="A74" s="204" t="s">
        <v>289</v>
      </c>
      <c r="B74" s="66" t="s">
        <v>76</v>
      </c>
      <c r="C74" s="67">
        <v>445</v>
      </c>
      <c r="D74" s="68" t="s">
        <v>77</v>
      </c>
      <c r="E74" s="69" t="s">
        <v>41</v>
      </c>
      <c r="F74" s="70">
        <f>F71</f>
        <v>45620</v>
      </c>
      <c r="G74" s="70">
        <f>F74+1</f>
        <v>45621</v>
      </c>
      <c r="H74" s="187">
        <f>F74+4</f>
        <v>45624</v>
      </c>
      <c r="I74" s="271"/>
      <c r="J74" s="367"/>
      <c r="K74" s="407"/>
      <c r="L74" s="51"/>
      <c r="M74" s="310"/>
      <c r="N74" s="310"/>
      <c r="O74" s="310"/>
      <c r="P74" s="271"/>
      <c r="Q74" s="276"/>
      <c r="R74" s="277"/>
      <c r="S74" s="278"/>
      <c r="T74" s="265"/>
      <c r="U74" s="265"/>
      <c r="V74" s="265"/>
      <c r="W74" s="265"/>
      <c r="X74" s="265"/>
      <c r="Y74" s="268"/>
    </row>
    <row r="75" spans="1:25" ht="15.75" thickBot="1" x14ac:dyDescent="0.3">
      <c r="A75" s="204" t="s">
        <v>323</v>
      </c>
      <c r="B75" s="66" t="s">
        <v>42</v>
      </c>
      <c r="C75" s="67">
        <v>446</v>
      </c>
      <c r="D75" s="68" t="s">
        <v>77</v>
      </c>
      <c r="E75" s="69" t="s">
        <v>41</v>
      </c>
      <c r="F75" s="70">
        <f>F71+1</f>
        <v>45621</v>
      </c>
      <c r="G75" s="70">
        <f>F75+1</f>
        <v>45622</v>
      </c>
      <c r="H75" s="187">
        <f>F75+2</f>
        <v>45623</v>
      </c>
      <c r="I75" s="271"/>
      <c r="J75" s="367"/>
      <c r="K75" s="407"/>
      <c r="L75" s="111"/>
      <c r="M75" s="310"/>
      <c r="N75" s="310"/>
      <c r="O75" s="310"/>
      <c r="P75" s="271"/>
      <c r="Q75" s="276"/>
      <c r="R75" s="277"/>
      <c r="S75" s="278"/>
      <c r="T75" s="265"/>
      <c r="U75" s="265"/>
      <c r="V75" s="265"/>
      <c r="W75" s="265"/>
      <c r="X75" s="265"/>
      <c r="Y75" s="268"/>
    </row>
    <row r="76" spans="1:25" ht="15.75" thickBot="1" x14ac:dyDescent="0.3">
      <c r="A76" s="223" t="s">
        <v>316</v>
      </c>
      <c r="B76" s="122" t="s">
        <v>150</v>
      </c>
      <c r="C76" s="123">
        <v>448</v>
      </c>
      <c r="D76" s="124" t="s">
        <v>36</v>
      </c>
      <c r="E76" s="100" t="s">
        <v>14</v>
      </c>
      <c r="F76" s="101">
        <f>F71+1</f>
        <v>45621</v>
      </c>
      <c r="G76" s="101">
        <f>F76</f>
        <v>45621</v>
      </c>
      <c r="H76" s="149">
        <f>F76+1</f>
        <v>45622</v>
      </c>
      <c r="I76" s="271"/>
      <c r="J76" s="367"/>
      <c r="K76" s="407"/>
      <c r="L76" s="113"/>
      <c r="M76" s="310"/>
      <c r="N76" s="310"/>
      <c r="O76" s="310"/>
      <c r="P76" s="271"/>
      <c r="Q76" s="276"/>
      <c r="R76" s="277"/>
      <c r="S76" s="278"/>
      <c r="T76" s="265"/>
      <c r="U76" s="265"/>
      <c r="V76" s="265"/>
      <c r="W76" s="265"/>
      <c r="X76" s="265"/>
      <c r="Y76" s="268"/>
    </row>
    <row r="77" spans="1:25" ht="15.75" thickBot="1" x14ac:dyDescent="0.3">
      <c r="A77" s="215" t="s">
        <v>330</v>
      </c>
      <c r="B77" s="109" t="s">
        <v>35</v>
      </c>
      <c r="C77" s="72">
        <v>447</v>
      </c>
      <c r="D77" s="110" t="s">
        <v>552</v>
      </c>
      <c r="E77" s="73" t="s">
        <v>14</v>
      </c>
      <c r="F77" s="74">
        <f>F71</f>
        <v>45620</v>
      </c>
      <c r="G77" s="74">
        <f>F77+1</f>
        <v>45621</v>
      </c>
      <c r="H77" s="188">
        <f>F77+1</f>
        <v>45621</v>
      </c>
      <c r="I77" s="272"/>
      <c r="J77" s="370"/>
      <c r="K77" s="408"/>
      <c r="M77" s="311"/>
      <c r="N77" s="311"/>
      <c r="O77" s="311"/>
      <c r="P77" s="272"/>
      <c r="Q77" s="279"/>
      <c r="R77" s="280"/>
      <c r="S77" s="281"/>
      <c r="T77" s="266"/>
      <c r="U77" s="266"/>
      <c r="V77" s="266"/>
      <c r="W77" s="266"/>
      <c r="X77" s="266"/>
      <c r="Y77" s="269"/>
    </row>
    <row r="78" spans="1:25" x14ac:dyDescent="0.25">
      <c r="A78" s="13" t="s">
        <v>52</v>
      </c>
      <c r="B78" s="14"/>
      <c r="C78" s="14"/>
      <c r="D78" s="14"/>
      <c r="E78" s="17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"/>
    </row>
    <row r="79" spans="1:25" x14ac:dyDescent="0.25">
      <c r="A79" s="1"/>
      <c r="B79" s="1"/>
      <c r="C79" s="1"/>
      <c r="D79" s="5"/>
      <c r="E79" s="20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25">
      <c r="A80" s="292" t="s">
        <v>53</v>
      </c>
      <c r="B80" s="293"/>
      <c r="C80" s="293"/>
      <c r="D80" s="293"/>
      <c r="E80" s="293"/>
      <c r="F80" s="294"/>
      <c r="G80" s="313" t="s">
        <v>530</v>
      </c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</row>
    <row r="81" spans="1:25" x14ac:dyDescent="0.25">
      <c r="A81" s="298"/>
      <c r="B81" s="287"/>
      <c r="C81" s="287"/>
      <c r="D81" s="287"/>
      <c r="E81" s="287"/>
      <c r="F81" s="288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</row>
    <row r="82" spans="1:25" x14ac:dyDescent="0.25">
      <c r="A82" s="298"/>
      <c r="B82" s="287"/>
      <c r="C82" s="287"/>
      <c r="D82" s="287"/>
      <c r="E82" s="287"/>
      <c r="F82" s="288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</row>
    <row r="83" spans="1:25" x14ac:dyDescent="0.25">
      <c r="A83" s="286"/>
      <c r="B83" s="287"/>
      <c r="C83" s="287"/>
      <c r="D83" s="287"/>
      <c r="E83" s="287"/>
      <c r="F83" s="288"/>
      <c r="G83" s="312"/>
      <c r="H83" s="312"/>
      <c r="I83" s="312"/>
      <c r="J83" s="312"/>
      <c r="K83" s="312"/>
      <c r="L83" s="312"/>
      <c r="M83" s="312"/>
      <c r="N83" s="312"/>
      <c r="O83" s="312"/>
      <c r="P83" s="312"/>
      <c r="Q83" s="312"/>
      <c r="R83" s="312"/>
      <c r="S83" s="312"/>
      <c r="T83" s="312"/>
      <c r="U83" s="312"/>
      <c r="V83" s="312"/>
      <c r="W83" s="312"/>
      <c r="X83" s="312"/>
      <c r="Y83" s="312"/>
    </row>
    <row r="84" spans="1:25" x14ac:dyDescent="0.25">
      <c r="A84" s="1"/>
      <c r="B84" s="1"/>
      <c r="C84" s="1"/>
      <c r="D84" s="5"/>
      <c r="E84" s="5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25">
      <c r="A85" s="1"/>
      <c r="B85" s="1"/>
      <c r="C85" s="1"/>
      <c r="D85" s="5"/>
      <c r="E85" s="5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x14ac:dyDescent="0.3">
      <c r="A86" s="15" t="s">
        <v>54</v>
      </c>
      <c r="B86" s="16"/>
      <c r="C86" s="16"/>
      <c r="D86" s="17"/>
      <c r="E86" s="5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"/>
    </row>
    <row r="87" spans="1:25" ht="15.75" x14ac:dyDescent="0.3">
      <c r="A87" s="18" t="s">
        <v>55</v>
      </c>
      <c r="B87" s="19"/>
      <c r="C87" s="19"/>
      <c r="D87" s="20"/>
      <c r="E87" s="5"/>
      <c r="F87" s="18"/>
      <c r="G87" s="19"/>
      <c r="H87" s="18" t="s">
        <v>56</v>
      </c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"/>
    </row>
    <row r="88" spans="1:25" ht="15.75" x14ac:dyDescent="0.3">
      <c r="A88" s="18" t="s">
        <v>57</v>
      </c>
      <c r="B88" s="19"/>
      <c r="C88" s="19"/>
      <c r="D88" s="20"/>
      <c r="E88" s="5"/>
      <c r="F88" s="18"/>
      <c r="G88" s="19"/>
      <c r="H88" s="18" t="s">
        <v>58</v>
      </c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"/>
    </row>
    <row r="89" spans="1:25" x14ac:dyDescent="0.25">
      <c r="A89" s="1" t="s">
        <v>59</v>
      </c>
      <c r="B89" s="1"/>
      <c r="C89" s="1"/>
      <c r="D89" s="5"/>
      <c r="E89" s="5"/>
      <c r="F89" s="1"/>
      <c r="G89" s="1"/>
      <c r="H89" s="1" t="s">
        <v>60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25">
      <c r="A90" s="21" t="s">
        <v>61</v>
      </c>
      <c r="B90" s="1"/>
      <c r="C90" s="1"/>
      <c r="D90" s="5"/>
      <c r="E90" s="5"/>
      <c r="F90" s="1"/>
      <c r="G90" s="1"/>
      <c r="H90" s="21" t="s">
        <v>62</v>
      </c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1"/>
    </row>
    <row r="91" spans="1:25" x14ac:dyDescent="0.25">
      <c r="A91" s="1"/>
      <c r="B91" s="1"/>
      <c r="C91" s="1"/>
      <c r="D91" s="5"/>
      <c r="E91" s="5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1" t="s">
        <v>63</v>
      </c>
      <c r="B92" s="1"/>
      <c r="C92" s="1"/>
      <c r="D92" s="5"/>
      <c r="E92" s="5"/>
      <c r="F92" s="1"/>
      <c r="G92" s="1"/>
      <c r="H92" s="1" t="s">
        <v>64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25">
      <c r="A93" s="21" t="s">
        <v>65</v>
      </c>
      <c r="B93" s="1"/>
      <c r="C93" s="1"/>
      <c r="D93" s="5"/>
      <c r="E93" s="5"/>
      <c r="F93" s="1"/>
      <c r="G93" s="1"/>
      <c r="H93" s="21" t="s">
        <v>66</v>
      </c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1"/>
    </row>
  </sheetData>
  <mergeCells count="138">
    <mergeCell ref="V71:V77"/>
    <mergeCell ref="W71:W77"/>
    <mergeCell ref="X71:X77"/>
    <mergeCell ref="Y71:Y77"/>
    <mergeCell ref="I71:I77"/>
    <mergeCell ref="J71:K77"/>
    <mergeCell ref="M71:M77"/>
    <mergeCell ref="N71:N77"/>
    <mergeCell ref="O71:O77"/>
    <mergeCell ref="P71:P77"/>
    <mergeCell ref="Q71:S77"/>
    <mergeCell ref="T71:T77"/>
    <mergeCell ref="U71:U77"/>
    <mergeCell ref="V63:V69"/>
    <mergeCell ref="W63:W69"/>
    <mergeCell ref="X63:X69"/>
    <mergeCell ref="Y63:Y69"/>
    <mergeCell ref="I63:I69"/>
    <mergeCell ref="J63:K69"/>
    <mergeCell ref="M63:M69"/>
    <mergeCell ref="N63:N69"/>
    <mergeCell ref="O63:O69"/>
    <mergeCell ref="P63:P69"/>
    <mergeCell ref="Q63:S69"/>
    <mergeCell ref="T63:T69"/>
    <mergeCell ref="U63:U69"/>
    <mergeCell ref="V55:V61"/>
    <mergeCell ref="W55:W61"/>
    <mergeCell ref="X55:X61"/>
    <mergeCell ref="Y55:Y61"/>
    <mergeCell ref="I55:I61"/>
    <mergeCell ref="J55:K61"/>
    <mergeCell ref="M55:M61"/>
    <mergeCell ref="N55:N61"/>
    <mergeCell ref="O55:O61"/>
    <mergeCell ref="P55:P61"/>
    <mergeCell ref="Q55:S61"/>
    <mergeCell ref="T55:T61"/>
    <mergeCell ref="U55:U61"/>
    <mergeCell ref="I31:I37"/>
    <mergeCell ref="J31:K37"/>
    <mergeCell ref="M31:M37"/>
    <mergeCell ref="N31:N37"/>
    <mergeCell ref="O31:O37"/>
    <mergeCell ref="P31:P37"/>
    <mergeCell ref="Q31:S37"/>
    <mergeCell ref="T31:T37"/>
    <mergeCell ref="U31:U37"/>
    <mergeCell ref="I39:I45"/>
    <mergeCell ref="J39:K45"/>
    <mergeCell ref="M39:M45"/>
    <mergeCell ref="N39:N45"/>
    <mergeCell ref="O39:O45"/>
    <mergeCell ref="P39:P45"/>
    <mergeCell ref="Q39:S45"/>
    <mergeCell ref="T39:T45"/>
    <mergeCell ref="U39:U45"/>
    <mergeCell ref="I23:I29"/>
    <mergeCell ref="J23:K29"/>
    <mergeCell ref="I7:I13"/>
    <mergeCell ref="J7:K13"/>
    <mergeCell ref="M7:M13"/>
    <mergeCell ref="N7:N13"/>
    <mergeCell ref="O7:O13"/>
    <mergeCell ref="P7:P13"/>
    <mergeCell ref="Q7:S13"/>
    <mergeCell ref="M23:M29"/>
    <mergeCell ref="N23:N29"/>
    <mergeCell ref="O23:O29"/>
    <mergeCell ref="P23:P29"/>
    <mergeCell ref="Q23:S29"/>
    <mergeCell ref="I15:I21"/>
    <mergeCell ref="J15:K21"/>
    <mergeCell ref="M15:M21"/>
    <mergeCell ref="A4:F4"/>
    <mergeCell ref="A5:A6"/>
    <mergeCell ref="B5:D6"/>
    <mergeCell ref="E5:E6"/>
    <mergeCell ref="F5:G5"/>
    <mergeCell ref="I5:I6"/>
    <mergeCell ref="A83:F83"/>
    <mergeCell ref="G83:Y83"/>
    <mergeCell ref="A80:F80"/>
    <mergeCell ref="G80:Y80"/>
    <mergeCell ref="A81:F81"/>
    <mergeCell ref="G81:Y81"/>
    <mergeCell ref="A82:F82"/>
    <mergeCell ref="G82:Y82"/>
    <mergeCell ref="V23:V29"/>
    <mergeCell ref="W23:W29"/>
    <mergeCell ref="X23:X29"/>
    <mergeCell ref="Y23:Y29"/>
    <mergeCell ref="I47:I53"/>
    <mergeCell ref="Y5:Y6"/>
    <mergeCell ref="J5:L6"/>
    <mergeCell ref="M5:N5"/>
    <mergeCell ref="P5:P6"/>
    <mergeCell ref="Q5:S6"/>
    <mergeCell ref="T5:U5"/>
    <mergeCell ref="V5:X5"/>
    <mergeCell ref="V47:V53"/>
    <mergeCell ref="W47:W53"/>
    <mergeCell ref="X47:X53"/>
    <mergeCell ref="Y47:Y53"/>
    <mergeCell ref="V7:V13"/>
    <mergeCell ref="W7:W13"/>
    <mergeCell ref="X7:X13"/>
    <mergeCell ref="Y7:Y13"/>
    <mergeCell ref="T7:T13"/>
    <mergeCell ref="U7:U13"/>
    <mergeCell ref="T23:T29"/>
    <mergeCell ref="U23:U29"/>
    <mergeCell ref="V31:V37"/>
    <mergeCell ref="W31:W37"/>
    <mergeCell ref="V15:V21"/>
    <mergeCell ref="W15:W21"/>
    <mergeCell ref="X15:X21"/>
    <mergeCell ref="Y15:Y21"/>
    <mergeCell ref="N15:N21"/>
    <mergeCell ref="J47:K53"/>
    <mergeCell ref="M47:M53"/>
    <mergeCell ref="N47:N53"/>
    <mergeCell ref="O47:O53"/>
    <mergeCell ref="P47:P53"/>
    <mergeCell ref="Q47:S53"/>
    <mergeCell ref="T47:T53"/>
    <mergeCell ref="U47:U53"/>
    <mergeCell ref="O15:O21"/>
    <mergeCell ref="P15:P21"/>
    <mergeCell ref="Q15:S21"/>
    <mergeCell ref="T15:T21"/>
    <mergeCell ref="U15:U21"/>
    <mergeCell ref="X31:X37"/>
    <mergeCell ref="Y31:Y37"/>
    <mergeCell ref="V39:V45"/>
    <mergeCell ref="W39:W45"/>
    <mergeCell ref="X39:X45"/>
    <mergeCell ref="Y39:Y45"/>
  </mergeCells>
  <conditionalFormatting sqref="F9:H9">
    <cfRule type="timePeriod" dxfId="191" priority="18" timePeriod="lastMonth">
      <formula>AND(MONTH(F9)=MONTH(EDATE(TODAY(),0-1)),YEAR(F9)=YEAR(EDATE(TODAY(),0-1)))</formula>
    </cfRule>
  </conditionalFormatting>
  <conditionalFormatting sqref="F11:H11">
    <cfRule type="timePeriod" dxfId="190" priority="17" timePeriod="lastMonth">
      <formula>AND(MONTH(F11)=MONTH(EDATE(TODAY(),0-1)),YEAR(F11)=YEAR(EDATE(TODAY(),0-1)))</formula>
    </cfRule>
  </conditionalFormatting>
  <conditionalFormatting sqref="F17:H17">
    <cfRule type="timePeriod" dxfId="189" priority="16" timePeriod="lastMonth">
      <formula>AND(MONTH(F17)=MONTH(EDATE(TODAY(),0-1)),YEAR(F17)=YEAR(EDATE(TODAY(),0-1)))</formula>
    </cfRule>
  </conditionalFormatting>
  <conditionalFormatting sqref="F19:H19">
    <cfRule type="timePeriod" dxfId="188" priority="15" timePeriod="lastMonth">
      <formula>AND(MONTH(F19)=MONTH(EDATE(TODAY(),0-1)),YEAR(F19)=YEAR(EDATE(TODAY(),0-1)))</formula>
    </cfRule>
  </conditionalFormatting>
  <conditionalFormatting sqref="F25:H25">
    <cfRule type="timePeriod" dxfId="187" priority="12" timePeriod="lastMonth">
      <formula>AND(MONTH(F25)=MONTH(EDATE(TODAY(),0-1)),YEAR(F25)=YEAR(EDATE(TODAY(),0-1)))</formula>
    </cfRule>
  </conditionalFormatting>
  <conditionalFormatting sqref="F27:H27">
    <cfRule type="timePeriod" dxfId="186" priority="14" timePeriod="lastMonth">
      <formula>AND(MONTH(F27)=MONTH(EDATE(TODAY(),0-1)),YEAR(F27)=YEAR(EDATE(TODAY(),0-1)))</formula>
    </cfRule>
  </conditionalFormatting>
  <conditionalFormatting sqref="F33:H33">
    <cfRule type="timePeriod" dxfId="185" priority="11" timePeriod="lastMonth">
      <formula>AND(MONTH(F33)=MONTH(EDATE(TODAY(),0-1)),YEAR(F33)=YEAR(EDATE(TODAY(),0-1)))</formula>
    </cfRule>
  </conditionalFormatting>
  <conditionalFormatting sqref="F35:H35">
    <cfRule type="timePeriod" dxfId="184" priority="13" timePeriod="lastMonth">
      <formula>AND(MONTH(F35)=MONTH(EDATE(TODAY(),0-1)),YEAR(F35)=YEAR(EDATE(TODAY(),0-1)))</formula>
    </cfRule>
  </conditionalFormatting>
  <conditionalFormatting sqref="F41:H41">
    <cfRule type="timePeriod" dxfId="183" priority="9" timePeriod="lastMonth">
      <formula>AND(MONTH(F41)=MONTH(EDATE(TODAY(),0-1)),YEAR(F41)=YEAR(EDATE(TODAY(),0-1)))</formula>
    </cfRule>
  </conditionalFormatting>
  <conditionalFormatting sqref="F43:H43">
    <cfRule type="timePeriod" dxfId="182" priority="10" timePeriod="lastMonth">
      <formula>AND(MONTH(F43)=MONTH(EDATE(TODAY(),0-1)),YEAR(F43)=YEAR(EDATE(TODAY(),0-1)))</formula>
    </cfRule>
  </conditionalFormatting>
  <conditionalFormatting sqref="F49:H49">
    <cfRule type="timePeriod" dxfId="181" priority="7" timePeriod="lastMonth">
      <formula>AND(MONTH(F49)=MONTH(EDATE(TODAY(),0-1)),YEAR(F49)=YEAR(EDATE(TODAY(),0-1)))</formula>
    </cfRule>
  </conditionalFormatting>
  <conditionalFormatting sqref="F51:H51">
    <cfRule type="timePeriod" dxfId="180" priority="8" timePeriod="lastMonth">
      <formula>AND(MONTH(F51)=MONTH(EDATE(TODAY(),0-1)),YEAR(F51)=YEAR(EDATE(TODAY(),0-1)))</formula>
    </cfRule>
  </conditionalFormatting>
  <conditionalFormatting sqref="F57:H57">
    <cfRule type="timePeriod" dxfId="179" priority="5" timePeriod="lastMonth">
      <formula>AND(MONTH(F57)=MONTH(EDATE(TODAY(),0-1)),YEAR(F57)=YEAR(EDATE(TODAY(),0-1)))</formula>
    </cfRule>
  </conditionalFormatting>
  <conditionalFormatting sqref="F59:H59">
    <cfRule type="timePeriod" dxfId="178" priority="6" timePeriod="lastMonth">
      <formula>AND(MONTH(F59)=MONTH(EDATE(TODAY(),0-1)),YEAR(F59)=YEAR(EDATE(TODAY(),0-1)))</formula>
    </cfRule>
  </conditionalFormatting>
  <conditionalFormatting sqref="F65:H65">
    <cfRule type="timePeriod" dxfId="177" priority="3" timePeriod="lastMonth">
      <formula>AND(MONTH(F65)=MONTH(EDATE(TODAY(),0-1)),YEAR(F65)=YEAR(EDATE(TODAY(),0-1)))</formula>
    </cfRule>
  </conditionalFormatting>
  <conditionalFormatting sqref="F67:H67">
    <cfRule type="timePeriod" dxfId="176" priority="4" timePeriod="lastMonth">
      <formula>AND(MONTH(F67)=MONTH(EDATE(TODAY(),0-1)),YEAR(F67)=YEAR(EDATE(TODAY(),0-1)))</formula>
    </cfRule>
  </conditionalFormatting>
  <conditionalFormatting sqref="F73:H73">
    <cfRule type="timePeriod" dxfId="175" priority="1" timePeriod="lastMonth">
      <formula>AND(MONTH(F73)=MONTH(EDATE(TODAY(),0-1)),YEAR(F73)=YEAR(EDATE(TODAY(),0-1)))</formula>
    </cfRule>
  </conditionalFormatting>
  <conditionalFormatting sqref="F75:H75">
    <cfRule type="timePeriod" dxfId="174" priority="2" timePeriod="lastMonth">
      <formula>AND(MONTH(F75)=MONTH(EDATE(TODAY(),0-1)),YEAR(F75)=YEAR(EDATE(TODAY(),0-1)))</formula>
    </cfRule>
  </conditionalFormatting>
  <hyperlinks>
    <hyperlink ref="H93" r:id="rId1" xr:uid="{901A443E-0337-4199-A7D1-A338EC4E3949}"/>
    <hyperlink ref="H90" r:id="rId2" xr:uid="{E6B844D8-C580-4BCE-968B-D9709C620B6A}"/>
    <hyperlink ref="A93" r:id="rId3" xr:uid="{0A403251-B296-490B-981B-B66E796D4E56}"/>
    <hyperlink ref="A90" r:id="rId4" xr:uid="{85B41801-942B-4E34-B928-6BF8283B437C}"/>
  </hyperlinks>
  <pageMargins left="0.7" right="0.7" top="0.75" bottom="0.75" header="0.3" footer="0.3"/>
  <pageSetup orientation="portrait" horizontalDpi="300" r:id="rId5"/>
  <headerFooter>
    <oddFooter>&amp;L_x000D_&amp;1#&amp;"Calibri"&amp;10&amp;K000000 Sensitivity: Internal</oddFooter>
  </headerFooter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287882068D714AABE8AF7C24C63710" ma:contentTypeVersion="20" ma:contentTypeDescription="Create a new document." ma:contentTypeScope="" ma:versionID="bcba92fafe95465c14f00c27d2f3d19e">
  <xsd:schema xmlns:xsd="http://www.w3.org/2001/XMLSchema" xmlns:xs="http://www.w3.org/2001/XMLSchema" xmlns:p="http://schemas.microsoft.com/office/2006/metadata/properties" xmlns:ns2="1c3c031a-cc95-4d35-bb13-e748de8be5bc" xmlns:ns3="b85da30e-104c-4ffe-8775-8b92f4e2816b" targetNamespace="http://schemas.microsoft.com/office/2006/metadata/properties" ma:root="true" ma:fieldsID="06ebc13e8434730d9c29270f69c83c31" ns2:_="" ns3:_="">
    <xsd:import namespace="1c3c031a-cc95-4d35-bb13-e748de8be5bc"/>
    <xsd:import namespace="b85da30e-104c-4ffe-8775-8b92f4e2816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griffin2" minOccurs="0"/>
                <xsd:element ref="ns3:_Flow_SignoffStatu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3c031a-cc95-4d35-bb13-e748de8be5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39f1039-bd72-487f-bc10-16f78d2d25d8}" ma:internalName="TaxCatchAll" ma:showField="CatchAllData" ma:web="1c3c031a-cc95-4d35-bb13-e748de8be5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da30e-104c-4ffe-8775-8b92f4e281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griffin2" ma:index="19" nillable="true" ma:displayName="griffin 2" ma:format="Dropdown" ma:internalName="griffin2">
      <xsd:simpleType>
        <xsd:restriction base="dms:Text">
          <xsd:maxLength value="255"/>
        </xsd:restriction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8ded909-303a-4d8e-b841-df2fc8e5e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iffin2 xmlns="b85da30e-104c-4ffe-8775-8b92f4e2816b" xsi:nil="true"/>
    <_Flow_SignoffStatus xmlns="b85da30e-104c-4ffe-8775-8b92f4e2816b" xsi:nil="true"/>
    <lcf76f155ced4ddcb4097134ff3c332f xmlns="b85da30e-104c-4ffe-8775-8b92f4e2816b">
      <Terms xmlns="http://schemas.microsoft.com/office/infopath/2007/PartnerControls"/>
    </lcf76f155ced4ddcb4097134ff3c332f>
    <TaxCatchAll xmlns="1c3c031a-cc95-4d35-bb13-e748de8be5bc" xsi:nil="true"/>
    <SharedWithUsers xmlns="1c3c031a-cc95-4d35-bb13-e748de8be5b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80468A9F-9BD8-4B6A-A41D-0D3A6DAC94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3c031a-cc95-4d35-bb13-e748de8be5bc"/>
    <ds:schemaRef ds:uri="b85da30e-104c-4ffe-8775-8b92f4e281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B8C424-1A72-41E6-AE58-0F2133794F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CE80D0-527C-4836-8921-EDBCB05BCB4A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1c3c031a-cc95-4d35-bb13-e748de8be5bc"/>
    <ds:schemaRef ds:uri="http://www.w3.org/XML/1998/namespace"/>
    <ds:schemaRef ds:uri="http://schemas.openxmlformats.org/package/2006/metadata/core-properties"/>
    <ds:schemaRef ds:uri="b85da30e-104c-4ffe-8775-8b92f4e2816b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fc24caf1-31f7-40c1-bde0-ca915f0156e3}" enabled="1" method="Privileged" siteId="{088e9b00-ffd0-458e-bfa1-acf4c596d3cb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HOME</vt:lpstr>
      <vt:lpstr>EMPIRE</vt:lpstr>
      <vt:lpstr>AMERICA</vt:lpstr>
      <vt:lpstr>LIBERTY</vt:lpstr>
      <vt:lpstr>LIBERTY (San Juan)</vt:lpstr>
      <vt:lpstr>ELEPHANT (PKL-PEN-PGU)</vt:lpstr>
      <vt:lpstr>ELEPHANT (TPP)</vt:lpstr>
      <vt:lpstr>PELICAN (via SIN-YTN)</vt:lpstr>
      <vt:lpstr>PELICAN (via SIN-BSN)</vt:lpstr>
      <vt:lpstr>PELICAN (via TPP-XIA)</vt:lpstr>
      <vt:lpstr>PELICAN (PEN-YAT)</vt:lpstr>
      <vt:lpstr>LONE STAR (via SIN-BSN)</vt:lpstr>
      <vt:lpstr>LONE STAR (via TPP-SHA)</vt:lpstr>
      <vt:lpstr>EMERALD</vt:lpstr>
      <vt:lpstr>SILK</vt:lpstr>
      <vt:lpstr>LION</vt:lpstr>
      <vt:lpstr>SANTANA (San Juan)</vt:lpstr>
      <vt:lpstr>SANTANA (via SIN-BSN)</vt:lpstr>
      <vt:lpstr>SANTANA (via TPP-SHA)</vt:lpstr>
      <vt:lpstr>SANTANA (via SIN- BSN)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Rachelle Han (MSC (Malaysia) Sdn. Bhd.)</dc:creator>
  <cp:keywords/>
  <dc:description/>
  <cp:lastModifiedBy>Muhammad Azri (MSC (Malaysia) Sdn. Bhd.)</cp:lastModifiedBy>
  <cp:revision/>
  <dcterms:created xsi:type="dcterms:W3CDTF">2022-10-19T09:21:18Z</dcterms:created>
  <dcterms:modified xsi:type="dcterms:W3CDTF">2024-10-11T00:56:04Z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0x010100C3287882068D714AABE8AF7C24C63710</vt:lpwstr>
  </property>
  <property fmtid="{D5CDD505-2E9C-101B-9397-08002B2CF9AE}" pid="3" name="MediaServiceImageTags">
    <vt:lpwstr/>
  </property>
</Properties>
</file>